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firstSheet="2" activeTab="2"/>
  </bookViews>
  <sheets>
    <sheet name="Adiantamento Cosme Regly" sheetId="6" state="hidden" r:id="rId1"/>
    <sheet name="Adiantamentos Aloisio" sheetId="5" state="hidden" r:id="rId2"/>
    <sheet name="RESUMO" sheetId="1" r:id="rId3"/>
    <sheet name="FUNCATE" sheetId="2" r:id="rId4"/>
    <sheet name="BIO RIO" sheetId="3" r:id="rId5"/>
    <sheet name="FACC" sheetId="4" r:id="rId6"/>
    <sheet name="Folha1" sheetId="7" state="hidden" r:id="rId7"/>
    <sheet name="para marcação" sheetId="8" state="hidden" r:id="rId8"/>
    <sheet name="Plan1" sheetId="9" state="hidden" r:id="rId9"/>
    <sheet name="Plan2" sheetId="10" state="hidden" r:id="rId10"/>
    <sheet name="Plan3" sheetId="11" state="hidden" r:id="rId11"/>
  </sheets>
  <definedNames>
    <definedName name="_xlnm._FilterDatabase" localSheetId="7" hidden="1">'para marcação'!$A$1:$I$106</definedName>
    <definedName name="_xlnm._FilterDatabase" localSheetId="8" hidden="1">Plan1!$A$1:$F$140</definedName>
    <definedName name="_xlnm._FilterDatabase" localSheetId="9" hidden="1">Plan2!$A$1:$H$1</definedName>
    <definedName name="_xlnm._FilterDatabase" localSheetId="10" hidden="1">Plan3!$A$1:$H$35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1" l="1"/>
  <c r="D97" i="1" s="1"/>
  <c r="B97" i="1"/>
  <c r="B95" i="1"/>
  <c r="J95" i="1"/>
  <c r="J97" i="1" s="1"/>
  <c r="F45" i="1" l="1"/>
  <c r="J64" i="1"/>
  <c r="K64" i="1" s="1"/>
  <c r="J65" i="1"/>
  <c r="K65" i="1" s="1"/>
  <c r="K66" i="1"/>
  <c r="B36" i="1"/>
  <c r="R26" i="1"/>
  <c r="S26" i="1" s="1"/>
  <c r="P26" i="1"/>
  <c r="Q26" i="1" s="1"/>
  <c r="N26" i="1"/>
  <c r="O26" i="1" s="1"/>
  <c r="L26" i="1"/>
  <c r="J26" i="1"/>
  <c r="K26" i="1" s="1"/>
  <c r="H26" i="1"/>
  <c r="I26" i="1" s="1"/>
  <c r="D26" i="1"/>
  <c r="E26" i="1" s="1"/>
  <c r="B26" i="1"/>
  <c r="C26" i="1" s="1"/>
  <c r="F26" i="1"/>
  <c r="G26" i="1" s="1"/>
  <c r="S6" i="1"/>
  <c r="Q6" i="1"/>
  <c r="O6" i="1"/>
  <c r="L6" i="1"/>
  <c r="M6" i="1" s="1"/>
  <c r="K6" i="1"/>
  <c r="G6" i="1"/>
  <c r="D6" i="1"/>
  <c r="E6" i="1" s="1"/>
  <c r="C6" i="1"/>
  <c r="B16" i="1"/>
  <c r="B5" i="1"/>
  <c r="B4" i="1"/>
  <c r="J85" i="1"/>
  <c r="K85" i="1" s="1"/>
  <c r="J75" i="1"/>
  <c r="K75" i="1" s="1"/>
  <c r="L65" i="1"/>
  <c r="J54" i="1"/>
  <c r="J45" i="1"/>
  <c r="J44" i="1"/>
  <c r="J36" i="1"/>
  <c r="J35" i="1"/>
  <c r="J34" i="1"/>
  <c r="J25" i="1"/>
  <c r="J24" i="1"/>
  <c r="J16" i="1"/>
  <c r="J15" i="1"/>
  <c r="J14" i="1"/>
  <c r="J5" i="1"/>
  <c r="J4" i="1"/>
  <c r="H85" i="1"/>
  <c r="H84" i="1"/>
  <c r="H75" i="1"/>
  <c r="I75" i="1" s="1"/>
  <c r="H74" i="1"/>
  <c r="H65" i="1"/>
  <c r="H64" i="1"/>
  <c r="H55" i="1"/>
  <c r="H54" i="1"/>
  <c r="H45" i="1"/>
  <c r="H44" i="1"/>
  <c r="H36" i="1"/>
  <c r="H35" i="1"/>
  <c r="H34" i="1"/>
  <c r="H25" i="1"/>
  <c r="H24" i="1"/>
  <c r="H16" i="1"/>
  <c r="H15" i="1"/>
  <c r="H14" i="1"/>
  <c r="H5" i="1"/>
  <c r="H4" i="1"/>
  <c r="P85" i="1"/>
  <c r="Q85" i="1" s="1"/>
  <c r="P75" i="1"/>
  <c r="Q75" i="1" s="1"/>
  <c r="R65" i="1"/>
  <c r="P55" i="1"/>
  <c r="P45" i="1"/>
  <c r="P36" i="1"/>
  <c r="P35" i="1"/>
  <c r="P34" i="1"/>
  <c r="P25" i="1"/>
  <c r="P24" i="1"/>
  <c r="P16" i="1"/>
  <c r="P15" i="1"/>
  <c r="P14" i="1"/>
  <c r="P5" i="1"/>
  <c r="P4" i="1"/>
  <c r="F85" i="1"/>
  <c r="G85" i="1" s="1"/>
  <c r="F84" i="1"/>
  <c r="G84" i="1" s="1"/>
  <c r="F75" i="1"/>
  <c r="G75" i="1" s="1"/>
  <c r="F74" i="1"/>
  <c r="F65" i="1"/>
  <c r="F64" i="1"/>
  <c r="F55" i="1"/>
  <c r="F54" i="1"/>
  <c r="F44" i="1"/>
  <c r="F36" i="1"/>
  <c r="F35" i="1"/>
  <c r="F34" i="1"/>
  <c r="F25" i="1"/>
  <c r="F24" i="1"/>
  <c r="F16" i="1"/>
  <c r="F15" i="1"/>
  <c r="F14" i="1"/>
  <c r="F5" i="1"/>
  <c r="F4" i="1"/>
  <c r="L86" i="1"/>
  <c r="N85" i="1"/>
  <c r="O85" i="1" s="1"/>
  <c r="L85" i="1"/>
  <c r="M85" i="1" s="1"/>
  <c r="L76" i="1"/>
  <c r="N75" i="1"/>
  <c r="O75" i="1" s="1"/>
  <c r="L75" i="1"/>
  <c r="M75" i="1" s="1"/>
  <c r="N66" i="1"/>
  <c r="P65" i="1"/>
  <c r="N65" i="1"/>
  <c r="L56" i="1"/>
  <c r="N55" i="1"/>
  <c r="L55" i="1"/>
  <c r="L46" i="1"/>
  <c r="N45" i="1"/>
  <c r="L45" i="1"/>
  <c r="N36" i="1"/>
  <c r="L36" i="1"/>
  <c r="N35" i="1"/>
  <c r="L35" i="1"/>
  <c r="N34" i="1"/>
  <c r="L34" i="1"/>
  <c r="N25" i="1"/>
  <c r="L25" i="1"/>
  <c r="N24" i="1"/>
  <c r="L24" i="1"/>
  <c r="N16" i="1"/>
  <c r="L16" i="1"/>
  <c r="N15" i="1"/>
  <c r="L15" i="1"/>
  <c r="N14" i="1"/>
  <c r="L14" i="1"/>
  <c r="N5" i="1"/>
  <c r="L5" i="1"/>
  <c r="N4" i="1"/>
  <c r="L4" i="1"/>
  <c r="I85" i="1"/>
  <c r="R85" i="1"/>
  <c r="S85" i="1" s="1"/>
  <c r="D85" i="1"/>
  <c r="E85" i="1" s="1"/>
  <c r="B85" i="1"/>
  <c r="C85" i="1" s="1"/>
  <c r="R75" i="1"/>
  <c r="S75" i="1" s="1"/>
  <c r="D75" i="1"/>
  <c r="E75" i="1" s="1"/>
  <c r="B75" i="1"/>
  <c r="C75" i="1" s="1"/>
  <c r="T65" i="1"/>
  <c r="U65" i="1" s="1"/>
  <c r="E3187" i="4"/>
  <c r="E3231" i="4"/>
  <c r="E3234" i="4"/>
  <c r="E3238" i="4"/>
  <c r="E3241" i="4"/>
  <c r="E3225" i="4"/>
  <c r="E3223" i="4"/>
  <c r="E3216" i="4"/>
  <c r="E3191" i="4"/>
  <c r="S86" i="1"/>
  <c r="Q86" i="1"/>
  <c r="O86" i="1"/>
  <c r="K86" i="1"/>
  <c r="G86" i="1"/>
  <c r="D86" i="1"/>
  <c r="C86" i="1"/>
  <c r="S84" i="1"/>
  <c r="Q84" i="1"/>
  <c r="O84" i="1"/>
  <c r="M84" i="1"/>
  <c r="K84" i="1"/>
  <c r="D84" i="1"/>
  <c r="B84" i="1"/>
  <c r="C84" i="1" s="1"/>
  <c r="E3186" i="4"/>
  <c r="E3157" i="4"/>
  <c r="E3111" i="4"/>
  <c r="E3108" i="4"/>
  <c r="E3095" i="4"/>
  <c r="E3093" i="4"/>
  <c r="M26" i="1" l="1"/>
  <c r="P87" i="1"/>
  <c r="Q87" i="1" s="1"/>
  <c r="T86" i="1"/>
  <c r="U75" i="1"/>
  <c r="U85" i="1"/>
  <c r="B96" i="1"/>
  <c r="J67" i="1"/>
  <c r="K67" i="1" s="1"/>
  <c r="T75" i="1"/>
  <c r="T85" i="1"/>
  <c r="T84" i="1"/>
  <c r="P77" i="1"/>
  <c r="F95" i="1"/>
  <c r="N95" i="1"/>
  <c r="R95" i="1"/>
  <c r="L95" i="1"/>
  <c r="P95" i="1"/>
  <c r="E86" i="1"/>
  <c r="H95" i="1"/>
  <c r="B87" i="1"/>
  <c r="T67" i="1"/>
  <c r="U67" i="1" s="1"/>
  <c r="E3242" i="4"/>
  <c r="L87" i="1"/>
  <c r="M87" i="1" s="1"/>
  <c r="F87" i="1"/>
  <c r="G87" i="1" s="1"/>
  <c r="M86" i="1"/>
  <c r="H87" i="1"/>
  <c r="I87" i="1" s="1"/>
  <c r="J87" i="1"/>
  <c r="K87" i="1" s="1"/>
  <c r="N87" i="1"/>
  <c r="O87" i="1" s="1"/>
  <c r="D87" i="1"/>
  <c r="E87" i="1" s="1"/>
  <c r="R87" i="1"/>
  <c r="S87" i="1" s="1"/>
  <c r="E84" i="1"/>
  <c r="I84" i="1"/>
  <c r="U86" i="1" l="1"/>
  <c r="U84" i="1"/>
  <c r="T87" i="1"/>
  <c r="B65" i="1"/>
  <c r="C65" i="1" s="1"/>
  <c r="D65" i="1"/>
  <c r="E65" i="1" s="1"/>
  <c r="D76" i="1"/>
  <c r="T76" i="1" s="1"/>
  <c r="D74" i="1"/>
  <c r="B74" i="1"/>
  <c r="T74" i="1" s="1"/>
  <c r="E3097" i="4"/>
  <c r="E2978" i="4"/>
  <c r="L77" i="1" l="1"/>
  <c r="M77" i="1" s="1"/>
  <c r="H77" i="1"/>
  <c r="I77" i="1" s="1"/>
  <c r="F77" i="1"/>
  <c r="G77" i="1" s="1"/>
  <c r="D77" i="1"/>
  <c r="E77" i="1" s="1"/>
  <c r="B77" i="1"/>
  <c r="J77" i="1"/>
  <c r="N77" i="1"/>
  <c r="O77" i="1" s="1"/>
  <c r="R77" i="1"/>
  <c r="S77" i="1" s="1"/>
  <c r="Q77" i="1"/>
  <c r="E2697" i="4"/>
  <c r="E2888" i="4"/>
  <c r="K77" i="1" l="1"/>
  <c r="T77" i="1"/>
  <c r="E2748" i="4"/>
  <c r="E2736" i="4"/>
  <c r="E2717" i="4"/>
  <c r="E2707" i="4"/>
  <c r="E2502" i="4"/>
  <c r="E2963" i="4"/>
  <c r="V65" i="1" l="1"/>
  <c r="E2750" i="4"/>
  <c r="E2964" i="4" s="1"/>
  <c r="J96" i="1"/>
  <c r="D64" i="1"/>
  <c r="D66" i="1"/>
  <c r="M65" i="1" l="1"/>
  <c r="D67" i="1"/>
  <c r="L67" i="1"/>
  <c r="M67" i="1" s="1"/>
  <c r="R67" i="1"/>
  <c r="P67" i="1"/>
  <c r="B64" i="1" l="1"/>
  <c r="V64" i="1" s="1"/>
  <c r="B67" i="1" l="1"/>
  <c r="F67" i="1"/>
  <c r="G67" i="1" s="1"/>
  <c r="H67" i="1"/>
  <c r="N67" i="1"/>
  <c r="V66" i="1"/>
  <c r="B54" i="1"/>
  <c r="V67" i="1" l="1"/>
  <c r="I67" i="1"/>
  <c r="S67" i="1"/>
  <c r="S65" i="1"/>
  <c r="Q65" i="1"/>
  <c r="I65" i="1"/>
  <c r="O65" i="1"/>
  <c r="G65" i="1"/>
  <c r="Q67" i="1"/>
  <c r="O67" i="1"/>
  <c r="E67" i="1"/>
  <c r="R55" i="1"/>
  <c r="J55" i="1"/>
  <c r="D55" i="1"/>
  <c r="B55" i="1"/>
  <c r="E2489" i="4"/>
  <c r="E2447" i="4"/>
  <c r="E2321" i="4"/>
  <c r="E2303" i="4"/>
  <c r="E2263" i="4"/>
  <c r="E2251" i="4"/>
  <c r="E2050" i="4"/>
  <c r="D56" i="1"/>
  <c r="J94" i="1"/>
  <c r="D54" i="1"/>
  <c r="T54" i="1" s="1"/>
  <c r="T55" i="1" l="1"/>
  <c r="W65" i="1"/>
  <c r="T56" i="1"/>
  <c r="H57" i="1"/>
  <c r="J57" i="1"/>
  <c r="R57" i="1"/>
  <c r="D57" i="1"/>
  <c r="E2490" i="4"/>
  <c r="C55" i="1" s="1"/>
  <c r="B57" i="1"/>
  <c r="F57" i="1"/>
  <c r="N57" i="1"/>
  <c r="L57" i="1"/>
  <c r="P57" i="1"/>
  <c r="B34" i="1"/>
  <c r="S57" i="1" l="1"/>
  <c r="E57" i="1"/>
  <c r="K57" i="1"/>
  <c r="I55" i="1"/>
  <c r="I57" i="1"/>
  <c r="Q57" i="1"/>
  <c r="O57" i="1"/>
  <c r="M57" i="1"/>
  <c r="S55" i="1"/>
  <c r="E55" i="1"/>
  <c r="K55" i="1"/>
  <c r="G55" i="1"/>
  <c r="O55" i="1"/>
  <c r="M55" i="1"/>
  <c r="Q55" i="1"/>
  <c r="U55" i="1" l="1"/>
  <c r="R45" i="1"/>
  <c r="D45" i="1"/>
  <c r="B45" i="1"/>
  <c r="E1935" i="4"/>
  <c r="E2010" i="4"/>
  <c r="T45" i="1" l="1"/>
  <c r="E1760" i="4"/>
  <c r="E1854" i="4"/>
  <c r="E1840" i="4"/>
  <c r="E1779" i="4"/>
  <c r="E1750" i="4"/>
  <c r="E1532" i="4"/>
  <c r="E1462" i="4"/>
  <c r="E2011" i="4" l="1"/>
  <c r="M45" i="1" s="1"/>
  <c r="D46" i="1"/>
  <c r="D44" i="1"/>
  <c r="B44" i="1"/>
  <c r="Q45" i="1" l="1"/>
  <c r="O45" i="1"/>
  <c r="C45" i="1"/>
  <c r="E45" i="1"/>
  <c r="S45" i="1"/>
  <c r="I45" i="1"/>
  <c r="G45" i="1"/>
  <c r="K45" i="1"/>
  <c r="T46" i="1"/>
  <c r="T44" i="1"/>
  <c r="B47" i="1"/>
  <c r="F47" i="1"/>
  <c r="J47" i="1"/>
  <c r="N47" i="1"/>
  <c r="R47" i="1"/>
  <c r="D47" i="1"/>
  <c r="H47" i="1"/>
  <c r="L47" i="1"/>
  <c r="P47" i="1"/>
  <c r="E1240" i="4"/>
  <c r="U45" i="1" l="1"/>
  <c r="E1289" i="4"/>
  <c r="F267" i="3" l="1"/>
  <c r="F235" i="3"/>
  <c r="F237" i="3" l="1"/>
  <c r="F247" i="3"/>
  <c r="F268" i="3" s="1"/>
  <c r="Q74" i="1" l="1"/>
  <c r="M74" i="1"/>
  <c r="S74" i="1"/>
  <c r="O74" i="1"/>
  <c r="K74" i="1"/>
  <c r="E74" i="1"/>
  <c r="G74" i="1"/>
  <c r="C74" i="1"/>
  <c r="I74" i="1"/>
  <c r="M64" i="1"/>
  <c r="S64" i="1"/>
  <c r="O64" i="1"/>
  <c r="E64" i="1"/>
  <c r="Q64" i="1"/>
  <c r="U64" i="1"/>
  <c r="C64" i="1"/>
  <c r="G64" i="1"/>
  <c r="I64" i="1"/>
  <c r="Q54" i="1"/>
  <c r="M54" i="1"/>
  <c r="S54" i="1"/>
  <c r="O54" i="1"/>
  <c r="G54" i="1"/>
  <c r="K54" i="1"/>
  <c r="K94" i="1"/>
  <c r="C54" i="1"/>
  <c r="I54" i="1"/>
  <c r="E54" i="1"/>
  <c r="Q44" i="1"/>
  <c r="M44" i="1"/>
  <c r="S44" i="1"/>
  <c r="O44" i="1"/>
  <c r="K44" i="1"/>
  <c r="E44" i="1"/>
  <c r="I44" i="1"/>
  <c r="G44" i="1"/>
  <c r="C44" i="1"/>
  <c r="E1207" i="4"/>
  <c r="U74" i="1" l="1"/>
  <c r="W64" i="1"/>
  <c r="U44" i="1"/>
  <c r="U54" i="1"/>
  <c r="E1380" i="4"/>
  <c r="E1452" i="4"/>
  <c r="E960" i="4" l="1"/>
  <c r="E1038" i="4" l="1"/>
  <c r="N386" i="4" l="1"/>
  <c r="N366" i="4"/>
  <c r="N294" i="4"/>
  <c r="N278" i="4"/>
  <c r="N269" i="4"/>
  <c r="N260" i="4"/>
  <c r="N256" i="4"/>
  <c r="N120" i="4"/>
  <c r="N24" i="4"/>
  <c r="E1281" i="4"/>
  <c r="E1225" i="4"/>
  <c r="E922" i="4"/>
  <c r="E880" i="4"/>
  <c r="E810" i="4"/>
  <c r="E784" i="4"/>
  <c r="E752" i="4"/>
  <c r="E725" i="4"/>
  <c r="E722" i="4"/>
  <c r="E525" i="4"/>
  <c r="E444" i="4"/>
  <c r="E351" i="4"/>
  <c r="E306" i="4"/>
  <c r="E285" i="4"/>
  <c r="E275" i="4"/>
  <c r="E7" i="4"/>
  <c r="P91" i="3"/>
  <c r="P70" i="3"/>
  <c r="P59" i="3"/>
  <c r="P53" i="3"/>
  <c r="P51" i="3"/>
  <c r="P9" i="3"/>
  <c r="P5" i="3"/>
  <c r="F211" i="3"/>
  <c r="F215" i="3"/>
  <c r="F204" i="3"/>
  <c r="F199" i="3"/>
  <c r="F194" i="3"/>
  <c r="F172" i="3"/>
  <c r="F158" i="3"/>
  <c r="F151" i="3"/>
  <c r="F149" i="3"/>
  <c r="F129" i="3"/>
  <c r="F123" i="3"/>
  <c r="F118" i="3"/>
  <c r="F111" i="3"/>
  <c r="P28" i="2"/>
  <c r="P26" i="2"/>
  <c r="P20" i="2"/>
  <c r="P15" i="2"/>
  <c r="P12" i="2"/>
  <c r="P6" i="2"/>
  <c r="F45" i="2"/>
  <c r="F48" i="2"/>
  <c r="F56" i="2"/>
  <c r="F61" i="2"/>
  <c r="F69" i="2"/>
  <c r="F58" i="2"/>
  <c r="F50" i="2"/>
  <c r="F29" i="2"/>
  <c r="F37" i="2"/>
  <c r="F17" i="2"/>
  <c r="F23" i="2"/>
  <c r="F19" i="2"/>
  <c r="F10" i="2"/>
  <c r="F6" i="2"/>
  <c r="F4" i="2"/>
  <c r="F24" i="2" l="1"/>
  <c r="F70" i="2"/>
  <c r="P29" i="2"/>
  <c r="E1453" i="4"/>
  <c r="F216" i="3"/>
  <c r="P92" i="3"/>
  <c r="N387" i="4"/>
  <c r="E923" i="4"/>
  <c r="R36" i="1"/>
  <c r="D36" i="1"/>
  <c r="T36" i="1" s="1"/>
  <c r="S76" i="1" l="1"/>
  <c r="O76" i="1"/>
  <c r="K76" i="1"/>
  <c r="G76" i="1"/>
  <c r="Q76" i="1"/>
  <c r="E76" i="1"/>
  <c r="C76" i="1"/>
  <c r="M76" i="1"/>
  <c r="M66" i="1"/>
  <c r="U66" i="1"/>
  <c r="Q66" i="1"/>
  <c r="C66" i="1"/>
  <c r="S66" i="1"/>
  <c r="G66" i="1"/>
  <c r="E66" i="1"/>
  <c r="O66" i="1"/>
  <c r="Q56" i="1"/>
  <c r="G56" i="1"/>
  <c r="C56" i="1"/>
  <c r="K96" i="1"/>
  <c r="S56" i="1"/>
  <c r="O56" i="1"/>
  <c r="K56" i="1"/>
  <c r="M56" i="1"/>
  <c r="E56" i="1"/>
  <c r="S46" i="1"/>
  <c r="O46" i="1"/>
  <c r="K46" i="1"/>
  <c r="Q46" i="1"/>
  <c r="G46" i="1"/>
  <c r="E46" i="1"/>
  <c r="C46" i="1"/>
  <c r="M46" i="1"/>
  <c r="R35" i="1"/>
  <c r="D35" i="1"/>
  <c r="B35" i="1"/>
  <c r="U76" i="1" l="1"/>
  <c r="T35" i="1"/>
  <c r="U46" i="1"/>
  <c r="U56" i="1"/>
  <c r="W66" i="1"/>
  <c r="R34" i="1"/>
  <c r="D34" i="1"/>
  <c r="I34" i="1" l="1"/>
  <c r="B37" i="1"/>
  <c r="C35" i="1"/>
  <c r="O34" i="1"/>
  <c r="K34" i="1" l="1"/>
  <c r="G34" i="1"/>
  <c r="S34" i="1"/>
  <c r="C34" i="1"/>
  <c r="E34" i="1"/>
  <c r="M34" i="1"/>
  <c r="Q34" i="1"/>
  <c r="Q35" i="1"/>
  <c r="I35" i="1"/>
  <c r="S35" i="1"/>
  <c r="K35" i="1"/>
  <c r="M35" i="1"/>
  <c r="O35" i="1"/>
  <c r="G35" i="1"/>
  <c r="E35" i="1"/>
  <c r="R37" i="1"/>
  <c r="P37" i="1"/>
  <c r="N37" i="1"/>
  <c r="L37" i="1"/>
  <c r="J37" i="1"/>
  <c r="H37" i="1"/>
  <c r="F37" i="1"/>
  <c r="D37" i="1"/>
  <c r="T34" i="1"/>
  <c r="U35" i="1" l="1"/>
  <c r="U34" i="1"/>
  <c r="R25" i="1" l="1"/>
  <c r="D25" i="1"/>
  <c r="B25" i="1"/>
  <c r="T25" i="1" l="1"/>
  <c r="C25" i="1"/>
  <c r="F31" i="2" l="1"/>
  <c r="F35" i="2" l="1"/>
  <c r="F38" i="2" s="1"/>
  <c r="K25" i="1"/>
  <c r="S25" i="1"/>
  <c r="I25" i="1"/>
  <c r="Q25" i="1"/>
  <c r="G25" i="1"/>
  <c r="O25" i="1"/>
  <c r="E25" i="1"/>
  <c r="M25" i="1"/>
  <c r="U25" i="1" l="1"/>
  <c r="R24" i="1"/>
  <c r="D24" i="1"/>
  <c r="B24" i="1"/>
  <c r="R14" i="1"/>
  <c r="D14" i="1"/>
  <c r="B27" i="1" l="1"/>
  <c r="D27" i="1"/>
  <c r="F27" i="1"/>
  <c r="R16" i="1" l="1"/>
  <c r="D16" i="1"/>
  <c r="R15" i="1"/>
  <c r="B15" i="1"/>
  <c r="Q16" i="1" l="1"/>
  <c r="I16" i="1"/>
  <c r="M16" i="1"/>
  <c r="C16" i="1"/>
  <c r="K16" i="1"/>
  <c r="S16" i="1"/>
  <c r="O16" i="1"/>
  <c r="G16" i="1"/>
  <c r="E16" i="1"/>
  <c r="E256" i="4"/>
  <c r="F78" i="3" l="1"/>
  <c r="R96" i="1"/>
  <c r="R94" i="1"/>
  <c r="E197" i="4"/>
  <c r="E404" i="4"/>
  <c r="E416" i="4" s="1"/>
  <c r="E254" i="4"/>
  <c r="E44" i="4"/>
  <c r="E64" i="4" s="1"/>
  <c r="E202" i="4"/>
  <c r="E255" i="4"/>
  <c r="E259" i="4" l="1"/>
  <c r="R97" i="1"/>
  <c r="E246" i="4"/>
  <c r="E417" i="4" s="1"/>
  <c r="F108" i="3"/>
  <c r="D15" i="1"/>
  <c r="T26" i="1"/>
  <c r="T24" i="1"/>
  <c r="P27" i="1"/>
  <c r="P17" i="1"/>
  <c r="P7" i="1"/>
  <c r="R27" i="1"/>
  <c r="L27" i="1"/>
  <c r="H27" i="1"/>
  <c r="J27" i="1"/>
  <c r="T96" i="1"/>
  <c r="P96" i="1"/>
  <c r="N96" i="1"/>
  <c r="L96" i="1"/>
  <c r="H96" i="1"/>
  <c r="F96" i="1"/>
  <c r="D96" i="1"/>
  <c r="T15" i="1" l="1"/>
  <c r="N27" i="1"/>
  <c r="T6" i="1"/>
  <c r="R4" i="1"/>
  <c r="T94" i="1" s="1"/>
  <c r="P94" i="1"/>
  <c r="L94" i="1"/>
  <c r="H94" i="1"/>
  <c r="F94" i="1"/>
  <c r="D4" i="1"/>
  <c r="D94" i="1" s="1"/>
  <c r="Q4" i="1"/>
  <c r="T4" i="1" l="1"/>
  <c r="R5" i="1"/>
  <c r="T95" i="1" s="1"/>
  <c r="D5" i="1"/>
  <c r="S444" i="4"/>
  <c r="S328" i="4"/>
  <c r="S210" i="4"/>
  <c r="S174" i="4"/>
  <c r="V95" i="1" l="1"/>
  <c r="C95" i="1" s="1"/>
  <c r="T5" i="1"/>
  <c r="F7" i="1"/>
  <c r="J7" i="1"/>
  <c r="B7" i="1"/>
  <c r="D7" i="1"/>
  <c r="N7" i="1"/>
  <c r="R7" i="1"/>
  <c r="H7" i="1"/>
  <c r="L7" i="1"/>
  <c r="C4" i="1"/>
  <c r="K4" i="1"/>
  <c r="I4" i="1"/>
  <c r="S4" i="1"/>
  <c r="G4" i="1"/>
  <c r="O4" i="1"/>
  <c r="E4" i="1"/>
  <c r="M4" i="1"/>
  <c r="E95" i="1" l="1"/>
  <c r="H97" i="1"/>
  <c r="L97" i="1"/>
  <c r="P97" i="1"/>
  <c r="F97" i="1"/>
  <c r="T97" i="1"/>
  <c r="U4" i="1"/>
  <c r="S95" i="1" l="1"/>
  <c r="K95" i="1"/>
  <c r="O95" i="1"/>
  <c r="G95" i="1"/>
  <c r="Q95" i="1"/>
  <c r="I95" i="1"/>
  <c r="U95" i="1"/>
  <c r="M95" i="1"/>
  <c r="R17" i="1"/>
  <c r="N17" i="1"/>
  <c r="J17" i="1"/>
  <c r="H17" i="1"/>
  <c r="F17" i="1"/>
  <c r="D17" i="1"/>
  <c r="W95" i="1" l="1"/>
  <c r="T16" i="1"/>
  <c r="F8" i="3" l="1"/>
  <c r="F26" i="3" s="1"/>
  <c r="F4" i="3"/>
  <c r="C97" i="6"/>
  <c r="C99" i="6" s="1"/>
  <c r="C89" i="6"/>
  <c r="C91" i="6" s="1"/>
  <c r="C56" i="6"/>
  <c r="C58" i="6" s="1"/>
  <c r="C43" i="6"/>
  <c r="C45" i="6" s="1"/>
  <c r="C10" i="6"/>
  <c r="C12" i="6" s="1"/>
  <c r="F6" i="3" l="1"/>
  <c r="F152" i="3" s="1"/>
  <c r="N94" i="1"/>
  <c r="B14" i="1"/>
  <c r="B94" i="1" s="1"/>
  <c r="V94" i="1" l="1"/>
  <c r="N97" i="1"/>
  <c r="C14" i="1"/>
  <c r="M14" i="1"/>
  <c r="L17" i="1"/>
  <c r="G14" i="1"/>
  <c r="S14" i="1"/>
  <c r="Q14" i="1"/>
  <c r="K14" i="1"/>
  <c r="I14" i="1"/>
  <c r="E14" i="1"/>
  <c r="O14" i="1"/>
  <c r="B17" i="1"/>
  <c r="T14" i="1"/>
  <c r="C320" i="5"/>
  <c r="C322" i="5" s="1"/>
  <c r="C288" i="5"/>
  <c r="C290" i="5" s="1"/>
  <c r="C252" i="5"/>
  <c r="C254" i="5" s="1"/>
  <c r="C217" i="5"/>
  <c r="C219" i="5" s="1"/>
  <c r="C183" i="5"/>
  <c r="C155" i="5"/>
  <c r="C127" i="5"/>
  <c r="C97" i="5"/>
  <c r="C65" i="5"/>
  <c r="C67" i="5" s="1"/>
  <c r="C24" i="5"/>
  <c r="C94" i="1" l="1"/>
  <c r="O94" i="1"/>
  <c r="S94" i="1"/>
  <c r="Q94" i="1"/>
  <c r="G94" i="1"/>
  <c r="M94" i="1"/>
  <c r="E94" i="1"/>
  <c r="U94" i="1"/>
  <c r="I94" i="1"/>
  <c r="U14" i="1"/>
  <c r="T37" i="1" l="1"/>
  <c r="T27" i="1"/>
  <c r="T57" i="1"/>
  <c r="T17" i="1"/>
  <c r="T47" i="1"/>
  <c r="C87" i="1" s="1"/>
  <c r="U87" i="1" s="1"/>
  <c r="T7" i="1"/>
  <c r="W94" i="1"/>
  <c r="C7" i="1" l="1"/>
  <c r="S7" i="1"/>
  <c r="G7" i="1"/>
  <c r="Q7" i="1"/>
  <c r="E7" i="1"/>
  <c r="K7" i="1"/>
  <c r="I7" i="1"/>
  <c r="O7" i="1"/>
  <c r="M7" i="1"/>
  <c r="G17" i="1"/>
  <c r="I17" i="1"/>
  <c r="Q17" i="1"/>
  <c r="K17" i="1"/>
  <c r="M17" i="1"/>
  <c r="O17" i="1"/>
  <c r="S17" i="1"/>
  <c r="C17" i="1"/>
  <c r="E17" i="1"/>
  <c r="C37" i="1"/>
  <c r="E37" i="1"/>
  <c r="G37" i="1"/>
  <c r="O37" i="1"/>
  <c r="M37" i="1"/>
  <c r="S37" i="1"/>
  <c r="U37" i="1" s="1"/>
  <c r="Q37" i="1"/>
  <c r="I37" i="1"/>
  <c r="K37" i="1"/>
  <c r="C27" i="1"/>
  <c r="G27" i="1"/>
  <c r="S27" i="1"/>
  <c r="M27" i="1"/>
  <c r="E27" i="1"/>
  <c r="O27" i="1"/>
  <c r="Q27" i="1"/>
  <c r="I27" i="1"/>
  <c r="K27" i="1"/>
  <c r="C67" i="1"/>
  <c r="W67" i="1" s="1"/>
  <c r="C77" i="1"/>
  <c r="U77" i="1" s="1"/>
  <c r="I47" i="1"/>
  <c r="C47" i="1"/>
  <c r="C57" i="1"/>
  <c r="Q47" i="1"/>
  <c r="G47" i="1"/>
  <c r="O47" i="1"/>
  <c r="E47" i="1"/>
  <c r="S47" i="1"/>
  <c r="G57" i="1"/>
  <c r="K47" i="1"/>
  <c r="M47" i="1"/>
  <c r="U16" i="1"/>
  <c r="C24" i="1"/>
  <c r="I24" i="1"/>
  <c r="K24" i="1"/>
  <c r="M24" i="1"/>
  <c r="O24" i="1"/>
  <c r="Q24" i="1"/>
  <c r="E24" i="1"/>
  <c r="G24" i="1"/>
  <c r="S24" i="1"/>
  <c r="U57" i="1" l="1"/>
  <c r="U17" i="1"/>
  <c r="U7" i="1"/>
  <c r="U27" i="1"/>
  <c r="U47" i="1"/>
  <c r="U6" i="1"/>
  <c r="U26" i="1"/>
  <c r="U24" i="1"/>
  <c r="E15" i="1"/>
  <c r="M15" i="1"/>
  <c r="O15" i="1"/>
  <c r="I15" i="1"/>
  <c r="C15" i="1"/>
  <c r="G15" i="1"/>
  <c r="Q15" i="1"/>
  <c r="K15" i="1"/>
  <c r="S15" i="1"/>
  <c r="O5" i="1"/>
  <c r="G5" i="1"/>
  <c r="K5" i="1"/>
  <c r="E5" i="1"/>
  <c r="I5" i="1"/>
  <c r="C5" i="1"/>
  <c r="Q5" i="1"/>
  <c r="M5" i="1"/>
  <c r="S5" i="1"/>
  <c r="U5" i="1" l="1"/>
  <c r="U15" i="1"/>
  <c r="I36" i="1" l="1"/>
  <c r="K36" i="1"/>
  <c r="Q36" i="1"/>
  <c r="M36" i="1"/>
  <c r="G36" i="1"/>
  <c r="O36" i="1"/>
  <c r="E36" i="1"/>
  <c r="C36" i="1"/>
  <c r="S36" i="1"/>
  <c r="U36" i="1" l="1"/>
  <c r="V96" i="1"/>
  <c r="U96" i="1" s="1"/>
  <c r="O96" i="1" l="1"/>
  <c r="G96" i="1"/>
  <c r="Q96" i="1"/>
  <c r="I96" i="1"/>
  <c r="S96" i="1"/>
  <c r="M96" i="1"/>
  <c r="C96" i="1"/>
  <c r="V97" i="1"/>
  <c r="E96" i="1"/>
  <c r="W96" i="1" l="1"/>
  <c r="K97" i="1"/>
  <c r="E97" i="1"/>
  <c r="G97" i="1"/>
  <c r="M97" i="1"/>
  <c r="O97" i="1"/>
  <c r="U97" i="1"/>
  <c r="Q97" i="1"/>
  <c r="S97" i="1"/>
  <c r="I97" i="1"/>
  <c r="C97" i="1"/>
  <c r="W97" i="1" l="1"/>
</calcChain>
</file>

<file path=xl/sharedStrings.xml><?xml version="1.0" encoding="utf-8"?>
<sst xmlns="http://schemas.openxmlformats.org/spreadsheetml/2006/main" count="24479" uniqueCount="6440">
  <si>
    <t>FUNDAÇÕES</t>
  </si>
  <si>
    <t>BIO RIO</t>
  </si>
  <si>
    <t>FACC</t>
  </si>
  <si>
    <t>FUNCATE</t>
  </si>
  <si>
    <t>CATE</t>
  </si>
  <si>
    <t>NR-ES</t>
  </si>
  <si>
    <t>COAM</t>
  </si>
  <si>
    <t>COPM</t>
  </si>
  <si>
    <t>CPMA</t>
  </si>
  <si>
    <t>COAD</t>
  </si>
  <si>
    <t>DIR</t>
  </si>
  <si>
    <t>COAD/CETEM</t>
  </si>
  <si>
    <t>TOTAL</t>
  </si>
  <si>
    <t>ROBSON E ZORAIDE</t>
  </si>
  <si>
    <t>ZULEICA CASTILHO</t>
  </si>
  <si>
    <t>AMAZON</t>
  </si>
  <si>
    <t>BIBLIOTECA</t>
  </si>
  <si>
    <t>ELSEVIER</t>
  </si>
  <si>
    <t>REEMBOLSO TAXI</t>
  </si>
  <si>
    <t>FERNANDO</t>
  </si>
  <si>
    <t>ESTORE INFOMINE</t>
  </si>
  <si>
    <t>FLOR DA AMIZADE</t>
  </si>
  <si>
    <t>COLABORADORES DA LIMPEZA</t>
  </si>
  <si>
    <t>Adiantamento  -  Aloísio Moura da Silva -  Dia  30/12/2013</t>
  </si>
  <si>
    <t>Adiantamento  -  Valmir Brilhante de Sousa -  Dia  06/01/2014</t>
  </si>
  <si>
    <t>Adiantamento  -  Cosme Antonio de Moraes Regly -  Dia  20/12/2013</t>
  </si>
  <si>
    <t>Pag. Pessoa Fisica - EDISON RIBEIRO  -  Dia   17/12/2013</t>
  </si>
  <si>
    <t>Pag. Pessoa Fisica - Wallace da Silva Benedito  -  Dia   07/01/2014</t>
  </si>
  <si>
    <t>Pag. Pessoa Fisica - Hugo Porto dos Santos Gonçalves  -  Dia   07/01/2014</t>
  </si>
  <si>
    <t>Pag. Pessoa Fisica - Isaias Alves  -  Dia   06/01/2014</t>
  </si>
  <si>
    <t>COMÉRCIO DE PAPEIS PAPELEX LTDA - Cartuchos para Carmem Lúcia Branquinho</t>
  </si>
  <si>
    <t xml:space="preserve">CG HONORIO INFORMATICA COMERCIAL LTDA ME - Material de consumo para uso no projeto. </t>
  </si>
  <si>
    <t xml:space="preserve">MICROSISTEM INFORMATICA LTDA-ME - Material de consumo para uso no projeto. </t>
  </si>
  <si>
    <t>ENCARGOS PF - EDISON RIBEIRO  -  Dia   17/12/2013</t>
  </si>
  <si>
    <t>Pag. Pessoa Fisica - Iran Ferreira Machado  -  Dia   17/12/2013(falta escaner)</t>
  </si>
  <si>
    <t>ENCARGOS PF - Iran Ferreira Machado  -  Dia   17/12/2013</t>
  </si>
  <si>
    <t>Pag. Pessoa Fisica - Evandro Gonçalves de Pinho  -  Dia   17/12/2013</t>
  </si>
  <si>
    <t>ENCARGOS PF - Evandro Gonçalves de Pinho  -  Dia   17/12/2013</t>
  </si>
  <si>
    <t>Reembolso Francisco Wilson Hollanda Vidal - Dia  20/12/2013</t>
  </si>
  <si>
    <t>Reembolso CHRISPINIANO FRANCISCO DOS REIS FILHO - Dia  20/12/2013</t>
  </si>
  <si>
    <t>Reembolso Fernando Antônio Freitas Lins - Dia  27/12/2013</t>
  </si>
  <si>
    <t>Adiantamento  -  Cosme Antonio de Moraes Regly - Dia  08/01/2014</t>
  </si>
  <si>
    <t>ENCARGOS PF - Isaias Alves  -  Dia   06/01/2014</t>
  </si>
  <si>
    <t>ENCARGOS PF - Hugo Porto dos Santos Gonçalves  -  Dia   07/01/2014</t>
  </si>
  <si>
    <t>ENCARGOS PF - Wallace da Silva Benedito  -  Dia   07/01/2014</t>
  </si>
  <si>
    <t>PF</t>
  </si>
  <si>
    <t>D</t>
  </si>
  <si>
    <t>EC</t>
  </si>
  <si>
    <t>RE</t>
  </si>
  <si>
    <t>AD</t>
  </si>
  <si>
    <t>058</t>
  </si>
  <si>
    <t>MC</t>
  </si>
  <si>
    <t>297</t>
  </si>
  <si>
    <t>0106375</t>
  </si>
  <si>
    <t>PJ</t>
  </si>
  <si>
    <t>NEXTEL TELECOMUNICAÇÕES LTDA - Valor referente a mensalidade da Nextel no período de 18.12.2013 a 17.01.2014</t>
  </si>
  <si>
    <t>000478475</t>
  </si>
  <si>
    <t>Reembolso João Alves Sampaio - Dia  13/01/2014</t>
  </si>
  <si>
    <t>Prestação de Contas Adiantamento - Aloisio Moura</t>
  </si>
  <si>
    <t>Sandyr Comercial</t>
  </si>
  <si>
    <t>Adiantamento  -  Márcio césar Matos Corrêa -  Dia  21/01/2014</t>
  </si>
  <si>
    <t>Adiantamento  -  Aloísio Moura da Silva -  Dia  21/01/2014</t>
  </si>
  <si>
    <t>ASPERMONT BRASIL PROVEDORA DE INFORMAÇÕES LTDA - Assinatura Anual de "Notícias de Mineração Brasil" 10 usuários</t>
  </si>
  <si>
    <t>Pag. Pessoa Fisica - Evandro Gonçalves de Pinho  -  Dia   22/01/2014</t>
  </si>
  <si>
    <t>ENCARGOS PF - Evandro Gonçalves de Pinho  -  Dia   22/01/2014</t>
  </si>
  <si>
    <t>COMÉRCIO DE PAPEIS PAPELEX LTDA - Cartuchos para uso do Pesquisador Roberto Cerrini Villas Bôas.</t>
  </si>
  <si>
    <t>SANDYR COMERCIAL ELETRICA LTDA. - Contator para uso na bomba d'agua da casa 10.</t>
  </si>
  <si>
    <t>Prestação de Contas - Cosme Antonio de Moraes Regly - Dia  30/01/2014</t>
  </si>
  <si>
    <t>Adiantamento  -  Cosme Antonio de Moraes Regly -  Dia  30/01/2014</t>
  </si>
  <si>
    <t>NOVA TENCO MAQUINAS E FERRAMENTAS LTDA - EPP - Motor elétrico trifásico p/uso no CETEM</t>
  </si>
  <si>
    <t>Prestação de Contas - Márcio César Matos Corrêa - Dia  03/02/2014</t>
  </si>
  <si>
    <t>COMÉRCIO DE PAPEIS PAPELEX LTDA - Aquisição de Toner HP 125A (material de consumo), para uso na sala da Diretoria do CETEM.</t>
  </si>
  <si>
    <t>NEXTEL TELECOMUNICAÇÕES LTDA - Fatura da NEXTEL no período de 18/12/2013 à 17/01/2014.</t>
  </si>
  <si>
    <t>Prestação de Contas - Aloísio Moura da Silva - Dia  03/02/2014</t>
  </si>
  <si>
    <t>Prestação de Contas - Eymard de Farias Sardenberg - Dia  04/02/2014</t>
  </si>
  <si>
    <t>Adiantamento  -  Aloísio Moura da Silva -  Dia  04/02/2014</t>
  </si>
  <si>
    <t>RPX LOCACOES E SERVICOS EIRELI  - Serviço de locação de equipamentos audiovisuais no período de 05/02/2014</t>
  </si>
  <si>
    <t>3532</t>
  </si>
  <si>
    <t>Adiantamento  -  Eymard de Farias Sardenberg -  Dia  05/02/2014</t>
  </si>
  <si>
    <t>32</t>
  </si>
  <si>
    <t>Márcio César Matos Corrêa  - Diaria(s) no Perido: 06/02 a 07/02/2014  Local: Cachoeiro/ES</t>
  </si>
  <si>
    <t>DI</t>
  </si>
  <si>
    <t>Adiantamento  -  Rodrigo Gaspar de Oliveira -  Dia  05/02/2014</t>
  </si>
  <si>
    <t>Elzivir Azevedo guerra  - Diaria(s) no Perido: 10/02 a 11/02/2014  Local: Rio de Janeiro</t>
  </si>
  <si>
    <t>PD</t>
  </si>
  <si>
    <t>THATYANA PIMENTEL RODRIGO DE FREITAS  - Diaria(s) no Perido: 18/02 a 21/02/2014  Local: Vitória - ES</t>
  </si>
  <si>
    <t>CLM COMPENSADOS E FERRAGENS  - Aquisição material de consumo para confecção de caixas acusticas para equipamentos da usina piloto.</t>
  </si>
  <si>
    <t>2541</t>
  </si>
  <si>
    <t>ROBSON &amp; ZORAIDE SOLUÇÕES EM VIAG. E TURISMO LTDA - Aquisição de passagem aerea para o senhor Elzivir Guerra, referente a participação em reunião com o Diretor do CETEM.</t>
  </si>
  <si>
    <t>5547</t>
  </si>
  <si>
    <t>Pag. Pessoa Fisica - REINALDO COELHO DE ASSIS  -  Dia   12/02/2014</t>
  </si>
  <si>
    <t>ENCARGOS PF - REINALDO COELHO DE ASSIS  -  Dia   12/02/2014</t>
  </si>
  <si>
    <t>Prestação de Contas - Eymard de Farias Sardenberg - Dia  17/02/2014</t>
  </si>
  <si>
    <t>ASSOCIAÇÃO BRASILEIRA DE NORMAS TECNICAS - Aquisição de Norma Nacional Impressa ABNT NBR 10002.2011 e ABNT NBR 8001:2011, solicitadas pelo Coordenador Ronaldo Santos, para acervo do CETEM.</t>
  </si>
  <si>
    <t>5148</t>
  </si>
  <si>
    <t>Adiantamento  -  Cosme Antonio de Moraes Regly -  Dia  19/02/2014</t>
  </si>
  <si>
    <t>REAL FRIO DO RIO REFRIGERAÇÃO LTDA-ME - Aquisição de um compressor e um modulo brastemp 440lt para reparo da Geladeira do Lab 1.</t>
  </si>
  <si>
    <t>2002</t>
  </si>
  <si>
    <t>REAL FRIO DO RIO REFRIGERAÇÃO LTDA-ME - Aquisição de vareta de solda prata para uso na usina Piloto do CETEM.</t>
  </si>
  <si>
    <t>2007</t>
  </si>
  <si>
    <t>Adiantamento  -  Aloísio Moura da Silva -  Dia  24/02/2014</t>
  </si>
  <si>
    <t>REAL FRIO DO RIO REFRIGERAÇÃO LTDA-ME - Aquisição de um compressor 48.000 e um modulo eletronico de comando para conserto do ar condicionado que fica no CPD do CETEM.</t>
  </si>
  <si>
    <t>2045</t>
  </si>
  <si>
    <t>Pag. Pessoa Fisica - José Maria de Araujo Osório  -  Dia   26/02/2014</t>
  </si>
  <si>
    <t>ENCARGOS PF - José Maria de Araujo Osório  -  Dia   26/02/2014</t>
  </si>
  <si>
    <t>Prestação de Contas - Aloísio Moura da Silva - Dia  27/02/2014</t>
  </si>
  <si>
    <t>NEXTEL TELECOMUNICAÇÕES LTDA - Fatura da NEXTEL no período de 18/01/2014 à 17/02/2014.</t>
  </si>
  <si>
    <t>44410165</t>
  </si>
  <si>
    <t>COMÉRCIO DE PAPEIS PAPELEX LTDA - aquisição de toner hp 78A para o SEOF e cabeça de impressão hp 88 para a impressora do Arquiteto Jacinto Frangella respectivamente.</t>
  </si>
  <si>
    <t>32759</t>
  </si>
  <si>
    <t>ELETRO FERRAGENS MAIOLINO LTDA - aquisição de material de consumo, para manutenção das dependencias do CETEM.</t>
  </si>
  <si>
    <t>PAUMAR COMERCIO DE CONEXÕES LTDA - aquisição de duas válvulas para o laboratório de Biossegura.</t>
  </si>
  <si>
    <t>9745</t>
  </si>
  <si>
    <t xml:space="preserve">MIGMAG COMERCIO DE EQUIPAMENTOS LTDA - Manutenção do sistema de alta pressão, destinado a assegurar as condições necessárias ao manuseio dos cilindros de gases especiais. </t>
  </si>
  <si>
    <t>384</t>
  </si>
  <si>
    <t>Reembolso Eymard de Farias Sardenberg - Dia  13/03/2014</t>
  </si>
  <si>
    <t>GRAPH PLUS EDIT. E COM DE BRINDES-EIRELI-EPP - Aquisição de (200 unidades) porta bolsa para o evento do dia internacional da Mulher.</t>
  </si>
  <si>
    <t>3005</t>
  </si>
  <si>
    <t>Adiantamento  -  Rodrigo Gaspar de Oliveira -  Dia  13/03/2014</t>
  </si>
  <si>
    <t>Adiantamento  -  Eymard de Farias Sardenberg -  Dia  13/03/2014</t>
  </si>
  <si>
    <t>Fernando Antônio Freitas Lins  - Diaria(s) no Perido: 17/03 a 17/03/2014  Local: Brasília - DF</t>
  </si>
  <si>
    <t>SANDYR COMERCIAL ELETRICA LTDA - Aquisição de tomadas par a sala trajano, material de consumo.</t>
  </si>
  <si>
    <t>28596</t>
  </si>
  <si>
    <t>A DOS SANTOS FILHO COMERCIO DE ACRILICO - Aquisição de placa de aço inox gravadaem baixo relevo, para inauguração do campus avançado de Teresina PI.</t>
  </si>
  <si>
    <t>042</t>
  </si>
  <si>
    <t>Reembolso Jacinto Frangella - Dia  17/03/2014</t>
  </si>
  <si>
    <t>Adiantamento  -  Aloísio Moura da Silva -  Dia  18/03/2014</t>
  </si>
  <si>
    <t>Prestação de Contas - Aloísio Moura da Silva - Dia  19/03/2014</t>
  </si>
  <si>
    <t>Prestação de Contas - Cosme Antonio de Moraes Regly - Dia  19/03/2014</t>
  </si>
  <si>
    <t>REAL FRIO DO RIO REFRIGERAÇÃO LTDA-ME. - Aquisição de um compressor para manutenção de ar condicionado do laboratório de lixiviação Sob Pressão.</t>
  </si>
  <si>
    <t>41268</t>
  </si>
  <si>
    <t>BOA VISTA BATERIAS LTDA - Aquisição de uma bateria para o veiculo FIAT STRADA (KYR - 0360), a serviço do CETEM.</t>
  </si>
  <si>
    <t>3985</t>
  </si>
  <si>
    <t>ROBSON &amp; ZORAIDE SOLUÇÕES EM VIAG. E TURISMO LTDA - Aquisição de passagem aerea para o Diretor Fernando Lins, referente a sua participação na Posse do Ministro do MCTI.</t>
  </si>
  <si>
    <t>5620/14</t>
  </si>
  <si>
    <t>PA</t>
  </si>
  <si>
    <t>Adiantamento  -  Nuria Férnandez Castro -  Dia  24/03/2014</t>
  </si>
  <si>
    <t>Adiantamento  -  Pedro Henrique Souza Pontes Vale -  Dia  24/03/2014</t>
  </si>
  <si>
    <t>Adiantamento  -  LEONARDO LUIZ LYRIO DA SILVEIRA -  Dia  24/03/2014</t>
  </si>
  <si>
    <t>44290</t>
  </si>
  <si>
    <t>REAL FRIO DO RIO REFRIGERAÇÃO LTDA-ME. - Aquisição de dois motores para Fan Coils das Areas da diretoria e do restaurante do CETEM.</t>
  </si>
  <si>
    <t>Reembolso Osvaldo Antonio Serra - Dia  26/03/2014</t>
  </si>
  <si>
    <t>Pag. Pessoa Fisica - REINALDO COELHO DE ASSIS  -  Dia   27/03/2014</t>
  </si>
  <si>
    <t>ENCARGOS PF - REINALDO COELHO DE ASSIS  -  Dia   27/03/2014</t>
  </si>
  <si>
    <t>TINTURARIAS SPORT LTDA - Pagamento referente lavagem 43 toalhas de rosto e 2 duas toalhas de mesa.</t>
  </si>
  <si>
    <t>7300</t>
  </si>
  <si>
    <t>IMPERIO DO METAL 23 COMERCIO E SERVIÇO DE METAIS LTDA - Aquisição de doze bancos, material permanente, para area externa do CETEM.</t>
  </si>
  <si>
    <t>47314</t>
  </si>
  <si>
    <t>MP</t>
  </si>
  <si>
    <t>JOSE OSVALDO DE OLIVEIRA TRANS - Serviços de transporte para um forno eletrico de aquecimento direto adquirido pelo CETEM.</t>
  </si>
  <si>
    <t>181286-6</t>
  </si>
  <si>
    <t>Prestação de Contas - Aloísio Moura da Silva - Dia  01/04/2014</t>
  </si>
  <si>
    <t>Adiantamento  -  Aloísio Moura da Silva -  Dia  01/04/2014</t>
  </si>
  <si>
    <t>Prestação de Contas - Eymard de Farias Sardenberg - Dia  01/04/2014</t>
  </si>
  <si>
    <t>Adiantamento  -  Eymard de Farias Sardenberg -  Dia  01/04/2014</t>
  </si>
  <si>
    <t>Prestação de Contas - Cosme Antonio de Moraes Regly - Dia  01/04/2014</t>
  </si>
  <si>
    <t>048967</t>
  </si>
  <si>
    <t>Fernando Antônio Freitas Lins  - Diaria(s) no Perido: 03 a 04 de abril  Local:  Brasília-DF</t>
  </si>
  <si>
    <t>SOCIEDADE BRASILEIRA DE METROLOGIA - Curso in company de estimativas de incerteza de medição para Laboratórios de calibração realizado nos dias 25, 26 e 27 de fevereiro com as colaboradoras: Lucimar Siqueira, Renata Laranjeira, Luciana Mofati e Lilian Dom</t>
  </si>
  <si>
    <t>656</t>
  </si>
  <si>
    <t>Prestação de Contas - Rodrigo Gaspar de Oliveira - Dia  02/04/2014</t>
  </si>
  <si>
    <t>Adiantamento  -  Rodrigo Gaspar de Oliveira -  Dia  02/04/2014</t>
  </si>
  <si>
    <t>ROBSON &amp; ZORAIDE SOLUÇÕES EM VIAG. E TURISMO LTDA - Aquisição de passagem aerea para a Srº Fernando Lins referente a reunião em Brasilia - DF.</t>
  </si>
  <si>
    <t>5655</t>
  </si>
  <si>
    <t>PRODUSEG COMERCIAL LTDA - Aquisição de escada em PRFV extensivel EF, material permanente, para uso geral nas dependencias do CETEM.</t>
  </si>
  <si>
    <t>061.719</t>
  </si>
  <si>
    <t>REAL FRIO DO RIO REFRIGERAÇÃO LTDA-ME. - aquisição de motor 110/220v para desumidificador ARSEC.</t>
  </si>
  <si>
    <t>2180</t>
  </si>
  <si>
    <t>REAL FRIO DO RIO REFRIGERAÇÃO LTDA-ME. - aquisição de sensor de led, para aparelho split 18.000 BTUS localizado no almoxarifado do CETEM.</t>
  </si>
  <si>
    <t>2188</t>
  </si>
  <si>
    <t>Reembolso Jacinto Frangella - Dia  09/04/2014</t>
  </si>
  <si>
    <t>NEXTEL TELECOMUNICAÇÕES LTDA - Fatura da NEXTEL no período de 18/02/2014 à 17/03/2014.</t>
  </si>
  <si>
    <t>46870232</t>
  </si>
  <si>
    <t>ELETRO FERRAGENS MAIOLINO LTDA - Aquisição de materiais de manuteção, para uso geral do CETEM.</t>
  </si>
  <si>
    <t>09770</t>
  </si>
  <si>
    <t>Wellington da Silva Moras  - Diaria(s) no Perido: 11 e 12 de abril  Local: Ouro Preto - MG</t>
  </si>
  <si>
    <t>Adiantamento  -  Aloísio Moura da Silva -  Dia  14/04/2014</t>
  </si>
  <si>
    <t>Prestação de Contas - Aloísio Moura da Silva - Dia  14/04/2014</t>
  </si>
  <si>
    <t>Pag. Pessoa Fisica - Celso Pereira Gonçalves  -  Dia   14/04/2014</t>
  </si>
  <si>
    <t>ENCARGOS PF - Celso Pereira Gonçalves  -  Dia   14/04/2014</t>
  </si>
  <si>
    <t>Pag. Pessoa Fisica - José Maria de Araujo Osório  -  Dia   14/04/2014</t>
  </si>
  <si>
    <t>ENCARGOS PF - José Maria de Araujo Osório  -  Dia   14/04/2014</t>
  </si>
  <si>
    <t>Pag. Pessoa Fisica - REINALDO COELHO DE ASSIS  -  Dia   14/04/2014</t>
  </si>
  <si>
    <t>ENCARGOS PF - REINALDO COELHO DE ASSIS  -  Dia   14/04/2014</t>
  </si>
  <si>
    <t>COMÉRCIO DE PAPEIS PAPELEX LTDA - Aquisição de quatro cartuchos marca hp, para uso adminstrativo na sala da direção.</t>
  </si>
  <si>
    <t>58531</t>
  </si>
  <si>
    <t>AUTO CENTER MAIA COLI LTDA - Serviço de reboque, lanternagem, pintura na carroceria com material, revisão mecanica do carro a serviço do CETEM.</t>
  </si>
  <si>
    <t>697</t>
  </si>
  <si>
    <t>60444</t>
  </si>
  <si>
    <t>REAL FRIO DO RIO REFRIGERAÇÃO LTDA-ME. - Aquisição de um compressor 1/4, modulo central e capacitor, materias para refrigeração.</t>
  </si>
  <si>
    <t>63685</t>
  </si>
  <si>
    <t>Adiantamento  -  Cosme Antonio de Moraes Regly -  Dia  29/04/2014</t>
  </si>
  <si>
    <t>Adiantamento  -  Aloísio Moura da Silva -  Dia  06/05/2014</t>
  </si>
  <si>
    <t>Adiantamento  -  Rodrigo Gaspar de Oliveira -  Dia  07/05/2014</t>
  </si>
  <si>
    <t>NEXTEL TELECOMUNICAÇÕES LTDA - Fatura da NEXTEL no período de 18/03/2014 à 17/04/2014.</t>
  </si>
  <si>
    <t>49221951</t>
  </si>
  <si>
    <t>SANDYR COMERCIAL ELETRICA LTDA. - Aquisição de contador  3TF42 22, para uso na manutenção, parte eletrica, do CETEM .</t>
  </si>
  <si>
    <t>30947</t>
  </si>
  <si>
    <t>Reembolso Jacinto Frangella - Dia  12/05/2014</t>
  </si>
  <si>
    <t>COMÉRCIO DE PAPEIS PAPELEX LTDA - Aquisição de Toner HP 78A,material de consumo, para uso administrativo no SEOF, do CETEM .</t>
  </si>
  <si>
    <t>75373</t>
  </si>
  <si>
    <t>ITALIAN COMERCIO DE EQUIPAMENTOS LTDA - Aquisição de material de consumo para manutenção do CETEM.</t>
  </si>
  <si>
    <t>3339</t>
  </si>
  <si>
    <t>WILSON DE ANDRADE - Serviço de manutenção e conserto de 3 portas de enrolar da entrada lateral do CETEM.</t>
  </si>
  <si>
    <t>084</t>
  </si>
  <si>
    <t>SANDYR COMERCIAL ELETRICA LTDA . - Aquisição de material de consumo para uso na sala trajano.</t>
  </si>
  <si>
    <t>31055</t>
  </si>
  <si>
    <t>Pag. Pessoa Fisica - Celso Pereira Gonçalves  -  Dia   15/05/2014</t>
  </si>
  <si>
    <t>ENCARGOS PF - Celso Pereira Gonçalves  -  Dia   15/05/2014</t>
  </si>
  <si>
    <t>Adiantamento  -  Vera Lúcia do Espírito Santo Souza Ribeiro -  Dia  15/05/2014</t>
  </si>
  <si>
    <t>Fernando Antônio Freitas Lins  - Diaria(s) no Perido: 22 de Maio de 2014  Local: São Paulo - (Campo Belo )</t>
  </si>
  <si>
    <t>REAL FRIO DO RIO REFRIGERAÇÃO LTDA-ME. - Aquisição de material de refrigeração, compressor 1/3 e motor ventilador, para o freezer horizontal da CMPA laboratório 4.</t>
  </si>
  <si>
    <t>2302</t>
  </si>
  <si>
    <t>Prestação de Contas - Aloísio Moura da Silva - Dia  16/05/2014</t>
  </si>
  <si>
    <t>VERÔNICA BAREICHA - Pagamento referente a revisão textual do livro Tecnologia de Rochas Ornamentais: Pesquisa, Lavra e Beneficiamento.</t>
  </si>
  <si>
    <t>01</t>
  </si>
  <si>
    <t>Prestação de Contas - Pedro Henrique Souza Pontes Vale - Dia  20/05/2014</t>
  </si>
  <si>
    <t>Prestação de Contas - LEONARDO LUIZ LYRIO DA SILVEIRA - Dia  20/05/2014</t>
  </si>
  <si>
    <t>Prestação de Contas - Nuria Férnandez Castro - Dia  20/05/2014</t>
  </si>
  <si>
    <t>Adiantamento  -  Eymard de Farias Sardenberg -  Dia  20/05/2014</t>
  </si>
  <si>
    <t>Reembolso Francisco Wilson Hollanda Vidal - Dia  20/05/2014</t>
  </si>
  <si>
    <t>Reembolso Eymard de Farias Sardenberg - Dia  20/05/2014</t>
  </si>
  <si>
    <t>CABINE RIO COML. ELETRICA LTDA - Pagamento referente a aquisição de material eletrico, material de consumo, para uso na sala trajano.</t>
  </si>
  <si>
    <t>28.794</t>
  </si>
  <si>
    <t>ROBSON &amp; ZORAIDE SOLUÇÕES EM VIAG. E TURISMO LTDA - Pagamento referente aquisição de passagem aerea para o Diretor Fernando Lins, referente a  Reunião Projeto com Fornecedores da Mineração, em campo Belo - São Paulo.</t>
  </si>
  <si>
    <t>5820/14</t>
  </si>
  <si>
    <t>ELETRO FERRAGENS MAIOLINO LTDA - Aquisição de materiais de manuteção, para uso geral do CETEM. Maio</t>
  </si>
  <si>
    <t>09787</t>
  </si>
  <si>
    <t>Reembolso Andrea Diogo Teixeira Batista - Dia  22/05/2014</t>
  </si>
  <si>
    <t>8.435</t>
  </si>
  <si>
    <t>Reembolso José Maria de Araujo Osório - Dia  23/05/2014</t>
  </si>
  <si>
    <t>Prestação de Contas - Cosme Antonio de Moraes Regly - Dia  23/05/2014</t>
  </si>
  <si>
    <t>Adiantamento  -  Cosme Antonio de Moraes Regly -  Dia  23/05/2014</t>
  </si>
  <si>
    <t>COMÉRCIO DE PAPEIS PAPELEX LTDA - Pagamento referente aquisição de cartucho hp para uso no ambito do projeto.</t>
  </si>
  <si>
    <t>84886</t>
  </si>
  <si>
    <t>JESSICA CLEMENTINO DOS SANTOS RAMOS - Pagamento referente 2ª parcela do serviço realizado serviço de lanternagem, pintura e mecânica da Blazer Placa CLF 8715.</t>
  </si>
  <si>
    <t>0004</t>
  </si>
  <si>
    <t>REAL FRIO DO RIO REFRIGERAÇÃO LTDA-ME. - Pagamento referente material de refrigeração para uso no SEIN e na geladeira da COPA.</t>
  </si>
  <si>
    <t>2.324 e 2331</t>
  </si>
  <si>
    <t>ZAD SOLUÇÕES EM COMUNICAÇÃO LTDA ME - Pagamento referente serviços de sinalização  e reposição de placas de identificação do Laboratório de Biotecnologia.</t>
  </si>
  <si>
    <t>154</t>
  </si>
  <si>
    <t>Pag. Pessoa Fisica - REINALDO COELHO DE ASSIS  -  Dia   29/05/2014</t>
  </si>
  <si>
    <t>ENCARGOS PF - REINALDO COELHO DE ASSIS  -  Dia   29/05/2014</t>
  </si>
  <si>
    <t>Adiantamento  -  Aloísio Moura da Silva -  Dia  30/05/2014</t>
  </si>
  <si>
    <t>2395</t>
  </si>
  <si>
    <t>Prestação de Contas - Aloísio Moura da Silva - Dia  02/06/2014</t>
  </si>
  <si>
    <t>BEXTRO EQUIPAMENTOS INDUSTRIA E COMERCIO S/A - Pagamento referente aquisição de material de consumo para uso no ambito do projeto.</t>
  </si>
  <si>
    <t>-</t>
  </si>
  <si>
    <t>LIEJ GUARATIBA - MATERIAL DE CONSTRUÇÃO LTDA - Pagamento referente aquisição de adubo Orgânico, para dia 5 de junho, evento do dia mundial do meio ambiente.</t>
  </si>
  <si>
    <t>TRIFERMAQ MAQUINAS FERRAMENTAS E FERRAGENS LTDA - Pagamento referente aquisição suporte serra copo, para uso na manutenção do CETEM.</t>
  </si>
  <si>
    <t>8504</t>
  </si>
  <si>
    <t>Adiantamento  -  Rodrigo Gaspar de Oliveira -  Dia  03/06/2014</t>
  </si>
  <si>
    <t>Reembolso Allegra Viviane Yallouz - Dia  03/06/2014</t>
  </si>
  <si>
    <t>Reembolso Francisco Rego Chaves Fernandes - Dia  04/06/2014</t>
  </si>
  <si>
    <t>Letícia Valdo  - Diaria(s) no Perido: 22 a 26 de Julho de 2014  Local: Rio de Janeiro - RJ</t>
  </si>
  <si>
    <t>Dghean Zuccon Fazolo  - Diaria(s) no Perido: 22 a 26 de Julho de 2014  Local: Rio de Janeiro - RJ</t>
  </si>
  <si>
    <t>Davi Vargas de Souza  - Diaria(s) no Perido: 22 a 26 de Julho de 2014  Local: Rio de Janeiro - RJ</t>
  </si>
  <si>
    <t>Thalissa Pizetta Altoé  - Diaria(s) no Perido: 22 a 26 de Julho de 2014  Local: Rio de Janeiro - RJ</t>
  </si>
  <si>
    <t>Rafaela Farinazo Peloso Alves  - Diaria(s) no Perido: 22 a 26 de Julho de 2014  Local: Rio de Janeiro - RJ</t>
  </si>
  <si>
    <t>ARBOREUM  PLANTAS E JARDINS LTDA - Pagamento referente aquisição de mudas de pau brasil, para dia 5 de junho, evento do dia mundial do meio ambiente.</t>
  </si>
  <si>
    <t>2269</t>
  </si>
  <si>
    <t>Douglas Bortolote Marcon  - Diaria(s) no Perido: 22 a 26 de Julho de 2014  Local: Rio de Janeiro - RJ</t>
  </si>
  <si>
    <t>Vagner Môro Ferreira Leitão  - Diaria(s) no Perido: 22 a 26 de Julho de 2014  Local: Rio de Janeiro - RJ</t>
  </si>
  <si>
    <t>PEDRO PORTO PIZETTA  - Diaria(s) no Perido: 22 a 26 de Julho de 2014  Local: Rio de Janeiro - RJ</t>
  </si>
  <si>
    <t>TRIFERMAQ MAQUINAS FERRAMENTAS E FERRAGENS LTDA -- Pagamento referente aquisição suporte serra copo, para uso na manutenção do CETEM.</t>
  </si>
  <si>
    <t>8524</t>
  </si>
  <si>
    <t>Fernando Antônio Freitas Lins  - Diaria(s) no Perido: 10 a 14 de Junho  Local: Bruxelas - Bélgica</t>
  </si>
  <si>
    <t>BOA VISTA BATERIAS LTDA - Pagamento referente aquisição de bateria superbat LF130TOY,  para o veiculo a serviç do CETEM.</t>
  </si>
  <si>
    <t>4.325</t>
  </si>
  <si>
    <t>Fernando Antônio Freitas Lins  - Diaria(s) no Perido: 10 de Junho de 2014  Local: Brasília - DF</t>
  </si>
  <si>
    <t>GUARATIBA ADUBOS ORGANICOS - LEIDES PEREIRA DA ROCHA - Pagamento referente aquisição de (50) mudas de Ipê amarelo, para a area externa do CETEM.</t>
  </si>
  <si>
    <t>COMÉRCIO DE PAPEIS PAPELEX LTDA - Aquisição de toner hp e quadro branco, para uso adminstrativo, a pedido da secretária Valéria, da Diretoria.</t>
  </si>
  <si>
    <t>94560</t>
  </si>
  <si>
    <t>Adiantamento  -  Aloísio Moura da Silva -  Dia  09/06/2014</t>
  </si>
  <si>
    <t>NEXTEL TELECOMUNICAÇÕES LTDA - Fatura da NEXTEL no período de 18/04/2014 à 17/05/2014.</t>
  </si>
  <si>
    <t>051711073</t>
  </si>
  <si>
    <t>ELETRO FERRAGENS MAIOLINO LTDA - aquisição de materiais de consumo para uso na manutenção do CETEM.</t>
  </si>
  <si>
    <t>09805</t>
  </si>
  <si>
    <t>ROBSON &amp; ZORAIDE SOLUÇÕES EM VIAG. E TURISMO LTDA - Passagens aéreas para o Diretor Fernando Lins, reunião em Brasília no dia 10/06/2014.</t>
  </si>
  <si>
    <t>05888/14</t>
  </si>
  <si>
    <t>COMÉRCIO DE PAPEIS PAPELEX LTDA - Aquisição de toner hp, para uso adminstrativo, a pedido da secretária Valéria, da Diretoria.</t>
  </si>
  <si>
    <t>97093</t>
  </si>
  <si>
    <t>Reembolso Alessandra Faria Baroni - Dia  16/06/2014</t>
  </si>
  <si>
    <t>Reembolso Maria Alice Cabral de Goes - Dia  16/06/2014</t>
  </si>
  <si>
    <t>REAL FRIO DO RIO REFRIGERAÇÃO LTDA-ME. - Aquisição de termostato GW, capacitor 45+8 e fita PVC, para uso na manutenção do CETEM.</t>
  </si>
  <si>
    <t>2.379</t>
  </si>
  <si>
    <t>Pag. Pessoa Fisica - Celso Pereira Gonçalves  -  Dia   16/06/2014</t>
  </si>
  <si>
    <t>ENCARGOS PF - Celso Pereira Gonçalves  -  Dia   16/06/2014</t>
  </si>
  <si>
    <t>ROBSON &amp; ZORAIDE SOLUÇÕES EM VIAG. E TURISMO LTDA - Pagamento referente a aquisição de passagem aerea para o professor Antonio Peres, referente a participação na banca de avaliação dos trabalhos em nossa próxima JIC, que ocorrerá em 24 e 25 de julho no CE</t>
  </si>
  <si>
    <t>5925</t>
  </si>
  <si>
    <t>Prestação de Contas - Aloísio Moura da Silva - Dia  24/06/2014</t>
  </si>
  <si>
    <t>Pag. Pessoa Fisica - REINALDO COELHO DE ASSIS  -  Dia   27/06/2014</t>
  </si>
  <si>
    <t>ENCARGOS PF - REINALDO COELHO DE ASSIS  -  Dia   27/06/2014</t>
  </si>
  <si>
    <t>COMÉRCIO DE PAPEIS PAPELEX LTDA - Pagamento referente a aquisição de material admistrativo para uso no setor Controle de projetos.</t>
  </si>
  <si>
    <t>99882</t>
  </si>
  <si>
    <t>DATA</t>
  </si>
  <si>
    <t>FAVORECIDO</t>
  </si>
  <si>
    <t>NOTA</t>
  </si>
  <si>
    <t>TIPO</t>
  </si>
  <si>
    <t>VALOR</t>
  </si>
  <si>
    <t>DEBITO</t>
  </si>
  <si>
    <t>COORDENAÇÃO</t>
  </si>
  <si>
    <t>???</t>
  </si>
  <si>
    <t>PAD</t>
  </si>
  <si>
    <t>COAD/SEOF</t>
  </si>
  <si>
    <t>ALMOXARIFADO</t>
  </si>
  <si>
    <t>SEMINARIO TERRAS RARAS</t>
  </si>
  <si>
    <t>RH</t>
  </si>
  <si>
    <t>EMPRESA</t>
  </si>
  <si>
    <t>TIPO/DESPESA</t>
  </si>
  <si>
    <t>ESTACIONAMENTO CINELANDIA</t>
  </si>
  <si>
    <t>ESTACIONAMENTO</t>
  </si>
  <si>
    <t>Posto Fundão</t>
  </si>
  <si>
    <t>Combustível</t>
  </si>
  <si>
    <t>ANDREA M  CORREIA</t>
  </si>
  <si>
    <t>POSTO MARCIAL</t>
  </si>
  <si>
    <t>TETRA ACESSÓSSÓRIOS</t>
  </si>
  <si>
    <t>DISCO NORTON</t>
  </si>
  <si>
    <t>POSTO SANTA CLARA</t>
  </si>
  <si>
    <t>BRUNO ISMAEL</t>
  </si>
  <si>
    <t>COPIA DE CHAVE</t>
  </si>
  <si>
    <t>PENSÃO PRATO PRONTO</t>
  </si>
  <si>
    <t>REFEIÇÃO</t>
  </si>
  <si>
    <t>ELETRO FERRAGENS</t>
  </si>
  <si>
    <t>UNIÃO/BEIJAMIN</t>
  </si>
  <si>
    <t>FUNDAÇÃO MIGUEL CERVANTES</t>
  </si>
  <si>
    <t>CÓPIAS LIVROS</t>
  </si>
  <si>
    <t>??</t>
  </si>
  <si>
    <t>INFOMIX</t>
  </si>
  <si>
    <t>PEN DRIVE</t>
  </si>
  <si>
    <t>ELETRO PEÇAS</t>
  </si>
  <si>
    <t>KALUNGA COMERCIO</t>
  </si>
  <si>
    <t>DIVERSOS(ESCRITÓRIO)</t>
  </si>
  <si>
    <t xml:space="preserve">COAD  </t>
  </si>
  <si>
    <t>CADEADO</t>
  </si>
  <si>
    <t>VIDREX</t>
  </si>
  <si>
    <t>fundo ferrolak/tinner</t>
  </si>
  <si>
    <t>SANDYR</t>
  </si>
  <si>
    <t>QUADRO COMANDO</t>
  </si>
  <si>
    <t xml:space="preserve">ADIANTAMENTO ALOISIO </t>
  </si>
  <si>
    <t xml:space="preserve">PRESTAÇÃO DE CONTAS </t>
  </si>
  <si>
    <t>BAZAR SANTA LUZIA</t>
  </si>
  <si>
    <t>REFIL CALENDARIO</t>
  </si>
  <si>
    <t>WILSON BARATA</t>
  </si>
  <si>
    <t>CHAVE</t>
  </si>
  <si>
    <t>CENTRAL PARK</t>
  </si>
  <si>
    <t>CHAV BOM CHAVEIROS</t>
  </si>
  <si>
    <t>CHAVES YALE</t>
  </si>
  <si>
    <t>SECRET FIGHT BAZAR</t>
  </si>
  <si>
    <t>CANO CHUVEIRO</t>
  </si>
  <si>
    <t>ABRAC CONDULET</t>
  </si>
  <si>
    <t>BOA VISTA BATERIAS</t>
  </si>
  <si>
    <t>BATERIA GEL</t>
  </si>
  <si>
    <t>BEBIBAS E GELO JOÃO RICARDO</t>
  </si>
  <si>
    <t>Agua Gaseficada</t>
  </si>
  <si>
    <t>PAPELARIA E BAZAR 375</t>
  </si>
  <si>
    <t xml:space="preserve">BOBINA </t>
  </si>
  <si>
    <t xml:space="preserve">COAD </t>
  </si>
  <si>
    <t>A G M ROLAMENTO</t>
  </si>
  <si>
    <t>ROLAMENTO 6205</t>
  </si>
  <si>
    <t>4 M COMERCIO</t>
  </si>
  <si>
    <t>CORREIA E CORDÃO ESPONJOSO</t>
  </si>
  <si>
    <t>SUPER BONDER</t>
  </si>
  <si>
    <t>SÃO CRISTOVÃO POSTO</t>
  </si>
  <si>
    <t>RIOGRAMA MAQUINAS</t>
  </si>
  <si>
    <t>FACA P/ ROCADEIRA</t>
  </si>
  <si>
    <t>BATERIA 12V</t>
  </si>
  <si>
    <t>SILVIA EGLER</t>
  </si>
  <si>
    <t>SEMAP BORRACHAS</t>
  </si>
  <si>
    <t>CORREIA E ROLAMENTO</t>
  </si>
  <si>
    <t>PLUG MONOB 2P</t>
  </si>
  <si>
    <t>SANDYR COMERCIO</t>
  </si>
  <si>
    <t>ABRAC FECHADA CONDULETE</t>
  </si>
  <si>
    <t>ULAMIX PARAFUSOS</t>
  </si>
  <si>
    <t>ITALIAN COMERCIO</t>
  </si>
  <si>
    <t>DISCO LIXA</t>
  </si>
  <si>
    <t>FERRAGENS LA MARCA</t>
  </si>
  <si>
    <t>REGULADOR DE GAS</t>
  </si>
  <si>
    <t>PONTO DAS CHAVES</t>
  </si>
  <si>
    <t>CASA &amp; VIDEO</t>
  </si>
  <si>
    <t>CJ DE GARFO E FACA</t>
  </si>
  <si>
    <t>CASTELOS DE PAIVA VIDROS</t>
  </si>
  <si>
    <t>PROLONGADORES</t>
  </si>
  <si>
    <t>PLASBOR BORRACHAS</t>
  </si>
  <si>
    <t>LENSOL COM LONA</t>
  </si>
  <si>
    <t>SOBERANA 503 PARAFUSO</t>
  </si>
  <si>
    <t>PARAFUSO, ARRUELA</t>
  </si>
  <si>
    <t>FERRAGENS LAMARCA</t>
  </si>
  <si>
    <t>PARAFUSO VASO</t>
  </si>
  <si>
    <t>BAZAR DANI</t>
  </si>
  <si>
    <t>BROXA PINTURA</t>
  </si>
  <si>
    <t>PARAFUSO</t>
  </si>
  <si>
    <t>MERCADO FLOR DA QUITANDA</t>
  </si>
  <si>
    <t>AGUA MINERAL SEM GAS</t>
  </si>
  <si>
    <t>AUTO POSTO INAJA</t>
  </si>
  <si>
    <t>BAZAR PORTO</t>
  </si>
  <si>
    <t>CANO P/ CHUVEIRO</t>
  </si>
  <si>
    <t>PARAFUSOS</t>
  </si>
  <si>
    <t>VIDREX TINTAS</t>
  </si>
  <si>
    <t>ESM SINT BRI</t>
  </si>
  <si>
    <t>GE PARK</t>
  </si>
  <si>
    <t>TABELIONATO DE PROTESTOS</t>
  </si>
  <si>
    <t>EMOLUMENTOS</t>
  </si>
  <si>
    <t>7 OFICIO DE REGISTRO DE DISTRIBUIÇÃO</t>
  </si>
  <si>
    <t>CAN. DE REGISTRO DE DISTRIBUIÇÃO</t>
  </si>
  <si>
    <t xml:space="preserve">PAPEL A4 </t>
  </si>
  <si>
    <t>PINCEL QUADRO BRANCO</t>
  </si>
  <si>
    <t>BRA MADEIRAS</t>
  </si>
  <si>
    <t>RESINA E METRO AMARELO</t>
  </si>
  <si>
    <t>ELETRONICA EBERE MOLL</t>
  </si>
  <si>
    <t>MENB ELETRO</t>
  </si>
  <si>
    <t>AVICULTURA PROGRESSO</t>
  </si>
  <si>
    <t>KLERAT GRANULADO</t>
  </si>
  <si>
    <t>BUCHA E PARAFUSO</t>
  </si>
  <si>
    <t>TMP 2006</t>
  </si>
  <si>
    <t>VARISTOR DIVERSOS</t>
  </si>
  <si>
    <t>PILHA E ABRAÇADEIRA COPO</t>
  </si>
  <si>
    <t>SENDAS</t>
  </si>
  <si>
    <t>AGUA E REFRIGERANTE</t>
  </si>
  <si>
    <t>JOSIVAL PNEUS</t>
  </si>
  <si>
    <t>CONSERTO DE PNEU</t>
  </si>
  <si>
    <t>CALCULADORA, PILHA, POST-IT</t>
  </si>
  <si>
    <t>SÓ AQUI TEM INFORMATICA</t>
  </si>
  <si>
    <t>UMA LOUSA</t>
  </si>
  <si>
    <t>SUPERMERCADO VIANENSE</t>
  </si>
  <si>
    <t>BISCOITOS</t>
  </si>
  <si>
    <t>LAMPADA, CD, CAIXA ORGANIZADORA</t>
  </si>
  <si>
    <t>PAPALEX</t>
  </si>
  <si>
    <t>CARTUCHO E AGENDA</t>
  </si>
  <si>
    <t>TIKARA COMERCIO</t>
  </si>
  <si>
    <t>UMA BATERIA</t>
  </si>
  <si>
    <t>REPRESENTANTES TIGRÃO</t>
  </si>
  <si>
    <t>CURVA PVC E BUCHA REDUÇÃO</t>
  </si>
  <si>
    <t>UNÃO PVC</t>
  </si>
  <si>
    <t>CABINE RIO</t>
  </si>
  <si>
    <t>CABO TELEFONE E PLUG</t>
  </si>
  <si>
    <t>PAUMAR COMERCIO</t>
  </si>
  <si>
    <t>ADES INS TEK</t>
  </si>
  <si>
    <t>NA FLA ART</t>
  </si>
  <si>
    <t>BOLAS</t>
  </si>
  <si>
    <t>ARRUELA PARAFUSO E PILHA</t>
  </si>
  <si>
    <t>ROSILDA E ROSELITA</t>
  </si>
  <si>
    <t xml:space="preserve">PILHA </t>
  </si>
  <si>
    <t>KLIFER MAQUINAS</t>
  </si>
  <si>
    <t>JG ACESS DE POLIR</t>
  </si>
  <si>
    <t>BEBIDAS E GELO JOÃO RICARDO</t>
  </si>
  <si>
    <t>AGUA MINERAL S GAS</t>
  </si>
  <si>
    <t>ÚNICA RIO</t>
  </si>
  <si>
    <t>VENTILADOR AXIAL</t>
  </si>
  <si>
    <t>CORREIA, ELEMENTO, FILTRO</t>
  </si>
  <si>
    <t>POSTO BRACARENSE</t>
  </si>
  <si>
    <t>TRINFERMAQ</t>
  </si>
  <si>
    <t>CH COMBINADA , CH ALENN</t>
  </si>
  <si>
    <t>PILHA, FECHADURA E BUCHA</t>
  </si>
  <si>
    <t>JOINHA DO MEIER</t>
  </si>
  <si>
    <t>CONSERTO DE UMA FURADEIRA</t>
  </si>
  <si>
    <t>DESENPENADEIRA DE MADEIRA</t>
  </si>
  <si>
    <t>ESCOBAR E MARABA</t>
  </si>
  <si>
    <t>ENXADAS C/ CABO</t>
  </si>
  <si>
    <t>RICHE UTILIDADES</t>
  </si>
  <si>
    <t>PONTO DE RED</t>
  </si>
  <si>
    <t>CASAS GUANABARA</t>
  </si>
  <si>
    <t>ADOCANTE E PÃO FRANCES</t>
  </si>
  <si>
    <t>PREZUNIC</t>
  </si>
  <si>
    <t>HELOIN 17 AUTOS</t>
  </si>
  <si>
    <t>OLEO DE MOTOR</t>
  </si>
  <si>
    <t>GOVERNO DO ESTADO</t>
  </si>
  <si>
    <t>REGISTRO DO VEICULO (MULTA)</t>
  </si>
  <si>
    <t>GERMAR IRMÃOS</t>
  </si>
  <si>
    <t>GLP EM BOTIJÃO</t>
  </si>
  <si>
    <t>4M COMERCIO</t>
  </si>
  <si>
    <t>CORREIA A 45</t>
  </si>
  <si>
    <t>ABNT</t>
  </si>
  <si>
    <t>NORMA IMPRESSA ABNT</t>
  </si>
  <si>
    <t>CONSERTO DE UM PNEU</t>
  </si>
  <si>
    <t>ELETRISUL COMERCIO</t>
  </si>
  <si>
    <t>Modulo tomada, placa, suporte</t>
  </si>
  <si>
    <t>CASAL J&amp;C BAZAR</t>
  </si>
  <si>
    <t>SANDYR COMERCIAL</t>
  </si>
  <si>
    <t>ELETRO CONDULET</t>
  </si>
  <si>
    <t>PILHA</t>
  </si>
  <si>
    <t xml:space="preserve">CLA COMERCIO </t>
  </si>
  <si>
    <t>PRATELEIRA PORTA TRANSPARENTE</t>
  </si>
  <si>
    <t>ALL PARK</t>
  </si>
  <si>
    <t>PARAFUSO SEXT</t>
  </si>
  <si>
    <t>POSTO MIRANTE</t>
  </si>
  <si>
    <t>CHAU ESTACIOMENTO</t>
  </si>
  <si>
    <t>DANIELLE RIO PAPELARIA</t>
  </si>
  <si>
    <t>NOTA FISCAL AVULSA</t>
  </si>
  <si>
    <t>CASA CRUZ PAPEIS</t>
  </si>
  <si>
    <t>PAPEL PHOTOGRAFICO</t>
  </si>
  <si>
    <t>KLN 33 PEÇAS</t>
  </si>
  <si>
    <t>PALHETA DE SILICONE</t>
  </si>
  <si>
    <t>HCR COMERCIO</t>
  </si>
  <si>
    <t>COOPATAXI</t>
  </si>
  <si>
    <t>TAXI</t>
  </si>
  <si>
    <t>DRª COREN FIOCRUZ</t>
  </si>
  <si>
    <t>SUPERMERCADO MUNDIAL</t>
  </si>
  <si>
    <t>ADOÇANTE</t>
  </si>
  <si>
    <t>617 B MERCADO DA BORRACHA</t>
  </si>
  <si>
    <t xml:space="preserve">LENÇOL </t>
  </si>
  <si>
    <t>BIOQUIMIS PRODUTOS</t>
  </si>
  <si>
    <t>CURATIVO ESTERIL</t>
  </si>
  <si>
    <t>M.R.X. Chaveiro</t>
  </si>
  <si>
    <t>cópia de chaves</t>
  </si>
  <si>
    <t>CARVÃO RIO PEÇAS</t>
  </si>
  <si>
    <t>ESCOVA CARV FEIN</t>
  </si>
  <si>
    <t>MINAS PARK</t>
  </si>
  <si>
    <t>CASA SHOW S/A</t>
  </si>
  <si>
    <t>SENSOR DE PRESENÇA</t>
  </si>
  <si>
    <t>SARAIVA</t>
  </si>
  <si>
    <t>LIVRO</t>
  </si>
  <si>
    <t>FORNI PEÇAS</t>
  </si>
  <si>
    <t>BATERIA PARA RELOGIO</t>
  </si>
  <si>
    <t>SENDAS DISTRIBUIDORA</t>
  </si>
  <si>
    <t>BISCOITO CHÁ E ADOCANTE</t>
  </si>
  <si>
    <t>PARE E LAVE MECANICA</t>
  </si>
  <si>
    <t>RECIBO DE TAXI</t>
  </si>
  <si>
    <t>TRAJETO OLARIA/FUNDÃO</t>
  </si>
  <si>
    <t>Distribuidora de Alimentos</t>
  </si>
  <si>
    <t>Agua Mineral</t>
  </si>
  <si>
    <t>J R SOLDAS</t>
  </si>
  <si>
    <t>PORTA ELETRODO A300</t>
  </si>
  <si>
    <t>BOT COM PULSADOR</t>
  </si>
  <si>
    <t>AUTO PEÇAS IMPERIAL</t>
  </si>
  <si>
    <t>EXTINTOR</t>
  </si>
  <si>
    <t>SIRENE COMERCIO</t>
  </si>
  <si>
    <t>DVD R E CD R</t>
  </si>
  <si>
    <t>LOJAS AMERICANAS S/A</t>
  </si>
  <si>
    <t>PRINCIPADO DE ASTURIAS</t>
  </si>
  <si>
    <t>AMPOLA MAGIC</t>
  </si>
  <si>
    <t>SUPER BONDER, BRASCOLO, REPARO KS</t>
  </si>
  <si>
    <t>FLORICULTURA IRMÃOS</t>
  </si>
  <si>
    <t>PAUMAR COMERCIO CONEXOES</t>
  </si>
  <si>
    <t>RED MAC-FEM 1/2 E COM RETA 1/4</t>
  </si>
  <si>
    <t>CARREGADOR DE CELULAR</t>
  </si>
  <si>
    <t>MOK BAZAR</t>
  </si>
  <si>
    <t>SEV. GERAIS</t>
  </si>
  <si>
    <t>CARROS OFICIAIS</t>
  </si>
  <si>
    <t>DNIT</t>
  </si>
  <si>
    <t>MULTA</t>
  </si>
  <si>
    <t>CAIXA DE PASSAAGEM, BUCHA E ARRUELA</t>
  </si>
  <si>
    <t>SACO DE MUDAS, LUVAS</t>
  </si>
  <si>
    <t>PIT STOP POSTO</t>
  </si>
  <si>
    <t>FLORESTA URBANA</t>
  </si>
  <si>
    <t>FLORES</t>
  </si>
  <si>
    <t>Vera??</t>
  </si>
  <si>
    <t>MECANICA DO AR</t>
  </si>
  <si>
    <t>FGA 150</t>
  </si>
  <si>
    <t>MERCADO FLOR DA QUINTA</t>
  </si>
  <si>
    <t>AGUA MINERAL</t>
  </si>
  <si>
    <t>ROSANGELA BASTOS</t>
  </si>
  <si>
    <t xml:space="preserve">ECOBRINDES </t>
  </si>
  <si>
    <t>ECOBAG ALGODÃO</t>
  </si>
  <si>
    <t xml:space="preserve">RH </t>
  </si>
  <si>
    <t>ENCONTRO DOS APOSENTADOS</t>
  </si>
  <si>
    <t>SUPORTE, TOMADA, PLC</t>
  </si>
  <si>
    <t xml:space="preserve">COPA </t>
  </si>
  <si>
    <t>A.F. SANTOS GRAVURAS</t>
  </si>
  <si>
    <t>PLACA COMEMORATIVA</t>
  </si>
  <si>
    <t>DIA MUNDIAL DO MEIO AMBIENTE</t>
  </si>
  <si>
    <t>TUBO POLIURETANO</t>
  </si>
  <si>
    <t>SUPERMAG IMÁS</t>
  </si>
  <si>
    <t>IMA Nº 23</t>
  </si>
  <si>
    <t>EMPRESA GREEN PARK</t>
  </si>
  <si>
    <t>HIDROCONEC COMERCIO</t>
  </si>
  <si>
    <t>VALVULA ALAVANCA</t>
  </si>
  <si>
    <t>CASA CRUZ</t>
  </si>
  <si>
    <t>ETIQUETA</t>
  </si>
  <si>
    <t>ROLAMENTOS</t>
  </si>
  <si>
    <t>FLEXBOR</t>
  </si>
  <si>
    <t>TRAFILADO MACICO</t>
  </si>
  <si>
    <t>PAPELARIA BAZAR SUMMER</t>
  </si>
  <si>
    <t>CANETA RETRO</t>
  </si>
  <si>
    <t>MENGAO 2 COMERCIO</t>
  </si>
  <si>
    <t>BOMBA 4 PRENSADA</t>
  </si>
  <si>
    <t>DISPERSAR CÃES DO CETEM</t>
  </si>
  <si>
    <t>BIGSTORE C. COM</t>
  </si>
  <si>
    <t>LAÇO PRONTO NASTILO LISO</t>
  </si>
  <si>
    <t xml:space="preserve">ELETRO FERRAGENS </t>
  </si>
  <si>
    <t>PILHA, SUPER BOND, ADPTADOR</t>
  </si>
  <si>
    <t>PRO ANALISE QUIMICA E DIAGNÓSTICO</t>
  </si>
  <si>
    <t>ANALISE</t>
  </si>
  <si>
    <t>SERRA TICO TICO</t>
  </si>
  <si>
    <t>ROLO</t>
  </si>
  <si>
    <t xml:space="preserve">Oficina de Trabalho - Salvador Bahia </t>
  </si>
  <si>
    <t>Prestação de Contas - Cosme Antonio de Moraes Regly - Dia  14/07/2014</t>
  </si>
  <si>
    <t>FUTURO COMERCIO</t>
  </si>
  <si>
    <t>TELA GALVANIZADA</t>
  </si>
  <si>
    <t>CENTELHA EQUIPAMENTOS</t>
  </si>
  <si>
    <t>LUMINARIA, LAMPADA E REATOR</t>
  </si>
  <si>
    <t>PLUGUES E TOMADAS</t>
  </si>
  <si>
    <t>ELETR. CONDULETE</t>
  </si>
  <si>
    <t>BAZAR PATRIGUAL</t>
  </si>
  <si>
    <t>TINTA ESMALTE</t>
  </si>
  <si>
    <t>BARRA DE LIGAÇÃO</t>
  </si>
  <si>
    <t>ESTOQUE DA BAIXADA</t>
  </si>
  <si>
    <t>ADPTADOR, JOELHO, VEDA ROSCA</t>
  </si>
  <si>
    <t>BOMBA AUTO ASPIRANTE</t>
  </si>
  <si>
    <t xml:space="preserve">ADIANTAMENTO Cosme Regly </t>
  </si>
  <si>
    <t>EQUIPAMENTOS ELETRICOS</t>
  </si>
  <si>
    <t>TUBO DE ESGOTO</t>
  </si>
  <si>
    <t>CURVA DE ESGOTO</t>
  </si>
  <si>
    <t xml:space="preserve">Verniz </t>
  </si>
  <si>
    <t>torneira e plug</t>
  </si>
  <si>
    <t>MEGA PERFIL ELETRO CALHAS</t>
  </si>
  <si>
    <t>Terminal, bucha, arruela</t>
  </si>
  <si>
    <t>vaso lavatório</t>
  </si>
  <si>
    <t>capela estrela</t>
  </si>
  <si>
    <t>capela colonial</t>
  </si>
  <si>
    <t>automatico de bomba</t>
  </si>
  <si>
    <t>calha 3mt</t>
  </si>
  <si>
    <t>Tanaz 1 03T</t>
  </si>
  <si>
    <t>Sika top</t>
  </si>
  <si>
    <t>Diamantado continuo</t>
  </si>
  <si>
    <t>broca arco rapido</t>
  </si>
  <si>
    <t>bateria p/ telefone</t>
  </si>
  <si>
    <t>boia vazão e balde</t>
  </si>
  <si>
    <t>barra de apoio e suporte</t>
  </si>
  <si>
    <t>MULTI PARK RIO PLAZA</t>
  </si>
  <si>
    <t>ABRACADEIRA P ANTENA</t>
  </si>
  <si>
    <t>ARALDITE</t>
  </si>
  <si>
    <t>SÃO CRISTÓVÃO POSTO</t>
  </si>
  <si>
    <t>COMBUSTÍVEL</t>
  </si>
  <si>
    <t>TJC CAMARGO</t>
  </si>
  <si>
    <t>PLAST PEQ, FITA MÉTRICA</t>
  </si>
  <si>
    <t>CARVÃO BAMBOZI</t>
  </si>
  <si>
    <t xml:space="preserve">Parafusadeira </t>
  </si>
  <si>
    <t>WALL MART</t>
  </si>
  <si>
    <t>Biscoitos</t>
  </si>
  <si>
    <t>TORRADA DE ALHO</t>
  </si>
  <si>
    <t>BARONESA TAXI</t>
  </si>
  <si>
    <t>RECIBO TAXI</t>
  </si>
  <si>
    <t>MATERIAIS DE PINTURA</t>
  </si>
  <si>
    <t>AMARAL DE IGUAÇU</t>
  </si>
  <si>
    <t>PERFIL 250X75</t>
  </si>
  <si>
    <t>ANDRE M CORREIA COMBUSTIVEIS</t>
  </si>
  <si>
    <t>TRENA FERRAGENS</t>
  </si>
  <si>
    <t>AGUARRAZ, FITA CREPE, CAIXA DE LUZ</t>
  </si>
  <si>
    <t>FEIRA DOS RELOGIOS</t>
  </si>
  <si>
    <t>REL WERG</t>
  </si>
  <si>
    <t>ROLO LÃ DE CARNEIRO</t>
  </si>
  <si>
    <t>LEROY MERLIN</t>
  </si>
  <si>
    <t>SELADOR</t>
  </si>
  <si>
    <t>NOVA AGRO ESPORTE</t>
  </si>
  <si>
    <t>LONA PRETA</t>
  </si>
  <si>
    <t>AVICULTURA PROGRESSÃO</t>
  </si>
  <si>
    <t>POSTO HIGIENOPOLIS</t>
  </si>
  <si>
    <t>C&amp;C</t>
  </si>
  <si>
    <t>TINTAS ACRILICAS</t>
  </si>
  <si>
    <t>PT ROLO DE LÃ, TORN. COZ P MOVEIS</t>
  </si>
  <si>
    <t>PIRAQUARA AUTO POSTO</t>
  </si>
  <si>
    <t>ALVARITO COMERCIO</t>
  </si>
  <si>
    <t>PLASTICO J. SHAYEB</t>
  </si>
  <si>
    <t>ROLO, LIXA, TUBO</t>
  </si>
  <si>
    <t>VIAÇÃO ITAPEMIRIM</t>
  </si>
  <si>
    <t>BILHETE DE PASSAGEM CACHOEIRO</t>
  </si>
  <si>
    <t>CROMAGEM CRISTAL</t>
  </si>
  <si>
    <t>CROMAR 2 SOFÁS</t>
  </si>
  <si>
    <t>TELA, SERRA E CX DE LUZ</t>
  </si>
  <si>
    <t>CAIXA ACOPLADA</t>
  </si>
  <si>
    <t>PLAINA PROFISSIONAL</t>
  </si>
  <si>
    <t>ESCADA DE DUAS FACES</t>
  </si>
  <si>
    <t>ACABAMENTO DE REGISTRO</t>
  </si>
  <si>
    <t>DISJUNTOR, TOMADA E CABO FLEX</t>
  </si>
  <si>
    <t>TUBO DE ESGOTO, DUCHA</t>
  </si>
  <si>
    <t>FECHADURA</t>
  </si>
  <si>
    <t>CROMAGEM  SOFÁ</t>
  </si>
  <si>
    <t>MATERIAIS ELETRICOS</t>
  </si>
  <si>
    <t>PERFIL E TUBO</t>
  </si>
  <si>
    <t>LUZINETE SOUZA</t>
  </si>
  <si>
    <t>Encargos</t>
  </si>
  <si>
    <t>Jose Mario Coelho - Pessoa Fisica</t>
  </si>
  <si>
    <t>Jose Mario Coelho - Encargos</t>
  </si>
  <si>
    <t>Caixa pequeno - Cosme Regly</t>
  </si>
  <si>
    <t>Pag. pessoa - Eric Leonardo Calado dos Santos</t>
  </si>
  <si>
    <t>encargos - Eric Leonardo Calado dos Santos</t>
  </si>
  <si>
    <t>Pag. Pessoa Fisica - Celso Pereira Gonçalves  -  Dia   04/02/2014</t>
  </si>
  <si>
    <t>ENCARGOS PF - Celso Pereira Gonçalves  -  Dia   04/02/2014</t>
  </si>
  <si>
    <t>Prestação de Contas Cosme Regly - Jan 2014</t>
  </si>
  <si>
    <t>RESTAURANTE FLOR DA AMIZADE DO FUNDÃO - ME</t>
  </si>
  <si>
    <t>RESTAURANTE FLOR DA AMIZADE DO FUNDÃO - ME - REFEIÇÃO  COLABORADORES</t>
  </si>
  <si>
    <t>CONECHOUSE CONEXOES E PECAS LTDA</t>
  </si>
  <si>
    <t>Eletro Ferragens - Material de consumo para manutenção predial</t>
  </si>
  <si>
    <t>Pag. Pessoa Fisica - Celso Pereira Gonçalves  -  Dia   17/02/2014</t>
  </si>
  <si>
    <t>ENCARGOS PF - Celso Pereira Gonçalves  -  Dia   17/02/2014</t>
  </si>
  <si>
    <t>Reembolso - Jefferso Moura</t>
  </si>
  <si>
    <t>Cosme Antonio de Moraes Regly</t>
  </si>
  <si>
    <t>INFORMAK PROPRIEDADE INTELECTUAL LTDA</t>
  </si>
  <si>
    <t>Cosme Antonio de Moraes Regly 19/02/2014</t>
  </si>
  <si>
    <t>PLASMETAL PLASTICO E METAIS LTDA</t>
  </si>
  <si>
    <t>Cosme Antonio de Moraes Regly 24/02/2014</t>
  </si>
  <si>
    <t>Pag. Pessoa Fisica - Carlos Felipe de Abreu dos Santos  -  Dia   25/02/2014</t>
  </si>
  <si>
    <t>ENCARGOS PF - Carlos Felipe de Abreu dos Santos  -  Dia   25/02/2014</t>
  </si>
  <si>
    <t>WORLD FILMS DESIGN MANUTENÇÃO DE PELICULAS LTDA</t>
  </si>
  <si>
    <t>NORTON TAVARES DA SILVA</t>
  </si>
  <si>
    <t>RESTAURANTE FLOR DA AMIZADE DO FUNDÃO - ME - 17/03/2014</t>
  </si>
  <si>
    <t>RESTAURANTE FLOR DA AMIZADE DO FUNDÃO - ME - 17/03/2014(2)</t>
  </si>
  <si>
    <t>Pag. Pessoa Fisica - Celso Pereira Gonçalves  -  Dia   21/03/2014</t>
  </si>
  <si>
    <t>ENCARGOS PF - Celso Pereira Gonçalves  -  Dia   21/03/2014</t>
  </si>
  <si>
    <t>RESTAURANTE FLOR DA AMIZADE DO FUNDÃO - ME 21/03/2014</t>
  </si>
  <si>
    <t>RESTAURANTE FLOR DA AMIZADE DO FUNDÃO - ME 21/03/2014(2)</t>
  </si>
  <si>
    <t>Cosme Antonio de Moraes Regly - prestação de contas dia 31/03/2013</t>
  </si>
  <si>
    <t>RNE MULT PRESTADORA - 21/03/2014</t>
  </si>
  <si>
    <t>RESTAURANTE FLOR DA AMIZADE DO FUNDÃO - ME DATA 15/04 Nº 8911 E 8912</t>
  </si>
  <si>
    <t>RESTAURANTE FLOR DA AMIZADE DO FUNDÃO - ME Nº 8910</t>
  </si>
  <si>
    <t>Cosme Antônio de Moraes Regly -  29/04/2014</t>
  </si>
  <si>
    <t>Caixa Pequeno - Cosme Antônio de Moraes Regly -  29/04/2014</t>
  </si>
  <si>
    <t>Pag. Pessoa Fisica - José Maria de Araujo Osório  -  Dia   22/05/2014</t>
  </si>
  <si>
    <t>ENCARGOS PF - José Maria de Araujo Osório  -  Dia   22/05/2014</t>
  </si>
  <si>
    <t>RESTAURANTE FLOR DA AMIZADE DO FUNDÃO - ME - Reunião tecnica da COAD com auditoria interna PMRC.</t>
  </si>
  <si>
    <t>RESTAURANTE FLOR DA AMIZADE DO FUNDÃO - ME - Reunião tecnica a pedido de Marisa Monte com a Dir.</t>
  </si>
  <si>
    <t>RESTAURANTE FLOR DA AMIZADE DO FUNDÃO - ME - Reunião tecnica para Divulgação Cientifica.</t>
  </si>
  <si>
    <t>RESTAURANTE FLOR DA AMIZADE DO FUNDÃO - ME - Reunião tecnica  IRD e Coordenador Ronaldo Santos.</t>
  </si>
  <si>
    <t>RESTAURANTE FLOR DA AMIZADE DO FUNDÃO - ME - Reunião tecnica  com professor W. Rifkin com C. Peiter.</t>
  </si>
  <si>
    <t>RESTAURANTE FLOR DA AMIZADE DO FUNDÃO - ME - Reunião tecnica  com o professor Laurindo e Vale.</t>
  </si>
  <si>
    <t>RESTAURANTE FLOR DA AMIZADE DO FUNDÃO - ME - Reunião tecnica  com visitantes.</t>
  </si>
  <si>
    <t>RESTAURANTE FLOR DA AMIZADE DO FUNDÃO - ME - Reunião tecnica  com dirigentes da empresa Terrativa Minerais, e representantes do MIT.</t>
  </si>
  <si>
    <t>Cosme Antônio de Moraes Regly -  23/05/2014</t>
  </si>
  <si>
    <t>Pag. Pessoa Fisica - JOSE EDSON DOS SANTOS  -  Dia   30/05/2014</t>
  </si>
  <si>
    <t>ENCARGOS PF - JOSE EDSON DOS SANTOS  -  Dia   30/05/2014</t>
  </si>
  <si>
    <t>Cosme Antônio de Moraes Regly -  30/05/2014</t>
  </si>
  <si>
    <t>Adiantamento - Cosme Antônio de Moraes Regly -  26/05/2014</t>
  </si>
  <si>
    <t>Adiantamento - Cosme Antônio de Moraes Regly -  10/07/2014</t>
  </si>
  <si>
    <t>Pag. Pessoa Fisica - Carlos Felipe de Abreu dos Santos  -  Dia   18/06/2014</t>
  </si>
  <si>
    <t>ENCARGOS PF - Carlos Felipe de Abreu dos Santos  -  Dia   18/06/2014</t>
  </si>
  <si>
    <t>ELETRO FERRAGENS MAIOLINO LTDA - Pagamento referente materiais de consumo para dia 5 de junho, evento do dia mundial do meio ambiente.</t>
  </si>
  <si>
    <t>UNICOLOR TINTAS LTDA - Pagamento referente aquisição material de pintura para uso nas estruturas metalicas do CETEM.</t>
  </si>
  <si>
    <t>MICROSISTEM INFORMATICA LTDA-ME. - Pagamento referente a aquisição de um mouse usb para uso administrativo  do SEIN.</t>
  </si>
  <si>
    <t>REAL FRIO DO RIO REFRIGERAÇÃO LTDA-ME - Pagamento referente a aquisição de um compressor Bristol 24000 BTUS, para conserto do ar condicionado do setor de projetos.</t>
  </si>
  <si>
    <t>REAL FRIO DO RIO REFRIGERAÇÃO LTDA-ME - Pagamento referente a aquisição de um compressor 1/8 HP 110 v, para conserto da geladeira  do posto médico do CETEM.</t>
  </si>
  <si>
    <t>Pag. Pessoa Fisica - JOSE EDSON DOS SANTOS  -  Dia   07/07/2014</t>
  </si>
  <si>
    <t>ENCARGOS PF - JOSE EDSON DOS SANTOS  -  Dia   07/07/2014</t>
  </si>
  <si>
    <t>RONALDO SANTOS(SOLICITOU)</t>
  </si>
  <si>
    <t>MANUTENÇÃO (SERGIO MELO)</t>
  </si>
  <si>
    <t>ALMOÇO GESPUBLICA</t>
  </si>
  <si>
    <t>ALMOÇO CONVIDADOS DIREX</t>
  </si>
  <si>
    <t>ALMOÇO COM AUDITORIA INTERNA</t>
  </si>
  <si>
    <t>MARISA MONTE(SOLCITOU)</t>
  </si>
  <si>
    <t>ALMOÇO DIVULGAÇÃO CIENTIFICA</t>
  </si>
  <si>
    <t>CARLOS PITER(SOLITOU)</t>
  </si>
  <si>
    <t>ALMOÇO COM PROFº LAURINO VALE</t>
  </si>
  <si>
    <t>TERRA ATIVA MINERAIS</t>
  </si>
  <si>
    <t>VISITANTES E DIREX</t>
  </si>
  <si>
    <t>SEIN</t>
  </si>
  <si>
    <t>ENFERMARIA</t>
  </si>
  <si>
    <t>SERVIÇO DE MAÇARIQUEIRO</t>
  </si>
  <si>
    <t>SERVIÇOS DE ESTOFADOR</t>
  </si>
  <si>
    <t>%</t>
  </si>
  <si>
    <t>OBSERVAÇÃO</t>
  </si>
  <si>
    <t>Observação</t>
  </si>
  <si>
    <t>Amazon</t>
  </si>
  <si>
    <t>ARTES EM MADEIRAS - Molbiliario</t>
  </si>
  <si>
    <t>Restaurante Flor da Amizade</t>
  </si>
  <si>
    <t> ROBSON &amp; ZORAIDE SOLUCOES VIAGENS E TUR</t>
  </si>
  <si>
    <t> RESTAURANTE FLOR DA AMIZADE DO FUNDAO -</t>
  </si>
  <si>
    <t xml:space="preserve">Amazon Handbook of Elemental Speciation Vol I e II </t>
  </si>
  <si>
    <t>ZULEICA CASTILHO/BIBLIOTECA</t>
  </si>
  <si>
    <t>JURGEN</t>
  </si>
  <si>
    <t>EVENTO DE SUSTENTABILIDADE</t>
  </si>
  <si>
    <t>Colaboradores da Limpeza</t>
  </si>
  <si>
    <t>Reunião com Deputados federais</t>
  </si>
  <si>
    <t>Reunião Fernando Brasilia</t>
  </si>
  <si>
    <t>Debora Oliveira</t>
  </si>
  <si>
    <t>Fernando Lins</t>
  </si>
  <si>
    <t>LEONARDO LIRYO</t>
  </si>
  <si>
    <t>LEMAR ELETRO COMERCIAL</t>
  </si>
  <si>
    <t>Restaurante FLOR DA AMIZADE</t>
  </si>
  <si>
    <t>Adiantamento Cosme Regly</t>
  </si>
  <si>
    <t>APPLE COMPUTER BRASIL - Mini Ipads</t>
  </si>
  <si>
    <t>Diárias - Participação XXI JIC - BARBARA DA HORA</t>
  </si>
  <si>
    <t>Diárias - Participação XXI JIC - DAVI VARGAS</t>
  </si>
  <si>
    <t>Diárias - Participação XXI JIC - DOUGLAS BORTOLONE</t>
  </si>
  <si>
    <t>Diárias - Participação XXI JIC - HIERES VETTORAZZI</t>
  </si>
  <si>
    <t>Diárias - Participação XXI JIC - LETÍCIA VALDO</t>
  </si>
  <si>
    <t>Diárias - Participação XXI JIC - THALISSA PIZETTA</t>
  </si>
  <si>
    <t>Diárias - Participação XXI JIC - VAGNER MÔRO</t>
  </si>
  <si>
    <t>Diárias - Participação XXI JIC - VICTOR MOZA</t>
  </si>
  <si>
    <t>Diárias - Participação XXI JIC - WANA FAVERO</t>
  </si>
  <si>
    <t>Prestação de Serviços Técnicos - CARLOS FELIPE DE ABREU</t>
  </si>
  <si>
    <t>Prestação de Serviços Técnicos - IRAN FERREIRA</t>
  </si>
  <si>
    <t>Reembolso Vera Lucia Ribeiro</t>
  </si>
  <si>
    <t>Adiantamento Aloisio Moura</t>
  </si>
  <si>
    <t>Restaurante FLOR DA AMIZADE - Encerramento JIC</t>
  </si>
  <si>
    <t>Restaurante FLOR DA AMIZADE - Posse Novos Servidores</t>
  </si>
  <si>
    <t>Prestação de Serviços - Maria de Fatima</t>
  </si>
  <si>
    <t>Robson e Zoraide - Passagem Arthur Chaves</t>
  </si>
  <si>
    <t>Robson e Zoraide - Passagem Mario Sanchez</t>
  </si>
  <si>
    <t>Prestação de Serviços - Renato Avilla</t>
  </si>
  <si>
    <t>Dárias Paulo Moreira - Gramado</t>
  </si>
  <si>
    <t>Diárias Rosely Romualdo - Gramado</t>
  </si>
  <si>
    <t>ALBAETECNOLOGIA LTDA</t>
  </si>
  <si>
    <t>COPIADORA AMIGA DO ESTUDANTE</t>
  </si>
  <si>
    <t>Reembolso JIC - BARBARA DA HORA</t>
  </si>
  <si>
    <t>Reembolso JIC - DAVI VARGAS</t>
  </si>
  <si>
    <t>Reembolso JIC - DOUGLAS BORTOLONE</t>
  </si>
  <si>
    <t>Reembolso JIC - HERIES VETORAZZI</t>
  </si>
  <si>
    <t>Reembolso JIC - LETICIA VALDO</t>
  </si>
  <si>
    <t>Reembolso JIC - THALISSA PIZZETA</t>
  </si>
  <si>
    <t>Reembolso JIC - VAGNER MORO</t>
  </si>
  <si>
    <t>Reembolso JIC - VICTOR MOZA</t>
  </si>
  <si>
    <t>Reembolso JIC - WANA FAVERO</t>
  </si>
  <si>
    <t>Prestação de Contas Cosme Regly</t>
  </si>
  <si>
    <t>Robson e Zoraide - Passagem Alberto Rogerio Silva</t>
  </si>
  <si>
    <t>Robson e Zoraide - Passagem Saulo Rodrigues - Sustentabilidade</t>
  </si>
  <si>
    <t>Robson e Zoraide - Passagem Carlos Berbert - Sustentabilidade</t>
  </si>
  <si>
    <t>Prestação de Serviços - JOSE MARIA DE ARAUJO OSORIO</t>
  </si>
  <si>
    <t>Zad Soluções</t>
  </si>
  <si>
    <t>COSME REGLY</t>
  </si>
  <si>
    <t>COOPERNOVA</t>
  </si>
  <si>
    <t>Reembolso ELZIVIR AZEVEDO - Inscrição ENTMME</t>
  </si>
  <si>
    <t>Reembolso PAULO SERGIO - Inscrição ENTMME</t>
  </si>
  <si>
    <t>HUGO PORTO</t>
  </si>
  <si>
    <t>WALLACE DA SILVA</t>
  </si>
  <si>
    <t>ISAIAS ALVES</t>
  </si>
  <si>
    <t>Restaurante FLOR DA AMIZADE - Seminário Terras Raras</t>
  </si>
  <si>
    <t>Barbara Maria Costa</t>
  </si>
  <si>
    <t>SERVIÇO E AQUISIÇÃO DE PARA RAIO</t>
  </si>
  <si>
    <t>Pedido Silvia França - estagiarios UFPA</t>
  </si>
  <si>
    <t>PEDIDO RONALDO SANTOS REVISÃO E LIVRO</t>
  </si>
  <si>
    <t>PEDIDO DIRETORIA</t>
  </si>
  <si>
    <t>JURGEN/FRANCISCO HOLANDA</t>
  </si>
  <si>
    <t>PALESTRANTES DO SEMINARIO DE SUSTENTABILIDADE</t>
  </si>
  <si>
    <t>Serviços de importação com recursos da união</t>
  </si>
  <si>
    <t>Robson e Zoraide - Passagem Fernando Lins</t>
  </si>
  <si>
    <t>Diárias - Monica Borlini</t>
  </si>
  <si>
    <t>Papelex</t>
  </si>
  <si>
    <t>Robson e Zoraide - Passagem Monica Borlini</t>
  </si>
  <si>
    <t>Diferença Prestação de Contas - ALOISIO MOURA</t>
  </si>
  <si>
    <t>Reembolso de Despesas - Rodrigo Gaspar</t>
  </si>
  <si>
    <t>Diárias - Anderson Cruz Barreto</t>
  </si>
  <si>
    <t>Serviços Prestados - Edison de Souza Santos</t>
  </si>
  <si>
    <t>Serviços Prestados - ANDERSON CRUZ BARRETO</t>
  </si>
  <si>
    <t>Serviços Prestados - CARLOS LUIZ GONÇALVES</t>
  </si>
  <si>
    <t>Serviços Prestados - REINALDO COLEHO DE ASSIS</t>
  </si>
  <si>
    <t>MICRO X COMERCIO</t>
  </si>
  <si>
    <t>SANDYR COMERCIAL ELETRICA</t>
  </si>
  <si>
    <t>SANREI COMÉRCIO E SERVIÇO</t>
  </si>
  <si>
    <t>VERSATIL TURISMO - Aulas de Inglês</t>
  </si>
  <si>
    <t>Diárias - Fernando Lins</t>
  </si>
  <si>
    <t>Prestação de Contas - Adiantamento - Despesas Diversas CETEM - Cosme Regly</t>
  </si>
  <si>
    <t>Adiantamento - Despesas Diversas CETEM - Cosme Regly</t>
  </si>
  <si>
    <t>Diárias - FLAVIO JOSE</t>
  </si>
  <si>
    <t>Prestação de Serviços - Marilane Santos Cruz</t>
  </si>
  <si>
    <t>Serviços Prestados - Silas de Souza</t>
  </si>
  <si>
    <t>CARDAR PEDRAS - Granito para bancada</t>
  </si>
  <si>
    <t>NEXTEL TELECOMUNICAÇÕES LTDA</t>
  </si>
  <si>
    <t>Adiantamento - Despesas Diversas CETEM - Aloisio Moura</t>
  </si>
  <si>
    <t>Diárias - WELLINGTON DA SILVA</t>
  </si>
  <si>
    <t>Prestação de Serviços - Anderson Cruz</t>
  </si>
  <si>
    <t>Diárias Fernando Lins</t>
  </si>
  <si>
    <t>Reembolso FRANCISCO HOLANDA</t>
  </si>
  <si>
    <t>Robson e Zoraide - Multa Passagem Fernando Lins</t>
  </si>
  <si>
    <t>Robson e Zoraide - Passagem Fernando Lins SBPC</t>
  </si>
  <si>
    <t>EDITORA SIGNER</t>
  </si>
  <si>
    <t>Centro de Biologia - Análise Agua</t>
  </si>
  <si>
    <t>Localiza - Aluguel de Carros SBPC</t>
  </si>
  <si>
    <t>Reemboso - JURGEN SCHNELLRATH</t>
  </si>
  <si>
    <t>Reembolso - MARISA NASCIMENTO</t>
  </si>
  <si>
    <t>Diárias Fernando Lins - Brasília</t>
  </si>
  <si>
    <t>Diárias Gramado - Thatyana Pimentel</t>
  </si>
  <si>
    <t>Passagem - ROBSON E ZOIRAIDE - Gramado Rosely e Paulo</t>
  </si>
  <si>
    <t>PAPELEX</t>
  </si>
  <si>
    <t>Diária Ronaldo Santos - Brasilia</t>
  </si>
  <si>
    <t>Diárias Flávio José da Silva - Feira Marmores e Granitos</t>
  </si>
  <si>
    <t>Serviços Prestados - Celso Pereira Gonçalves</t>
  </si>
  <si>
    <t>CG HONORIO - Roteadores</t>
  </si>
  <si>
    <t>Reembolso JURGEN SCHNELRATH</t>
  </si>
  <si>
    <t>WINDSOR HOTEL - Semana de Sustentabilidade</t>
  </si>
  <si>
    <t>WHITE MARTINS</t>
  </si>
  <si>
    <t>Despesas diversas - Eymard de Farias Sardenberg</t>
  </si>
  <si>
    <t>Diárias FERNANDA VELOSO - 12º Congresso Brasileiro de Polimeros</t>
  </si>
  <si>
    <t>NEXTEL</t>
  </si>
  <si>
    <t>Passagem - ROBSON E ZOIRAIDE - Brasília - Fernando Lins e Ronaldo Santos</t>
  </si>
  <si>
    <t>Reembolso - FERNANDA VELOSO</t>
  </si>
  <si>
    <t>Prestação de Contas - Aloisio Moura</t>
  </si>
  <si>
    <t>Passagem - ROBSON E ZOIRAIDE - Arsenio Gonçalves - Semana de Sustentabilidade</t>
  </si>
  <si>
    <t>Passagem - ROBSON E ZOIRAIDE - Brasília - Fernando Lins</t>
  </si>
  <si>
    <t>Passagem - ROBSON E ZOIRAIDE - Cid Fertado e Marcos Terena - Semana de Sustentabilidade</t>
  </si>
  <si>
    <t>Reembolso Roberto Carlos - Inscrição Congresso Brasileiro de Polimeros</t>
  </si>
  <si>
    <t>Prestação de Serviços - Paulo Roberto de Andrade</t>
  </si>
  <si>
    <t>Reembolso Fernanda Veloso</t>
  </si>
  <si>
    <t>Reembolso de Despesas - José Ferreira Leal - Feira Internacional de Pedras Preciosas</t>
  </si>
  <si>
    <t>Adiantamento Pedro Vale - CETEM Cachoeiro</t>
  </si>
  <si>
    <t>REFRISUMMER COMERCIO</t>
  </si>
  <si>
    <t>Normas ABNT</t>
  </si>
  <si>
    <t>Prestação de Contas - Adiantamento Cosme Regly</t>
  </si>
  <si>
    <t>Diárias Fernando Lins - Belo Horizonte</t>
  </si>
  <si>
    <t>Reembolso MARIA ALICE CRUZ</t>
  </si>
  <si>
    <t>4M COMERCIO DE BORRACHAS</t>
  </si>
  <si>
    <t>Restaurante Flor da Amizade - Alimentação Alunos UFPA</t>
  </si>
  <si>
    <t>TINTURARIA SPORT - Lavagem toalhas de rosto</t>
  </si>
  <si>
    <t>CENTRO DE BIOLOGIA OCEANUS</t>
  </si>
  <si>
    <t>INFORMAK</t>
  </si>
  <si>
    <t>NEXTEL TELECOMUNICAÇÕES</t>
  </si>
  <si>
    <t>ROBSON &amp; ZORAIDE SOLUÇÕES EM VIAG. E TURISMO LTDA</t>
  </si>
  <si>
    <t>Prestação de Contas Adiantamento Aloisio Moura</t>
  </si>
  <si>
    <t>Prestação de Contas Adiantamento Cosme Regly</t>
  </si>
  <si>
    <t>Prestação de Serviços Evandro Pinho</t>
  </si>
  <si>
    <t>ELETRO FERRAGENS MAIOLlNO</t>
  </si>
  <si>
    <t>VIDREX LTDA</t>
  </si>
  <si>
    <t>DATA RECOVER</t>
  </si>
  <si>
    <t>Adiantamento Rodrigo Gaspar</t>
  </si>
  <si>
    <t>Adiantamento Tatiana Duarte - Evento Sustentabilidade</t>
  </si>
  <si>
    <t>Adiantamento Cesar Peiter - Evento Sustentabilidade</t>
  </si>
  <si>
    <t>ROBSON &amp; ZORAIDE SOLUÇÕES EM VIAG. E TURISMO LTDA - Passagem Marcos Terena - Sustentabilidade</t>
  </si>
  <si>
    <t>Adiantamento Debora Monteiro</t>
  </si>
  <si>
    <t>Prestação de Contas Adiantamento Pedro Vale</t>
  </si>
  <si>
    <t>Diárias Fernando Lins - EMTMME</t>
  </si>
  <si>
    <t>MIRANDA FLORES</t>
  </si>
  <si>
    <t>PORTAL DE EVENTOS</t>
  </si>
  <si>
    <t>PORTO FABRICA</t>
  </si>
  <si>
    <t>REAL FRIO</t>
  </si>
  <si>
    <t>REFRISSUMER COMERCIO</t>
  </si>
  <si>
    <t>RPX LOCAÇOES</t>
  </si>
  <si>
    <t>TAKE VIDEO</t>
  </si>
  <si>
    <t>Reembolso MARIA ALICE CRUZ - Camiseras SIASS</t>
  </si>
  <si>
    <t>Diárias EMTMME - Carlos Alberto</t>
  </si>
  <si>
    <t>Diárias EMTMME - Leonardo Lyrio</t>
  </si>
  <si>
    <t>Reembolso Jacinto Frangella</t>
  </si>
  <si>
    <t>Reembolso Vera Lucia Espirito Santo</t>
  </si>
  <si>
    <t>Adiantamento Vera Lucia Espirito Santo</t>
  </si>
  <si>
    <t>Reembolso Aureo Tavares - Viagem CETEM Cachoeiro</t>
  </si>
  <si>
    <t>Reembolso Cosme Regly</t>
  </si>
  <si>
    <t>GRAMATOM SISTEMAS - No Break SEIN</t>
  </si>
  <si>
    <t>MICRO X - Disco Rigido 3TB SEIN</t>
  </si>
  <si>
    <t xml:space="preserve"> Adiantamento - Aloisio Moura</t>
  </si>
  <si>
    <t>Prestação de Contas - Adiantamento Carlos Peiter - Semana de Sustentabilidade</t>
  </si>
  <si>
    <t>Prestação de Contas - Adiantamento - EYMARD DE FARIAS</t>
  </si>
  <si>
    <t>Adiantamento - EYMARD DE FARIAS</t>
  </si>
  <si>
    <t>Serviço prestados ao Projeto - Auxiliar de Oficina - Evandro Gonçalves de Pinho</t>
  </si>
  <si>
    <t>A DOS SANTOS</t>
  </si>
  <si>
    <t>BRF S.A. - Cesta Natalina - Colaboradores da Limpeza</t>
  </si>
  <si>
    <t>ROBSON &amp; ZORAIDE SOLUÇÕES EM VIAG. E TURISMO LTDA - Passagem Fernando Lins CPRM</t>
  </si>
  <si>
    <t>Reembolso VERA RIBEIRO</t>
  </si>
  <si>
    <t>Reembolso FERNANDO LINS</t>
  </si>
  <si>
    <t>PAPELEX LTDA</t>
  </si>
  <si>
    <t>Reembolso CARLOS ALBERTO FELIX</t>
  </si>
  <si>
    <t>Reembolso MARIA ALICE CRUZ - Reparo máquina de café</t>
  </si>
  <si>
    <t>RJNET CONSULTORIA</t>
  </si>
  <si>
    <t>ROBSON &amp; ZORAIDE SOLUÇÕES EM VIAG</t>
  </si>
  <si>
    <t>RPX LOCAÇÕES</t>
  </si>
  <si>
    <t>Diarias Francisco Hollanda - Vitória - ES</t>
  </si>
  <si>
    <t xml:space="preserve"> Adiantamento Nº 03- Cosme Regly</t>
  </si>
  <si>
    <t xml:space="preserve"> Adiantamento Nº 04- Aloisio Moura</t>
  </si>
  <si>
    <t xml:space="preserve">Prestação de contas Eymard Farias </t>
  </si>
  <si>
    <t>Reembolso Taxi Fernando Lins</t>
  </si>
  <si>
    <t>O MUNDO EQUIPAMENTOS DE SOM LTDA - Aquisição de Microfones SHURE (material permanente) modelo MX 418 D-N Gooseneck e microfone SHURE SVX14PG30.</t>
  </si>
  <si>
    <t>23424</t>
  </si>
  <si>
    <t>SMARTECH GLOBAL IMP. E EXP. LTDA - Aquisição de um microfone Shure MX393 (Material permanente), para uso no Auditório do CETEM.</t>
  </si>
  <si>
    <t>1347</t>
  </si>
  <si>
    <t xml:space="preserve">RESTAURANTE FLOR DA AMIZADE DO FUNDÃO - ME - Reunião Tecnica com o Ministro das Minas e Energia do LAOS, dia 13 de outubro, e reunião tecnica com o Profº Arthur Chaves (USP), no dia 09 de outubro de 2013.  </t>
  </si>
  <si>
    <t>8528 e 8530</t>
  </si>
  <si>
    <t>Reembolso Vera Lúcia do Espírito Santo Souza Ribeiro - Dia 26/11/2013</t>
  </si>
  <si>
    <t>Pag. Pessoa Fisica - Celso Pereira Gonçalves  -  Dia  26/11/2013</t>
  </si>
  <si>
    <t>ENCARGOS PF - Celso Pereira Gonçalves  -  Dia  26/11/2013</t>
  </si>
  <si>
    <t>Pag. Pessoa Fisica - Marilane Santos da Cruz  -  Dia  27/11/2013</t>
  </si>
  <si>
    <t>ENCARGOS PF - Marilane Santos da Cruz  -  Dia  27/11/2013</t>
  </si>
  <si>
    <t>Prestação de Contas - Aloísio Moura</t>
  </si>
  <si>
    <t>Adiantamento 05  -  Aloísio Moura da Silva -  Dia 28/11/2013</t>
  </si>
  <si>
    <t>PROJETO ACRILICO - Aquisição de pulpito acrilico.</t>
  </si>
  <si>
    <t>Adiantamento  -  Cosme Antonio de Moraes Regly -  Dia 29/11/2013</t>
  </si>
  <si>
    <t>Prestação de Contas - Aloísio Moura da Silva - Dia 29/11/2013</t>
  </si>
  <si>
    <t>REAL FRIO DO RIO REFRIGERAÇÃO LTDA-ME - aquisição de Barrica de Gás R 22 (material de consumo), para manutenção dos condicionadores de ar, do CETEM.</t>
  </si>
  <si>
    <t>1.731 e 1.732</t>
  </si>
  <si>
    <t xml:space="preserve">REAL FRIO DO RIO REFRIGERAÇÃO LTDA-ME - Aquisição de placa eletronica (material de consumo), para condicionador de ar Split localizado na sala da Drª Mariza Monte. </t>
  </si>
  <si>
    <t>1.733</t>
  </si>
  <si>
    <t>RESTAURANTE FLOR DA AMIZADE DO FUNDÃO - ME - Reunião Tecnica com os instrutores do Curso da Industec, no dia 08 de outubro de 2013.</t>
  </si>
  <si>
    <t>8435</t>
  </si>
  <si>
    <t>EVERALDO DE FRANÇA  - Diaria(s) no Perido: 09/12/2013 a 11/12/2013  Local: Cachoeiro - ES</t>
  </si>
  <si>
    <t>Jackson de Figueiredo Neto  - Diaria(s) no Perido: 09/12/2013 a 11/12/2013  Local: Cachoeiro - ES</t>
  </si>
  <si>
    <t>NEXTEL TELECOMUNICAÇÕES LTDA - Fatura da NEXTEL no período de 18/10/2013 à 17/11/2013.</t>
  </si>
  <si>
    <t>003795134</t>
  </si>
  <si>
    <t>Pag. Pessoa Fisica - Carlos Felipe de Abreu dos Santos  -  Dia   05/12/2013</t>
  </si>
  <si>
    <t>ENCARGOS PF - Carlos Felipe de Abreu dos Santos  -  Dia   05/12/2013</t>
  </si>
  <si>
    <t>Prestação de Contas - Cosme Antonio de Moraes Regly - Dia  05/12/2013.</t>
  </si>
  <si>
    <t>Prestação de Contas - Cosme Antonio de Moraes Regly - Dia  05/12/2013</t>
  </si>
  <si>
    <t>Adiantamento  -  Rodrigo Gaspar de Oliveira -  Dia  05/12/2013</t>
  </si>
  <si>
    <t>COMÉRCIO DE PAPEIS PAPELEX LTDA - Aquisição de quatro cartuchos para impressora HP, da sala do colaborador Jacinto Frangella e materias de escritório para uso no setor controle de projeto.</t>
  </si>
  <si>
    <t>90017</t>
  </si>
  <si>
    <t>Fernando Antônio Freitas Lins  - Diaria(s) no Perido: 10/12/2013 a 10/12/2013  Local: Brasília - DF</t>
  </si>
  <si>
    <t xml:space="preserve">ZAD SOLUÇÕES EM COMUNICAÇÃO LTDA ME - Aquisição de 150 crachas que foram utilizados no seminário "sobre Terras-raras", que foi realizado no CETEM. </t>
  </si>
  <si>
    <t>133</t>
  </si>
  <si>
    <t>Pag. Pessoa Fisica - Celso Pereira Gonçalves  -  Dia   10/12/2013</t>
  </si>
  <si>
    <t>ENCARGOS PF - Celso Pereira Gonçalves  -  Dia   10/12/2013</t>
  </si>
  <si>
    <t>Pag. Pessoa Fisica - Marilane Santos da Cruz  -  Dia   10/12/2013</t>
  </si>
  <si>
    <t>ENCARGOS PF - Marilane Santos da Cruz  -  Dia   10/12/2013</t>
  </si>
  <si>
    <t>Reembolso Cosme Antonio de Moraes Regly - Dia  12/12/2013</t>
  </si>
  <si>
    <t>ELETRO FERRAGENS MAIOLlNO LTDA</t>
  </si>
  <si>
    <t>Reembolso Francisco Wilson Hollanda Vidal - Dia  12/12/2013</t>
  </si>
  <si>
    <t>Reembolso Jacinto Frangella - Dia  12/12/2013</t>
  </si>
  <si>
    <t>ROBSON &amp; ZORAIDE SOLUÇÕES EM VIAG. E TURISMO LTDA - Aquisição de passagem aerea para o Diretor Fernando Lins referente a reunião do Plano Brasil Maior: REAGENDAMENTO DA 21ª REUNIÃO DE COMITÊ EXECUTIVO DA INDÚSTRIA DA MINERAÇÃO. Local: Brasília</t>
  </si>
  <si>
    <t>5429/13</t>
  </si>
  <si>
    <t>COMÉRCIO DE PAPEIS PAPELEX LTDA - Aquisição de Toner HP 78A para uso no setor controle de projetos</t>
  </si>
  <si>
    <t>93493</t>
  </si>
  <si>
    <t>SANDYR COMERCIAL ELETRICA LTDA - Quadro de comando trilho contador para uso no laboratório LECOMIN.</t>
  </si>
  <si>
    <t>24922</t>
  </si>
  <si>
    <t>ROBSON &amp; ZORAIDE SOLUÇÕES EM VIAG. E TURISMO LTDA - Aquisição de passagem aerea para o Srº  Ronaldo Santos, para realizar visita tecnica à minração Beadel, em Pedra Branca do amapari - Amapá.</t>
  </si>
  <si>
    <t>5428/13</t>
  </si>
  <si>
    <t>Ronaldo Luiz Correa dos Santos  - Diaria(s) no Perido: 05/12/2013 a 08/12/2013  Local: Macapá - AP</t>
  </si>
  <si>
    <t>Prestação de Contas - Aloísio Moura da Silva - Dia  17/12/2013</t>
  </si>
  <si>
    <t>Adiantamento  -  Aloísio Moura da Silva -  Dia  17/12/2013</t>
  </si>
  <si>
    <t>Pag. Pessoa Fisica - Iran Ferreira Machado  -  Dia   17/12/2013</t>
  </si>
  <si>
    <t>Prestação de Contas - Cosme Antonio de Moraes Regly - Dia  30/12/2013</t>
  </si>
  <si>
    <t>Controle de Projetos</t>
  </si>
  <si>
    <t>Julio Guedes</t>
  </si>
  <si>
    <t>DIVERSOS</t>
  </si>
  <si>
    <t>Encargos - Edison de Souza Santos</t>
  </si>
  <si>
    <t>Encargos - ANDERSON CRUZ BARRETO</t>
  </si>
  <si>
    <t>Encargos - Carlos Luiz Gonçalves</t>
  </si>
  <si>
    <t>Encargos - REINALDO COLEHO DE ASSIS</t>
  </si>
  <si>
    <t>Serviços externos</t>
  </si>
  <si>
    <t>SERVIÇOS JURIDICOS</t>
  </si>
  <si>
    <t>A pedido (Bertolino)</t>
  </si>
  <si>
    <t>Visitantes de Moçambique</t>
  </si>
  <si>
    <t>A pedido (Ronaldo)</t>
  </si>
  <si>
    <t>Maçariqueiro</t>
  </si>
  <si>
    <t>Serviços Gerais</t>
  </si>
  <si>
    <t>manutenção predial</t>
  </si>
  <si>
    <t>Visitantes da Austrália</t>
  </si>
  <si>
    <t xml:space="preserve">Ary Caldas </t>
  </si>
  <si>
    <t>A pedido do serviços Gerais</t>
  </si>
  <si>
    <t>Colaboradores do CETEM</t>
  </si>
  <si>
    <t>Anderson barreto (Curso em Cachoeiro)</t>
  </si>
  <si>
    <t>Robson e Zoraide - Anderson Barreto</t>
  </si>
  <si>
    <t>Encargos - Marilane Santos</t>
  </si>
  <si>
    <t>Encargos - Silas de Souza</t>
  </si>
  <si>
    <t>SEOF</t>
  </si>
  <si>
    <t>LAPEGE</t>
  </si>
  <si>
    <t>MOTORISTA NR-ES</t>
  </si>
  <si>
    <t xml:space="preserve">Encargos - Anderson Cruz  </t>
  </si>
  <si>
    <t>Adão Benvindo</t>
  </si>
  <si>
    <t>Despesas da JIC (2013)</t>
  </si>
  <si>
    <t>Francisco Holanda</t>
  </si>
  <si>
    <t>A pedido (Maria Alice Goes)</t>
  </si>
  <si>
    <t>ASSESSORIA DE COMUNICAÇÃO</t>
  </si>
  <si>
    <t>MATERIAIS DE PAPELARIA</t>
  </si>
  <si>
    <t>Reunião na Camara dos Deputados</t>
  </si>
  <si>
    <t>Encargos - Celso Gonçalves</t>
  </si>
  <si>
    <t>Recursos Humanos</t>
  </si>
  <si>
    <t>TONER PARA IMPRESORAS DA DIREÇÃO</t>
  </si>
  <si>
    <t>CARTUCHOS PARA IMPRESORAS DA DIREÇÃO</t>
  </si>
  <si>
    <t>Encargos -  Paulo Roberto de Andrade</t>
  </si>
  <si>
    <t>Seminário de Sustentabilidade</t>
  </si>
  <si>
    <t>Pedido do SMPI</t>
  </si>
  <si>
    <t>A pedido ( Roberto Carlos)</t>
  </si>
  <si>
    <t>Pg. Inscrição</t>
  </si>
  <si>
    <t>Taxa Embarque</t>
  </si>
  <si>
    <t>A pedido (Francisco Holanda)</t>
  </si>
  <si>
    <t>Instalação de portas</t>
  </si>
  <si>
    <t>Termometros</t>
  </si>
  <si>
    <t>Djuntores</t>
  </si>
  <si>
    <t xml:space="preserve">SEIN </t>
  </si>
  <si>
    <t>Ronaldo Santos</t>
  </si>
  <si>
    <t>A pedido Silvia Egler</t>
  </si>
  <si>
    <t>A pedido Silvia França</t>
  </si>
  <si>
    <t>Encargos - Evandro Pinho</t>
  </si>
  <si>
    <t>Analise das Aguas do CETEM</t>
  </si>
  <si>
    <t>Cópia de Patentes</t>
  </si>
  <si>
    <t xml:space="preserve">Fernando Lins </t>
  </si>
  <si>
    <t>Reunião</t>
  </si>
  <si>
    <t>Palestrantes do Seminario de Sustentabilidade</t>
  </si>
  <si>
    <t>Palestrante do Seminario de Sustentabilidade</t>
  </si>
  <si>
    <t>Perfil para sala VIP</t>
  </si>
  <si>
    <t>SEIN - Recuperação de Dados</t>
  </si>
  <si>
    <t>Vicente Landim - INT</t>
  </si>
  <si>
    <t>Pagamento de Inscrição</t>
  </si>
  <si>
    <t>Visitantes Portugueses (A pedido Francisco Holanda)</t>
  </si>
  <si>
    <t>ORNAMENTAÇÃO SUSTENTABILIDADE</t>
  </si>
  <si>
    <t>Locação de moveis - para o Entmme</t>
  </si>
  <si>
    <t>Bandeiras</t>
  </si>
  <si>
    <t>Reparo de Ar condicionado</t>
  </si>
  <si>
    <t>A pedido Ronaldo Santos</t>
  </si>
  <si>
    <t>Cobertura Audio Visual Sustentabilidade</t>
  </si>
  <si>
    <t>Confecção de certificados</t>
  </si>
  <si>
    <t>NO BREAK SEIN</t>
  </si>
  <si>
    <t>DISCO RIGIDO SEIN</t>
  </si>
  <si>
    <t>Gas para ar condicionado - A pedido Silvia Egler</t>
  </si>
  <si>
    <t>ENTMME</t>
  </si>
  <si>
    <t>Adiantamento Nº 01- Aloisio Moura</t>
  </si>
  <si>
    <t>A padido Carmen Lucia Branquinho</t>
  </si>
  <si>
    <t>Bolsista Gilson</t>
  </si>
  <si>
    <t>Instalação de Sirene</t>
  </si>
  <si>
    <t>Temporizador - A pedido Silvia Egler</t>
  </si>
  <si>
    <t>A pedido Mariza Monte</t>
  </si>
  <si>
    <t>A pedido Jackson Figueiredo</t>
  </si>
  <si>
    <t>Serviço de Soldador e Maçariqueiro</t>
  </si>
  <si>
    <t>A pedido Francisco Hollanda</t>
  </si>
  <si>
    <t>Prestação de Serviços - OTÁVIO GONÇALVES JUNIOR</t>
  </si>
  <si>
    <t>ICONE VIAGENS E EVENTOS</t>
  </si>
  <si>
    <t>HIGHTECH PLUS COMERCIO DE INFORMATICA LTDA</t>
  </si>
  <si>
    <t>Jurgen Schnellrath</t>
  </si>
  <si>
    <t>KERLANE ALVES FERNANDES</t>
  </si>
  <si>
    <t>Referente a despesas de transporte terrestre em MAR/13 - Rodrigo Gaspar de Oliveira</t>
  </si>
  <si>
    <t>RESTAURANTE FLOR DA AMIZADE DO FUNDÃO - ME - Almoço com o Sr. Mauro Varejão -SIMAGRAN RJ</t>
  </si>
  <si>
    <t>Raunecildo Marques Pereira</t>
  </si>
  <si>
    <t>ASPEN PROMOCIONAl E BRINDES LTDA - Canecas</t>
  </si>
  <si>
    <t>Prestação de Contas Cosme Regly - R$ 4.000,00</t>
  </si>
  <si>
    <t>Diárias - Fernando Antônio Freitas Lins - Reunião no MINISTÉRIODEMINAS EENERGIA- Brasília - DF</t>
  </si>
  <si>
    <t>ROBSON &amp; ZORAIDE SOLUÇÕES EM VIAG. E TURISMO LTOA - Passagem Fernando Lins</t>
  </si>
  <si>
    <t>VERSATIL TURISMO LTDA ME</t>
  </si>
  <si>
    <t>ROBSON &amp; ZORAIDE SOLUÇÕES EM VIAG. E TURISMO LTDA - Passagem Kerlane</t>
  </si>
  <si>
    <t>EDITORA TEATRAL LTDA 2ª PARCELA</t>
  </si>
  <si>
    <t>PHD MAGALHÃES LTDA</t>
  </si>
  <si>
    <t>COMÉRCIO DE PAPEIS PAPELEX LTDA</t>
  </si>
  <si>
    <t>BEXTRO EQUIPAMENTOS INDUSTRIA E COMERCIO SA</t>
  </si>
  <si>
    <t>CALEF SYSTEM DE SÃO CRISTÓVÃO TELECOMUNICAÇÕES LTDA</t>
  </si>
  <si>
    <t>Adiantamento Aloisio Moura - Maio</t>
  </si>
  <si>
    <t>Prestação de Serviços - Fernanda Coelho Caldeira</t>
  </si>
  <si>
    <t>Prestação de Serviços - Silas de Souza</t>
  </si>
  <si>
    <t>Prestação de Serviços - Raunício Pereira</t>
  </si>
  <si>
    <t>Prestação de Serviços - Andrea D. T. Batista</t>
  </si>
  <si>
    <t>TRIFERMAQ MAQUINAS FERRAMENTAS E FERRAGENS LTDA</t>
  </si>
  <si>
    <t>DELL COMPUTADORES DO BRASIL - Projetor Diretor</t>
  </si>
  <si>
    <t>EECOO SUSTENTABILIDADE - Copos Sustentáveis</t>
  </si>
  <si>
    <t>REINALDO COELHO DE ASSIS</t>
  </si>
  <si>
    <t>Diárias - FERNADO LINS</t>
  </si>
  <si>
    <t xml:space="preserve">Adiantamento Aloisio Moura </t>
  </si>
  <si>
    <t>COMERCIO DE PAPEIS PAPELEX LTDA</t>
  </si>
  <si>
    <t>COSTA DE VIVEIROS COMERCIO DE COSMÉTICOS LTDA</t>
  </si>
  <si>
    <t>RESTAURANTE FLOR DA AMIZADE - Almoço Diretores UP</t>
  </si>
  <si>
    <t>RPX LOCAÇÕES E SERVIÇOS EIRELI - Locação de Eqptos Audiovisuais</t>
  </si>
  <si>
    <t>VACINAS RIO DISTRIBUIDORAS DE VACINA LTDA</t>
  </si>
  <si>
    <t>Francisco Hollanda - Sindirochas</t>
  </si>
  <si>
    <t>Marisa Monte_Diárias - Seminário Inovação</t>
  </si>
  <si>
    <t>RAUNECILDO PEREIRA - Confecção engregagem motor</t>
  </si>
  <si>
    <t xml:space="preserve">Serviços Prestados - CARLOS GONÇALVES </t>
  </si>
  <si>
    <t>RESTAURANTE FLOR DA AMIZADE - Almoço professores convidados</t>
  </si>
  <si>
    <t>CG HONORIO INFORMATICA LTDA - Eqtos para a Diretoria</t>
  </si>
  <si>
    <t>ELETRO FERRAGENS MAIOLINO</t>
  </si>
  <si>
    <t>ROBSON E ZORAIDE - Passagem Francisco Vidal</t>
  </si>
  <si>
    <t>ROBSON E ZORAIDE - Passagem Marisa Monte</t>
  </si>
  <si>
    <t>VERSATIL TURISMO LTDA - Aula de Ingles</t>
  </si>
  <si>
    <t>Adiantamento - ALOISIO MOURA</t>
  </si>
  <si>
    <t>Reembolso de Despesas - Cosme Regly</t>
  </si>
  <si>
    <t>PONTO FRIO - Radio Área de Lazer</t>
  </si>
  <si>
    <t>RESTAURANTE FLOR DA AMIZADE - Almoço Colaboradores Limpeza e Segurança</t>
  </si>
  <si>
    <t>SANDYR COMERCIAL - Material Elétrico</t>
  </si>
  <si>
    <t>CG HONORIO - Cartucho</t>
  </si>
  <si>
    <t>PEDRO HENRIQUE SOUZA VALE</t>
  </si>
  <si>
    <t>Encargos - Otavio Gonçalves Junior</t>
  </si>
  <si>
    <t>Aluguel de carro p/ reunião</t>
  </si>
  <si>
    <t>Aluguel de messas, tolçahas e poltronas para reunião</t>
  </si>
  <si>
    <t>Visita tecnica em garimpo</t>
  </si>
  <si>
    <t>RESTAURANTE FLOR DA AMIZADE DO FUNDÃO - ME -Almoço com o Secretário de Desenvolvimento Tecnológico e Inovação do MCTI Doutor Auvaro Prata e Direção</t>
  </si>
  <si>
    <t>Avaliadores do Imetro</t>
  </si>
  <si>
    <t>Diaria - Fernando Lins</t>
  </si>
  <si>
    <t>Encargos - Fernanda Coelho</t>
  </si>
  <si>
    <t>Encargos - Raunício Pereira</t>
  </si>
  <si>
    <t>Encargos - Andrea Batista</t>
  </si>
  <si>
    <t>SMPI</t>
  </si>
  <si>
    <t xml:space="preserve">Bolsista   </t>
  </si>
  <si>
    <t>Diarias Bolsista</t>
  </si>
  <si>
    <t>RESTAURANTE FLOR DA AMIZADE DO FUNDÃO - ME -Almoço Com representante do CTI - Treinamento SIGTEC</t>
  </si>
  <si>
    <t>RESTAURANTE FLOR DA AMIZADE DO FUNDÃO - ME Almoço para colaboradores da Limpeza</t>
  </si>
  <si>
    <t>RESTAURANTE FLOR DA AMIZADE DO FUNDÃO - ME -Almoço com os avaliadores do Imetro.</t>
  </si>
  <si>
    <t>Plano Diretor - Confecção</t>
  </si>
  <si>
    <t>Ar condicionado Central do Cetem</t>
  </si>
  <si>
    <t>CARTUCHOS PARA USO  ADMINISTRATIVO</t>
  </si>
  <si>
    <t>A pedido Ary Caldas</t>
  </si>
  <si>
    <t>A pedido do Diretor</t>
  </si>
  <si>
    <t>Encontro de Aposentados</t>
  </si>
  <si>
    <t>Passagem - ROBSON E ZOIRAIDE - Fernando Lins</t>
  </si>
  <si>
    <t>Serviços de Maçariqueiro</t>
  </si>
  <si>
    <t>A apedido do Diretor</t>
  </si>
  <si>
    <t>Laboratório de BioSegurança</t>
  </si>
  <si>
    <t>Ari Caldas</t>
  </si>
  <si>
    <t>Carlos Peiter</t>
  </si>
  <si>
    <t>Aquisição de som para area de Lazer</t>
  </si>
  <si>
    <t>Papelex - Aquisição de Toner</t>
  </si>
  <si>
    <t>Visitantes Chineses</t>
  </si>
  <si>
    <t/>
  </si>
  <si>
    <t> ILVA DO BRASIL IND COM LTDA - EPP</t>
  </si>
  <si>
    <t>FLG GOMES COM. E DIST. DE MATERIAL DE CONSTRUÇÃO LTDA-ME</t>
  </si>
  <si>
    <t>PHD MAGALHÃES - Ar condicionado Central do CETEM</t>
  </si>
  <si>
    <t>Evento de 35 do CETEM</t>
  </si>
  <si>
    <t>Biotecnologia</t>
  </si>
  <si>
    <t>Representantes do conselho de Mineração</t>
  </si>
  <si>
    <t>AR CONDICIONADO CENTRAL</t>
  </si>
  <si>
    <t>BENEFICIÁRIOS DAS FUNDAÇÕES-GESTÃO CETEM 2013</t>
  </si>
  <si>
    <t>BENEFICIÁRIOS DAS FUNDAÇÕES-GESTÃO 1º 2014</t>
  </si>
  <si>
    <t>BENEFICIÁRIOS DAS FUNDAÇÕES-GESTÃO  2013</t>
  </si>
  <si>
    <t>BENEFICIÁRIOS DAS FUNDAÇÕES-GESTÃO 2º 2013</t>
  </si>
  <si>
    <t>Reembolso para Fernando Lins</t>
  </si>
  <si>
    <t>RP</t>
  </si>
  <si>
    <t>Amazon. Com</t>
  </si>
  <si>
    <t>EUROWASTE - Aquisição de CD do TMS</t>
  </si>
  <si>
    <t>Amazon. Com - Aquisição de livro Quimica Elementar</t>
  </si>
  <si>
    <t>Amazon. Com - Manual Mineralogy</t>
  </si>
  <si>
    <t>JOÃO SAMPAIO</t>
  </si>
  <si>
    <t>SOBRAL</t>
  </si>
  <si>
    <t>Amazon.Com - Solid Liquid Filtration</t>
  </si>
  <si>
    <t>SILVIA FRANÇA</t>
  </si>
  <si>
    <t>Cosme Antônio de Moraes Regly -  07/07/2014</t>
  </si>
  <si>
    <t>RESTAURANTE FLOR DA AMIZADE DO FUNDÃO - ME - Pagamento referente a Reunião tecnica com a Auditoria interna PMRC dia 23/05/2014 e convidada da Rede Rio Drª Paula Gonzaga.</t>
  </si>
  <si>
    <t>RESTAURANTE FLOR DA AMIZADE DO FUNDÃO - ME - Pagamento referente a Reunião tecnica com a Avaliação Inmetro dia 09/06/2014.</t>
  </si>
  <si>
    <t>RESTAURANTE FLOR DA AMIZADE DO FUNDÃO - ME - Pagamento referente a Reunião tecnica com o Reitor e Professor da UESPI.</t>
  </si>
  <si>
    <t>VERSATIL TURISMO LTDA-ME - Pagamento referente a serviço de revisão de texto tecnico no idioma Inglês do arquivo " Plano de Ação CETEM-EMBRAPI".</t>
  </si>
  <si>
    <t>ENGESOLDA INDUSTRIAS E COMERCIO LTDA - Pagamento referente a aquisição de eletrodos e disco de corte BNA, para uso da COAM.</t>
  </si>
  <si>
    <t>NORTON TAVARES DA SILVA - Apresentação do espetáculo teatral "Viagem na História" em comemoração ao encontro dos aposentados do CETEM, no dia 16 de julho de 2014.</t>
  </si>
  <si>
    <t>MICROSISTEM INFORMATICA LTDA-ME. - Aquisição de dois discos rigidos para uso do SEIN do CETEM.</t>
  </si>
  <si>
    <t>MICROSISTEM INFORMATICA LTDA-ME. - Conserto de uma impressora laser HP 2200D, de uso administrativo da CPMA.</t>
  </si>
  <si>
    <t>POSTO ABASTECIMENTO IMPERIAL 2000 LTDA - aquisição de gasolina comum, para uso dos automóveis a serviço do CETEM.</t>
  </si>
  <si>
    <t>REAL FRIO DO RIO REFRIGERAÇÃO LTDA-ME - Pagamento referente unidade condensadora 30.000 btus para ser instalado no Split da sala do Coordenador da CATE.</t>
  </si>
  <si>
    <t>ELETRO FERRAGENS MAIOLINO LTDA - Pagamento referente a materiais de consumo diversos para uso na manutenção do CETEM.</t>
  </si>
  <si>
    <t>RNE MULT PRESTADORA DE SERVIÇOS S/S LTDA - Pagamento referente a serviços de vidraceiro para colocação de 1 mola Bts 84 colocação na entrada da sala do pavilhão e colocação de 1 peça cromada 1103 linha 3000, na sala Trajano do CETEM.</t>
  </si>
  <si>
    <t>Cosme Antônio de Moraes Regly -  05/08/2014</t>
  </si>
  <si>
    <t>Prestação de contas - Cosme Antônio de Moraes Regly -  05/08/2014</t>
  </si>
  <si>
    <t>PCXP</t>
  </si>
  <si>
    <t>RESTAURANTE FLOR DA AMIZADE DO FUNDÃO - ME - Pagamento referente a visita tecnica de alguns convidados da Diretoria do CETEM.</t>
  </si>
  <si>
    <t>RESTAURANTE FLOR DA AMIZADE DO FUNDÃO - ME - Pagamento referente a reunião tecnica de alguns alguns visitantes da SCUP.</t>
  </si>
  <si>
    <t>RESTAURANTE FLOR DA AMIZADE DO FUNDÃO - ME - Pagamento referente a reunião tecnica, dia 17/07/2014, com alguns convidados da Direção.</t>
  </si>
  <si>
    <t>RESTAURANTE FLOR DA AMIZADE DO FUNDÃO - ME - Pagamento referente a reunião tecnica, com colaboradores que participaram da JIC do CETEM.</t>
  </si>
  <si>
    <t>RESTAURANTE FLOR DA AMIZADE DO FUNDÃO - ME - Pagamento referente a reunião tecnica, avaliadores BV Certification PMRC/ CETEM.</t>
  </si>
  <si>
    <t>RESTAURANTE FLOR DA AMIZADE DO FUNDÃO - ME - Pagamento referente a reunião tecnica, dia 29/07/2014, com visitanes de certificações CETEM ISSO 9001.</t>
  </si>
  <si>
    <t>EDIFICAR COMERCIO E SERVIÇOS LTDA - Pagamento referente a serviço de tratamento anticorrosivo em 27.000kg em estruturas Metálicas com aplicação de prime Naval - 1ª etapa.</t>
  </si>
  <si>
    <t>EDIFICAR COMERCIO E SERVIÇOS LTDA - Pagamento referente a serviço de caldeiraria e solda em estruturas metálicas - 1ª Etapa.</t>
  </si>
  <si>
    <t>Cosme Antônio de Moraes Regly -  01/09/2014</t>
  </si>
  <si>
    <t>ELETRO FERRAGENS MAIOLINO LTDA - Aquisição de materiais de consumo diversos para uso na manutenção do CETEM.</t>
  </si>
  <si>
    <t>LEARSI REFRIGERAÇÃO LTDA - Aquisição de placas contator telemecanique e placa eletrônica para o aparelho de ar condionado da Sala da Diretoria.</t>
  </si>
  <si>
    <t xml:space="preserve">TRIFERMAQ MAQUINAS FERRAMENTAS E FERRAGENS LTDA - Aquisição de SERRA FITA P/ METAIS FB, para uso na oficina do CETEM. </t>
  </si>
  <si>
    <t>LEARSI REFRIGERAÇÃO LTDA - Aquisição de de 04(quatro)botija gás freon R-22.</t>
  </si>
  <si>
    <t>Pag. Pessoa Fisica - Carlos Felipe de Abreu dos Santos  -  Dia   17/09/2014</t>
  </si>
  <si>
    <t>ENCARGOS PF - Carlos Felipe de Abreu dos Santos  -  Dia   17/09/2014</t>
  </si>
  <si>
    <t>Prestação de contas - Cosme Antônio de Moraes Regly -  15/09/2014</t>
  </si>
  <si>
    <t>Pag. Pessoa Fisica - Adriana Oliveira Marinho da Silva  -  Dia   19/09/2014</t>
  </si>
  <si>
    <t>ENCARGOS PF - Adriana Oliveira Marinho da Silva  -  Dia   19/09/2014</t>
  </si>
  <si>
    <t>Cosme Antônio de Moraes Regly -  29/09/2014</t>
  </si>
  <si>
    <t xml:space="preserve">RPX LOCACOES E SERVICOS LTDA  - Prestação de Serviço de locação de equipamentos audiovisuais. </t>
  </si>
  <si>
    <t>Pag. Pessoa Fisica - Luzinete Carmo de Souza  -  Dia   03/10/2014</t>
  </si>
  <si>
    <t>ENCARGOS PF - Luzinete Carmo de Souza  -  Dia   03/10/2014</t>
  </si>
  <si>
    <t>VALTEC VALVULAS TECNICAS INDUSTRIAIS LTDA - ME  - Aquisição de mangueira geminada 5/16 , para uso no ambito do projeto.</t>
  </si>
  <si>
    <t xml:space="preserve">CG HONORIO INFORMATICA COMERCIAL LTDA ME - Aquisição de roteador e conector rj 45, para uso na semana nacional de tecnologia. </t>
  </si>
  <si>
    <t>REAL FRIO DO RIO REFRIGERAÇÃO LTDA-ME - Aquisição de barrica de gás R 22 e compressor rot 18000, para uso na sala do coordenador Jackson de Figueiredo, CPGI.</t>
  </si>
  <si>
    <t>FARMACIA HIGENÓPOLIS LTDA - Pagamento referente aquisição de materiais de primeiro socorros e medicamentos para uso no posto médico do CETEM.</t>
  </si>
  <si>
    <t xml:space="preserve">RESTAURANTE FLOR DA AMIZADE DO FUNDÃO - ME - Referente a reuniões tecnicas com vitantes da SAMARCO , Delegação do CHILE, ambas as reuniões com o pesquisador Luiz Sobral (CPMA), e GBAP, com o coordenador Ronaldo Santos(CPMA) .  </t>
  </si>
  <si>
    <t>RESTAURANTE FLOR DA AMIZADE DO FUNDÃO - ME - Referente a reuniões tecnicas com convidado da UNFAL (DIR), convidado da IBRAM e com a convidado Danieli Gillei (DIR).</t>
  </si>
  <si>
    <t>Pag. Pessoa Fisica - Adriana Oliveira Marinho da Silva  -  Dia   10/10/2014</t>
  </si>
  <si>
    <t>ENCARGOS PF - Adriana Oliveira Marinho da Silva  -  Dia   10/10/2014</t>
  </si>
  <si>
    <t>RESTAURANTE FLOR DA AMIZADE DO FUNDÃO - ME - Pagamento reunião técnica dos membros da DIREX e  Subsecretário – Dr. Kayo / SCUP.</t>
  </si>
  <si>
    <t>LEARSI REFRIGERAÇÃO LTDA - Pagamento referente a aquisição  gás freon R-134 e carga de acetileno PPU, para uso na manutenção do CETEM.</t>
  </si>
  <si>
    <t>Aquisição de material de consumo para uso no CETEM - OUTUBRO</t>
  </si>
  <si>
    <t>MARIA ALICE GOES</t>
  </si>
  <si>
    <t>PEDIDO DA DIREÇÃO</t>
  </si>
  <si>
    <t>PARA USO NA COAM</t>
  </si>
  <si>
    <t>RH DO CETEM</t>
  </si>
  <si>
    <t>ADMINSTRATIVO DA CPMA</t>
  </si>
  <si>
    <t>COMBUSTIVEL CETEM</t>
  </si>
  <si>
    <t xml:space="preserve">AR CONDIONADO COORDENAÇÃO </t>
  </si>
  <si>
    <t>MANUTENÇÃO</t>
  </si>
  <si>
    <t>MANUTENÇÃO/SALA TRAJANO</t>
  </si>
  <si>
    <t>JIC/CETEM</t>
  </si>
  <si>
    <t>PINTURA ESTRUTURAS METALICAS</t>
  </si>
  <si>
    <t>MANUTENÇÃO/BOTIJA DE GÁS</t>
  </si>
  <si>
    <t>SERVIÇOS DE SOLDA</t>
  </si>
  <si>
    <t>ENCARGOS</t>
  </si>
  <si>
    <t>SEOF/ENCARGOS</t>
  </si>
  <si>
    <t>ENFERMARIA/ENCARGOS</t>
  </si>
  <si>
    <t>SEMANA C&amp;T</t>
  </si>
  <si>
    <t>CPGI</t>
  </si>
  <si>
    <t>RONALDO/SOBRAL</t>
  </si>
  <si>
    <t>A PEDIDO DA DIREÇÃO</t>
  </si>
  <si>
    <t>Adiantamento  -  Rodrigo Gaspar de Oliveira -  Dia  02/07/2014</t>
  </si>
  <si>
    <t>TRADBOR INDUSTRIA E COMERCIO LTDA . - Pagamento referente a aquisição de embalagens especiais para uso do laboratório PMRC.</t>
  </si>
  <si>
    <t>201300002441</t>
  </si>
  <si>
    <t>SUPERGASBRAS ENERGIA LTDA - Pagamento referente a aquisição de GLP acondicionado 20,0kg, para uso da empilhadora do CETEM.</t>
  </si>
  <si>
    <t>0405739</t>
  </si>
  <si>
    <t>NEXTEL TELECOMUNICAÇÕES LTDA - Fatura da NEXTEL no período de 18/05/2014 à 17/06/2014.</t>
  </si>
  <si>
    <t>0054502027</t>
  </si>
  <si>
    <t>Prestação de Contas - Aloísio Moura da Silva - Dia  10/07/2014</t>
  </si>
  <si>
    <t>Prestação de Contas - Nuria Férnandez Castro - Dia  11/07/2014</t>
  </si>
  <si>
    <t>Adiantamento  -  Nuria Férnandez Castro -  Dia  11/07/2014</t>
  </si>
  <si>
    <t>SANDYR COMERCIAL ELETRICA LTDA - referente a aquisição de materias eletricos para uso do CETEM.</t>
  </si>
  <si>
    <t>32410</t>
  </si>
  <si>
    <t>Ronaldo Luiz Correa dos Santos  - Diaria(s) no Perido: 10 de Julho de 2014  Local: Brasilia - DF</t>
  </si>
  <si>
    <t>Adiantamento  -  Aloísio Moura da Silva -  Dia  11/07/2014</t>
  </si>
  <si>
    <t>Zuleica Carmen Castilhos  - Diaria(s) no Perido: 22 a 25 de Julho de 2014  Local: Rio Branco - AC</t>
  </si>
  <si>
    <t>ROBSON &amp; ZORAIDE SOLUÇÕES EM VIAG. E TURISMO LTDA - Aquisição de passagem aerea para o coordenador Ronaldo Santos, referente a reunião em Brasilia representado o CETEM como Diretor Subistituto.</t>
  </si>
  <si>
    <t>5980</t>
  </si>
  <si>
    <t>Adiantamento  -  Raunecildo Marques Pereira  -  Dia  15/07/2014</t>
  </si>
  <si>
    <t>Fernando Antônio Freitas Lins  - Diaria(s) no Perido: 21 a 24 de Julho de 2014  Local: São Paulo - SP</t>
  </si>
  <si>
    <t>Adiantamento  -  Roosevelt Almeida Ribeiro -  Dia  16/07/2014</t>
  </si>
  <si>
    <t>Roberto C. Villas Bôas  - Diaria(s) no Perido: 21 a 24 de Julho de 2014  Local: São Paulo - SP</t>
  </si>
  <si>
    <t>Pag. Pessoa Fisica - Celso Pereira Gonçalves  -  Dia   16/07/2014</t>
  </si>
  <si>
    <t>ENCARGOS PF - Celso Pereira Gonçalves  -  Dia   16/07/2014</t>
  </si>
  <si>
    <t>Pag. Pessoa Fisica - Evandro Gonçalves de Pinho  -  Dia   16/07/2014</t>
  </si>
  <si>
    <t>ENCARGOS PF - Evandro Gonçalves de Pinho  -  Dia   16/07/2014</t>
  </si>
  <si>
    <t>Reembolso Jacinto Frangella - Dia  18/07/2014</t>
  </si>
  <si>
    <t>VIDREX TINTAS LTDA - Aquisição de material de pintura para uso do NR-ES.</t>
  </si>
  <si>
    <t>41.557</t>
  </si>
  <si>
    <t xml:space="preserve">ROBSON &amp; ZORAIDE SOLUÇÕES EM VIAG. E TURISMO LTDA - Aquisição de passagem aerea para o profº Roberto Villas Bôas, referente a participação na 69º Congresso Internacional Anual da ABM - Associação Brasileira de Metalurgia, Materiais e Mineração no período </t>
  </si>
  <si>
    <t>6004</t>
  </si>
  <si>
    <t>ROBSON &amp; ZORAIDE SOLUÇÕES EM VIAG. E TURISMO LTDA - Aquisição de passagem aerea para o Diretor Fernando Lins, referente a participação na 69º Congresso Internacional Anual da ABM - Associação Brasileira de Metalurgia, Materiais e Mineração no período de 2</t>
  </si>
  <si>
    <t>6003</t>
  </si>
  <si>
    <t>COMÉRCIO DE PAPEIS PAPELEX LTDA - Aquisição de toner hp 78A e fita  menno MF Epson MX, para uso no setor do SEOF.</t>
  </si>
  <si>
    <t>118863</t>
  </si>
  <si>
    <t>118687</t>
  </si>
  <si>
    <t>ECOBRINDES COMERCIO DE BRINDES LTDA - Aquisição de pen drives e necessaire, para a Jornada de Iniciação Científica do CETEM.</t>
  </si>
  <si>
    <t>RPX LOCACOES E SERVICOS LTDA  - Pagamento referente locação de equipamento de videoconferência realizada no CETEM em 18/07/2014.</t>
  </si>
  <si>
    <t>----</t>
  </si>
  <si>
    <t>REAL FRIO DO RIO REFRIGERAÇÃO LTDA-ME. - Pagamento referente material de refrigeração para uso na sala de Serviços Gerais.</t>
  </si>
  <si>
    <t>COMÉRCIO DE PAPEIS PAPELEX LTDA - Pagamento referente a aquisição de cartucho para uso administrativo da colaboradora Carmen Lucia, da SBQ.</t>
  </si>
  <si>
    <t>0123549</t>
  </si>
  <si>
    <t>Prestação de Contas - Aloísio Moura da Silva - Dia  29/07/2014</t>
  </si>
  <si>
    <t>Adiantamento  -  JEFFERSON RICARDO DE MOURA LOPES -  Dia  30/07/2014</t>
  </si>
  <si>
    <t xml:space="preserve">REAL FRIO DO RIO REFRIGERAÇÃO LTDA-ME. - Pagamento referente a bomba submersa sarlo better sb 2000 e mangueira cristal, para uso na manutenção do Auditório do CETEM. </t>
  </si>
  <si>
    <t>2.489</t>
  </si>
  <si>
    <t>RPX LOCACOES E SERVICOS LTDA  - Serviço de locação de equipamentos audiovisuais, para videocoferencia, no período de 30/07/14.</t>
  </si>
  <si>
    <t>3915</t>
  </si>
  <si>
    <t>0126947</t>
  </si>
  <si>
    <t>SANDYR COMERCIAL ELETRICA LTDA - Aquisição de material eletrico para uso na manutenção do CETEM.</t>
  </si>
  <si>
    <t>34373</t>
  </si>
  <si>
    <t>Adiantamento  -  Rodrigo Gaspar de Oliveira -  Dia  04/08/2014</t>
  </si>
  <si>
    <t>NEXTEL TELECOMUNICAÇÕES LTDA - Fatura da NEXTEL no período de 18/06/2014 à 17/07/2014.</t>
  </si>
  <si>
    <t>56916305</t>
  </si>
  <si>
    <t>Adiantamento  -  Eymard de Farias Sardenberg -  Dia  05/08/2014</t>
  </si>
  <si>
    <t>Prestação de Contas - Nuria Férnandez Castro - Dia  05/08/2014</t>
  </si>
  <si>
    <t>Prestação de Contas - Raunecildo Marques Pereira  - Dia  08/08/2014</t>
  </si>
  <si>
    <t>Prestação de Contas - Roosevelt Almeida Ribeiro - Dia  11/08/2014</t>
  </si>
  <si>
    <t>LEARSI REFRIGERAÇÃO LTDA - Pagamento referente a aquisição de carga de oxigenio PPU, para uso na manutenção do CETEM.</t>
  </si>
  <si>
    <t>874</t>
  </si>
  <si>
    <t>Pag. Pessoa Fisica - José Maria de Araujo Osório  -  Dia   12/08/2014</t>
  </si>
  <si>
    <t>ENCARGOS PF - José Maria de Araujo Osório  -  Dia   12/08/2014</t>
  </si>
  <si>
    <t>Adiantamento  -  Roosevelt Almeida Ribeiro -  Dia  13/08/2014</t>
  </si>
  <si>
    <t>PORTO FABRICA DE BANDEIRAS E SERVIÇOS LTDA - Pagamento referente a aquisição de bandeiras para o NR-ES.</t>
  </si>
  <si>
    <t>2549</t>
  </si>
  <si>
    <t>RPX LOCACOES E SERVICOS LTDA  - Serviço de locação de equipamentos audiovisuais no período de 12/08/14.</t>
  </si>
  <si>
    <t>394301</t>
  </si>
  <si>
    <t>EDIFICAR COMERCIO E SERVIÇOS LTDA - Pagamento referente a serviço de caldeiraria e solda em estruturas metálicas - 2ª Etapa.</t>
  </si>
  <si>
    <t>030</t>
  </si>
  <si>
    <t>EDIFICAR COMERCIO E SERVIÇOS LTDA - Pagamento referente a serviço de tratamento anticorrosivo em 27.000kg em estruturas Metálicas com aplicação de prime Naval -2ª etapa.</t>
  </si>
  <si>
    <t>C. MANSUR &amp; CIA LTDA - EPP   - Pagamento referente a aquisição de bandeiras para o NR-ES.</t>
  </si>
  <si>
    <t>5517</t>
  </si>
  <si>
    <t>LEARSI REFRIGERAÇÃO LTDA - Pagamento referente a aquisição de gas FREON R 134, para manutençãona geladeira da Enfermaria do CETEM.</t>
  </si>
  <si>
    <t>877</t>
  </si>
  <si>
    <t>CRISTIANO PEREIRA LINS 07259663782 - Pagamento referente a aquisição de duas baterias para uso no Gerador do CETEM.</t>
  </si>
  <si>
    <t>---</t>
  </si>
  <si>
    <t>Prestação de Contas - Eymard de Farias Sardenberg - Dia  15/08/2014</t>
  </si>
  <si>
    <t>Adiantamento  -  Eymard de Farias Sardenberg -  Dia  15/08/2014</t>
  </si>
  <si>
    <t>Pag. Pessoa Fisica - Celso Pereira Gonçalves  -  Dia   18/08/2014</t>
  </si>
  <si>
    <t>ENCARGOS PF - Celso Pereira Gonçalves  -  Dia   18/08/2014</t>
  </si>
  <si>
    <t>Pag. Pessoa Fisica - REINALDO COELHO DE ASSIS  -  Dia   19/08/2014</t>
  </si>
  <si>
    <t>ENCARGOS PF - REINALDO COELHO DE ASSIS  -  Dia   19/08/2014</t>
  </si>
  <si>
    <t>Adiantamento  -  JEFFERSON RICARDO DE MOURA LOPES -  Dia  19/08/2014</t>
  </si>
  <si>
    <t>SOCIEDADE BRASILEIRA DE MICROBIOLOGIA - Pagamento referente a inscrição da BIC Giovana Rossini que irá participar do XIV Encontro Nacional de Microbiologia Ambiental, que será realizado de 21 a 26 de outubro de 2014, em João Pessoa - PB.</t>
  </si>
  <si>
    <t>281</t>
  </si>
  <si>
    <t>Prestação de Contas - JEFFERSON RICARDO DE MOURA LOPES - Dia  20/08/2014</t>
  </si>
  <si>
    <t>CARLOS CESAR PEITER  - Diaria(s) no Perido: 25 a 27 de agosto de 2014  Local: Cachoeiro - ES</t>
  </si>
  <si>
    <t>Fernando Antônio Freitas Lins  - Diaria(s) no Perido: 25 a 27 de agosto de 2014  Local: Cachoeiro - ES</t>
  </si>
  <si>
    <t>RPX LOCACOES E SERVICOS LTDA  - Serviço de locação de equipamentos audiovisuais, para videocoferencia, no período de 21/08/14.</t>
  </si>
  <si>
    <t>3961</t>
  </si>
  <si>
    <t>ROBSON &amp; ZORAIDE SOLUÇÕES EM VIAG. E TURISMO LTDA - Aquisição de passagem aérea para o colaborador Elzivir Guerra, que participou da inauguração do laboratório de Pesquisas Gemeológicas, realizado no dia 19 de Agosto no CETEM-RJ.</t>
  </si>
  <si>
    <t>6117</t>
  </si>
  <si>
    <t>ROBSON &amp; ZORAIDE SOLUÇÕES EM VIAG. E TURISMO LTDA - Aquisição de passagem aérea para a colaboradora Giovana Rossini, BIC, que irá participar do XIV Encontro Nacional de Microbiologia Ambiental, que será realizado de 21 a 26 de outubro de 2014, em João Pes</t>
  </si>
  <si>
    <t>6118</t>
  </si>
  <si>
    <t>Fernando Antônio Freitas Lins  - Diaria(s) no Perido: 28 de agosto de 2014  Local: Brasília - DF</t>
  </si>
  <si>
    <t>TINTURARIAS SPORT LTDA - Pagamento referente lavagem 38 toalhas de rosto e 6 toalhas de mesa.</t>
  </si>
  <si>
    <t>8124</t>
  </si>
  <si>
    <t>Reembolso Davi Vargas de Souza - Dia  27/08/2014</t>
  </si>
  <si>
    <t>Reembolso Letícia Valdo - Dia  27/08/2014</t>
  </si>
  <si>
    <t>Reembolso Thalissa Pizetta Altoé - Dia  27/08/2014</t>
  </si>
  <si>
    <t>Reembolso Douglas Bortolote Marcon - Dia  27/08/2014</t>
  </si>
  <si>
    <t>Reembolso Dghean Zuccon Fazolo - Dia  27/08/2014</t>
  </si>
  <si>
    <t>Reembolso Vagner Môro Ferreira Leitão - Dia  27/08/2014</t>
  </si>
  <si>
    <t>Reembolso Rafaela Farinazo Peloso Alves - Dia  27/08/2014</t>
  </si>
  <si>
    <t>Reembolso PEDRO PORTO PIZETTA - Dia  27/08/2014</t>
  </si>
  <si>
    <t>Wellington da Silva Moras  - Diaria(s) no Perido: 29 a 30 de agosto de 2014  Local: Cachoeiro - ES</t>
  </si>
  <si>
    <t>A F SANTOS GRAVURAS ME - Serviços de confecção de placas com gravação em baixo relevo,  para a inauguração do NR-ES.</t>
  </si>
  <si>
    <t>240</t>
  </si>
  <si>
    <t>Reembolso Jurgen Schnellrath - Dia  28/08/2014</t>
  </si>
  <si>
    <t>BOA VISTA BATERIAS LTDA - Aquisição de uma bateria free SL60DD, para uso do veiculo palio weekend, a serviço do CETEM.</t>
  </si>
  <si>
    <t>4748</t>
  </si>
  <si>
    <t>Adiantamento  -  Cosme Regly -  Dia  01/09/2014</t>
  </si>
  <si>
    <t>Adiantamento  -  Aloísio Moura da Silva -  Dia  01/09/2014</t>
  </si>
  <si>
    <t>Reembolso Francisco Wilson Hollanda Vidal - Dia  02/09/2014</t>
  </si>
  <si>
    <t>ROBSON &amp; ZORAIDE SOLUÇÕES EM VIAG. E TURISMO LTDA - Pagamento de passagem aerea do Diretor Fernando Lins, referente a participação da inauguração do NR-ES e reunião em Brasília-DF.</t>
  </si>
  <si>
    <t>6157</t>
  </si>
  <si>
    <t>Prestação de Contas - Roosevelt Almeida Ribeiro - Dia  02/09/2014</t>
  </si>
  <si>
    <t>Adiantamento  -  Rodrigo Gaspar de Oliveira -  Dia  02/09/2014</t>
  </si>
  <si>
    <t>Reembolso Eymard de Farias Sardenberg - Dia  03/09/2014</t>
  </si>
  <si>
    <t>Pag. Pessoa Fisica - REINALDO COELHO DE ASSIS  -  Dia   03/09/2014</t>
  </si>
  <si>
    <t>ENCARGOS PF - REINALDO COELHO DE ASSIS  -  Dia   03/09/2014</t>
  </si>
  <si>
    <t>Reembolso Vera Lúcia do Espírito Santo Souza Ribeiro - Dia  04/09/2014</t>
  </si>
  <si>
    <t>Prestação de Contas - Aloísio Moura da Silva - Dia  05/09/2014</t>
  </si>
  <si>
    <t>NEXTEL TELECOMUNICAÇÕES LTDA - Fatura da NEXTEL no período de 18/07/2014 à 17/08/2014.</t>
  </si>
  <si>
    <t>59453801</t>
  </si>
  <si>
    <t>Reembolso THATYANA PIMENTEL RODRIGO DE FREITAS - Dia  09/09/2014</t>
  </si>
  <si>
    <t>0157772</t>
  </si>
  <si>
    <t>CENTRO DE BIOLOGIA EXPERIMENTAL OCEANUS LTDA. - Pagamento referente a serviços de analises laboratoriais na água utilizada nas dependencias do CETEM.</t>
  </si>
  <si>
    <t>6874</t>
  </si>
  <si>
    <t>Giovana Abranches Rossini  - Diaria(s) no Perido: 21 a 26 de outubro de 2014  Local: João Pessoa - PB</t>
  </si>
  <si>
    <t>Prestação de Contas - JEFFERSON RICARDO DE MOURA LOPES - Dia  17/09/2014</t>
  </si>
  <si>
    <t>Prestação de Contas - Eymard de Farias Sardenberg - Dia  18/09/2014</t>
  </si>
  <si>
    <t>Pag. Pessoa Fisica - Celso Pereira Gonçalves  -  Dia   19/09/2014</t>
  </si>
  <si>
    <t>ENCARGOS PF - Celso Pereira Gonçalves  -  Dia   19/09/2014</t>
  </si>
  <si>
    <t>Adiantamento  -  Eymard Farias - Dia  19/09/2014</t>
  </si>
  <si>
    <t>SANDYR COMERCIAL ELETRICA LTDA - Pagamento referente a aquisição de material elétrico para uso no na central de ar condicionado do CETEM.</t>
  </si>
  <si>
    <t>35.855</t>
  </si>
  <si>
    <t>Adiantamento  -  JEFFERSON RICARDO DE MOURA LOPES -  Dia  23/09/2014</t>
  </si>
  <si>
    <t>163985</t>
  </si>
  <si>
    <t>Adiantamento  -  Aloísio Moura da Silva -  Dia  26/09/2014</t>
  </si>
  <si>
    <t xml:space="preserve">SANDYR COMERCIAL ELETRICA LTDA - Aquisição de cabo flex, conduite, e outros materiais de consumo para instalação de ponto de energia no saguão durante o evento "CETEM PORTAS ABERTAS". </t>
  </si>
  <si>
    <t>36142</t>
  </si>
  <si>
    <t>Prestação de Contas - Aloísio Moura da Silva - Dia  29/09/2014</t>
  </si>
  <si>
    <t>EDIFICAR COMERCIO E SERVIÇOS LTDA - Serviços de calderaria e solda em estruturas metálicas 3ª etapa final</t>
  </si>
  <si>
    <t>13.668</t>
  </si>
  <si>
    <t>EDIFICAR COMERCIO E SERVIÇOS LTDA - Tratamento Anticorrosivo  em 27.000kg em Estrutura metálica, com Aplicação de Prime Naval 3ª Etapa - final</t>
  </si>
  <si>
    <t>00000032</t>
  </si>
  <si>
    <t>Adiantamento  -  Rodrigo Gaspar de Oliveira -  Dia  02/10/2014</t>
  </si>
  <si>
    <t>Ronaldo Luiz Correa dos Santos  - Diaria(s) no Perido: 06 a 07 de setembro de 2014  Local: Brasília - DF</t>
  </si>
  <si>
    <t>Adiantamento  -  Eymard de Farias Sardenberg -  Dia  06/10/2014</t>
  </si>
  <si>
    <t>Prestação de Contas - Eymard de Farias Sardenberg - Dia  06/10/2014</t>
  </si>
  <si>
    <t>COMÉRCIO DE PAPEIS PAPELEX LTDA - Pagamento referente aquisição de cartucho hp, para a sala da direção, e materiais diversos de escritório para uso no setor controle de projetos.</t>
  </si>
  <si>
    <t>173196</t>
  </si>
  <si>
    <t xml:space="preserve">SANDYR COMERCIAL ELETRICA LTDA - Pagamento referente Aquisição de materiais de consumo para instalação de ponto de energia no saguão durante o evento "CETEM PORTAS ABERTAS". </t>
  </si>
  <si>
    <t>2638</t>
  </si>
  <si>
    <t>Ana Maria Silva Vieira de Sá  - Diaria(s) no Perido: 04 a 06 de novembro de 2014  Local: Petrópolis - RJ</t>
  </si>
  <si>
    <t>Pag. Pessoa Fisica - Celso Pereira Gonçalves  -  Dia   10/10/2014</t>
  </si>
  <si>
    <t>ENCARGOS PF - Celso Pereira Gonçalves  -  Dia   10/10/2014</t>
  </si>
  <si>
    <t xml:space="preserve">ROBSON &amp; ZORAIDE SOLUÇÕES EM VIAG. E TURISMO LTDA - aquisição de passagem aerea para o coordenador Ronaldo Santos, referente a sua participação na reunião preparatória do Seminário em Araxá do Projeto ETR-BR, representando o DIR-CETEM. Período de 06 a 07 </t>
  </si>
  <si>
    <t>Prestação de Contas - Aloísio Moura da Silva - Dia  13/10/2014</t>
  </si>
  <si>
    <t>Adiantamento  -  Aloísio Moura da Silva -  Dia  14/10/2014</t>
  </si>
  <si>
    <t>Adiantamento  -  JEFFERSON RICARDO DE MOURA LOPES -  Dia  14/10/2014</t>
  </si>
  <si>
    <t>COMÉRCIO DE PAPEIS PAPELEX LTDA - Aquisição de materiais eletrico para instalação do painel solar e filtros do lago.</t>
  </si>
  <si>
    <t>36887</t>
  </si>
  <si>
    <t>NEXTEL TELECOMUNICAÇÕES LTDA - Fatura da NEXTEL no período de 18/08/2014 à 17/09/2014.</t>
  </si>
  <si>
    <t>62871505</t>
  </si>
  <si>
    <t>DE LOYS SERVICOS DE ARQUITETURA LTDA.   - Pagamento referente a primeira parcela, de serviços de paisagismo e consultoria da execução do Jardim Japonês nas dependencias do CETEM.</t>
  </si>
  <si>
    <t>USETEP USINAGEM TÉCNICA DE PRECISÃO LTDA - Aquisição  de fuso, mancal, lamina super., para guilhotina.</t>
  </si>
  <si>
    <t>9262</t>
  </si>
  <si>
    <t>USETEP USINAGEM TÉCNICA DE PRECISÃO LTDA - Serviço de desmontagem e montagem de Guilhotina.</t>
  </si>
  <si>
    <t>323</t>
  </si>
  <si>
    <t>MASALUPRI COMERCIO E SERVIÇOS EIRELI - Fornecimento de materiais e locação de gerador para uso no CETEM.</t>
  </si>
  <si>
    <t>162</t>
  </si>
  <si>
    <t>Prestação de Contas - JEFFERSON RICARDO DE MOURA LOPES - Dia  16/10/2014</t>
  </si>
  <si>
    <t>Adiantamento  -  Francisco Rego Chaves Fernandes -  Dia  17/10/2014</t>
  </si>
  <si>
    <t>SANDYR COMERCIAL ELETRICA LTDA - Aquisição de material de consumo, para uso na instalação do painel solar no lago do CETEM.</t>
  </si>
  <si>
    <t>37109</t>
  </si>
  <si>
    <t>Reembolso Ellen Cristine Giese - Dia  22/10/2014</t>
  </si>
  <si>
    <t>SANDYR COMERCIAL ELETRICA LTDA - Aquisição de materiais de consumo diversos, a pedido do Srº Francisco Fernandes, para para instalação do painel solar e filtros do lago.</t>
  </si>
  <si>
    <t>Fernando Antônio Freitas Lins  - Diaria(s) no Perido: 04 de novembro de 2014  Local: Brasília - DF</t>
  </si>
  <si>
    <t>Wellington da Silva Moras  - Diaria(s) no Perido: 20 de outubro de 2014  Local: São José dos Campos - SP</t>
  </si>
  <si>
    <t>Serviços de transporte no CETEM</t>
  </si>
  <si>
    <t>Aquisição de Embalagem</t>
  </si>
  <si>
    <t>GPL para uso na empilhadeira</t>
  </si>
  <si>
    <t>Diversos</t>
  </si>
  <si>
    <t>Gastos diversos no CETEM Cachoeiro</t>
  </si>
  <si>
    <t>Manutenção predial</t>
  </si>
  <si>
    <t>Diaria para a pesquisadora Zuleica Castilho</t>
  </si>
  <si>
    <t>Passagem aerea para o coordenador Ronaldo Santos</t>
  </si>
  <si>
    <t>Diaria para o coordenador Ronaldo Santos</t>
  </si>
  <si>
    <t>Despesas da JIC</t>
  </si>
  <si>
    <t>Diarias para o Diretor Fernando Lins</t>
  </si>
  <si>
    <t>Gastos com a Blazer do CETEM</t>
  </si>
  <si>
    <t>Serviços no RH</t>
  </si>
  <si>
    <t>Diarias para colaborador Roberto Vilas Boas</t>
  </si>
  <si>
    <t>Serviços no RH Encargos</t>
  </si>
  <si>
    <t>Serviços gerais Encargos</t>
  </si>
  <si>
    <t>Transporte para Cachoeiro</t>
  </si>
  <si>
    <t>Material de pintura para NR-ES</t>
  </si>
  <si>
    <t>Passagem para colaborador Roberto Vilas Boas</t>
  </si>
  <si>
    <t>Paasagem Aerea para o Diretor Fernando Lins</t>
  </si>
  <si>
    <t>Para uso no SEOF</t>
  </si>
  <si>
    <t>Brindes para a JIC</t>
  </si>
  <si>
    <t>Video Conferencia Diretoria</t>
  </si>
  <si>
    <t>Conserto de Ar condicionado</t>
  </si>
  <si>
    <t>Cartucho Carmen Lucia Branquin</t>
  </si>
  <si>
    <t>Video Conferencia</t>
  </si>
  <si>
    <t>Cartuchos para o Controle de Projetos</t>
  </si>
  <si>
    <t>ADIANTAMENTO COSME - GASTOS COAD</t>
  </si>
  <si>
    <t>ADIANTAMENTO COSME - GASTOS COAM</t>
  </si>
  <si>
    <t>Serviços de telefonia a radio</t>
  </si>
  <si>
    <t>Regulagem e lubrificação de 7 cadeiras</t>
  </si>
  <si>
    <t>Aquisição de bandeiras</t>
  </si>
  <si>
    <t>tratamento anticorrosivo em estruturas Metálicas</t>
  </si>
  <si>
    <t>Enfermaria do CETEM</t>
  </si>
  <si>
    <t>Bateria para o Gerador</t>
  </si>
  <si>
    <t>Diaria para o Pesquisador Calos Peiter</t>
  </si>
  <si>
    <t>Diaria para o Diretor Fernando Lins</t>
  </si>
  <si>
    <t xml:space="preserve">Video Conferencia </t>
  </si>
  <si>
    <t>Video conferencia para o coordenador Ronaldo</t>
  </si>
  <si>
    <t>Diaria para o Elzivir Guerra</t>
  </si>
  <si>
    <t>Lavagem de Toalhas</t>
  </si>
  <si>
    <t>Participação na JIC</t>
  </si>
  <si>
    <t>Diaria para o Motorista Wellington</t>
  </si>
  <si>
    <t>Placa de inauguração do NR-ES</t>
  </si>
  <si>
    <t>Participação na inauguração do NR-ES</t>
  </si>
  <si>
    <t>Veiculo do CETEM</t>
  </si>
  <si>
    <t>Inauguração do NR-ES</t>
  </si>
  <si>
    <t>REEMBOLSO COSME REGLY - NR-ES</t>
  </si>
  <si>
    <t>Analise da Agua do CETEM</t>
  </si>
  <si>
    <t>Diversos NR-ES</t>
  </si>
  <si>
    <t>CETEM PORTAS ABERTAS</t>
  </si>
  <si>
    <t>Diaria para o Vice Diretor Ronaldo Santos</t>
  </si>
  <si>
    <t>Diaria para Ana Maria</t>
  </si>
  <si>
    <t>Passagem para o Vice Diretor Ronaldo Santos</t>
  </si>
  <si>
    <t>Painel Solar do Lago</t>
  </si>
  <si>
    <t>Material Eletrico manutenção predial</t>
  </si>
  <si>
    <t>JARDIM JAPONÊS</t>
  </si>
  <si>
    <t>Gerador do CETEM</t>
  </si>
  <si>
    <t>Sustentabilidade CETEM</t>
  </si>
  <si>
    <t>LABORATÓRIO LAPGE</t>
  </si>
  <si>
    <t>FERNANDO LINS</t>
  </si>
  <si>
    <t>LUZINETE SOUZA -Encargos</t>
  </si>
  <si>
    <t>Enfermaria - encargos</t>
  </si>
  <si>
    <t>Enfermaria - CETEM</t>
  </si>
  <si>
    <t>SERVIÇOS DE REVIÇÃO - FRANCISCO HOLANDA</t>
  </si>
  <si>
    <t>SERVIÇOS DE REVIÇÃO -  ENCARGOS</t>
  </si>
  <si>
    <t>ALMOXARIFADO - ENCARGOS</t>
  </si>
  <si>
    <t>RH - ENCARGOS</t>
  </si>
  <si>
    <t>Visitantes Samarcos</t>
  </si>
  <si>
    <t>Reifão de Colaboradores da limpeza</t>
  </si>
  <si>
    <t>Manutenção Predial</t>
  </si>
  <si>
    <t>A pedido da Maria Alice Goes</t>
  </si>
  <si>
    <t>Aquisição de Bombas d'agua</t>
  </si>
  <si>
    <t>PROPRIEDADE INTELECTUAL</t>
  </si>
  <si>
    <t>A PEDIDO DA CPMA</t>
  </si>
  <si>
    <t>LABORATORIO DE BIOSEGURANÇA</t>
  </si>
  <si>
    <t>ESPETACULO TEATRAL</t>
  </si>
  <si>
    <t>REUNIÃO DO TCG</t>
  </si>
  <si>
    <t>VISITANTES FIRJAN</t>
  </si>
  <si>
    <t>GRUPO FAZENDA MAYSA</t>
  </si>
  <si>
    <t>CONVIDADO ANTONIO AULUCINO</t>
  </si>
  <si>
    <t>VISITANTES IMERYS</t>
  </si>
  <si>
    <t>Dia Mundial do meio Ambiente</t>
  </si>
  <si>
    <t>SCP - Controle de Projetos</t>
  </si>
  <si>
    <t>enfermaria</t>
  </si>
  <si>
    <t>A PEDIDO DO SEIN</t>
  </si>
  <si>
    <t>participação na SBPC</t>
  </si>
  <si>
    <t>JIC</t>
  </si>
  <si>
    <t>POSSE NOVOS SERVIDORES</t>
  </si>
  <si>
    <t>PROJETO DE ARQUITETURA</t>
  </si>
  <si>
    <t>Paulo Moreira</t>
  </si>
  <si>
    <t>Rosely Romualdo</t>
  </si>
  <si>
    <t>banner  e poster</t>
  </si>
  <si>
    <t>JIC - transporte</t>
  </si>
  <si>
    <t>ARTHUR CHAVES</t>
  </si>
  <si>
    <t>SAULO RODRIGUES</t>
  </si>
  <si>
    <t>CARLOS BERBERT</t>
  </si>
  <si>
    <t>A PEDIDO VERA LUCIA</t>
  </si>
  <si>
    <t>TRANSPORTE DE CONVIDADOS</t>
  </si>
  <si>
    <t>ELZIVIR AZEVEDO</t>
  </si>
  <si>
    <t>PAULO SERGIO</t>
  </si>
  <si>
    <t>Construção de Baias</t>
  </si>
  <si>
    <t>AUXILIAR OFICINA - SERVIÇOS GERAIS</t>
  </si>
  <si>
    <t>A PEDIDO FRANCISCO HOLANDA</t>
  </si>
  <si>
    <t>Construção de baias</t>
  </si>
  <si>
    <t>Construção de baias (encargos)</t>
  </si>
  <si>
    <t>Pen drive kit teclado e mouse SEIN</t>
  </si>
  <si>
    <t>Cartuchos para Carmem Lúcia Branquinho</t>
  </si>
  <si>
    <t xml:space="preserve">Material de consumo para uso no projeto. </t>
  </si>
  <si>
    <t>Nextel no período de 18.12.2013 a 17.01.2014</t>
  </si>
  <si>
    <t>Aquisição de livro elementos da natureza</t>
  </si>
  <si>
    <t>Material Eletrico</t>
  </si>
  <si>
    <t>Despesas de Detran</t>
  </si>
  <si>
    <t>Assinatura Anual de "Notícias de Mineração"</t>
  </si>
  <si>
    <t>SERVIÇOS GERAIS</t>
  </si>
  <si>
    <t>Cartuchos para uso do Pesquisador Roberto Cerrini Villas Bôas.</t>
  </si>
  <si>
    <t xml:space="preserve"> Contator para uso na bomba d'agua da casa 10.</t>
  </si>
  <si>
    <t xml:space="preserve">Motor elétrico trifásico </t>
  </si>
  <si>
    <t>Aquisição de Toner, para uso na sala da Diretoria do CETEM.</t>
  </si>
  <si>
    <t>DIVERSOS - NR-ES</t>
  </si>
  <si>
    <t>Video Conferencia a pedido do Sr Ronaldo Luiz</t>
  </si>
  <si>
    <t>Diaria Motorista para NR-ES</t>
  </si>
  <si>
    <t>Reunião com a Direção</t>
  </si>
  <si>
    <t>Vitória Stone Fair</t>
  </si>
  <si>
    <t>caixas acusticas para equipamentos da usina piloto.</t>
  </si>
  <si>
    <t>ABNTs solicitadas pelo Coordenador Ronaldo Santos</t>
  </si>
  <si>
    <t>MANUTENÇÃO CETEM</t>
  </si>
  <si>
    <t>reparo da Geladeira do Lab 1. (Marisa Nascimento)</t>
  </si>
  <si>
    <t>conserto do ar condicionado que fica no CPD do CETEM.</t>
  </si>
  <si>
    <t>Serviços de estofador</t>
  </si>
  <si>
    <t>bolsa para o evento do dia internacional da Mulher.</t>
  </si>
  <si>
    <t>toner hp 78A para o SEOF</t>
  </si>
  <si>
    <t>laboratório de Biossegura.</t>
  </si>
  <si>
    <t>Brasília - DF - FERNANDO LINS</t>
  </si>
  <si>
    <t>A PEDIDO PAULO BRAGA</t>
  </si>
  <si>
    <t>VISITA TECNICA NR-ES</t>
  </si>
  <si>
    <t>VEICULO DO CETEM</t>
  </si>
  <si>
    <t>laboratório de lixiviação Sob Pressão.</t>
  </si>
  <si>
    <t>POSSE DO MINISTRO - FERNANDO LINS</t>
  </si>
  <si>
    <t>LAVAGEM DE TOALHAS</t>
  </si>
  <si>
    <t>BANCOS CETEM</t>
  </si>
  <si>
    <t>A PEDIDO ARNALDO ALCOVER</t>
  </si>
  <si>
    <t xml:space="preserve"> cartuchos marca hp - adminstrativo na sala da direção.</t>
  </si>
  <si>
    <t xml:space="preserve">ARY CALDAS </t>
  </si>
  <si>
    <t>Aquisição de Toner HP 78A - SEOF</t>
  </si>
  <si>
    <t>FORNECEDORES MINERAÇÃO</t>
  </si>
  <si>
    <t>TURISMO CULTURAL</t>
  </si>
  <si>
    <t>freezer horizontal da CMPA laboratório 4</t>
  </si>
  <si>
    <t>Francisco Hollanda - Bahia</t>
  </si>
  <si>
    <t>RH - ENCONTRO DOS APOSENTADOS</t>
  </si>
  <si>
    <t>CAMPO BELO - FERNANDO LINS</t>
  </si>
  <si>
    <t>Aquisição de cartucho pesquisadora Allegra.</t>
  </si>
  <si>
    <t>serviço de lanternagem, pintura e mecânica da Blazer</t>
  </si>
  <si>
    <t>placas de identificação do Laboratório de Biotecnologia.</t>
  </si>
  <si>
    <t>Oficina de kebana - Dia do Meio Ambiente</t>
  </si>
  <si>
    <t>SUSTENTABILIDADE</t>
  </si>
  <si>
    <t>Mudas de Pau Brasil</t>
  </si>
  <si>
    <t>Manutenção veiculo a serviço do CETEM.</t>
  </si>
  <si>
    <t>mudas de Ipê amarelo</t>
  </si>
  <si>
    <t>Workshop na Belgica</t>
  </si>
  <si>
    <t>Reunião em Brasilia - Fernando Lins</t>
  </si>
  <si>
    <t>Cartucho para uso na sala da direção</t>
  </si>
  <si>
    <t>Passagens aéreas para o Diretor Fernando Lins, reunião em Brasília</t>
  </si>
  <si>
    <t>avaliadora IMETRO - A pedido Maria Alice Goes</t>
  </si>
  <si>
    <t>passagem aerea para o professor Antonio Peres / JIC</t>
  </si>
  <si>
    <t xml:space="preserve"> Sr. Mauro Varejão -SIMAGRAN RJ</t>
  </si>
  <si>
    <t>Secretário de Doutor Auvaro Prata e Direção</t>
  </si>
  <si>
    <t>Reunião em Brasilia</t>
  </si>
  <si>
    <t>Reunião no MINISTÉRIODEMINAS EENERGIA</t>
  </si>
  <si>
    <t>Passagem aerea para o Diretor Fernando Lins</t>
  </si>
  <si>
    <t>representante do CTI - Treinamento SIGTEC</t>
  </si>
  <si>
    <t>Almoço Diretores UP</t>
  </si>
  <si>
    <t>Vacinas a pedido do RH</t>
  </si>
  <si>
    <t>Almoço professores convidados</t>
  </si>
  <si>
    <t>Diaria para o Francisco Holanda - SINDROCHAS</t>
  </si>
  <si>
    <t>Marisa Monte - Seminario Inovação</t>
  </si>
  <si>
    <t>Passsagem Francisco Holanda</t>
  </si>
  <si>
    <t>passagem Marisa Monte - Seminario Inovação</t>
  </si>
  <si>
    <t>DIVERSOS NR-ES</t>
  </si>
  <si>
    <t>DIARIA P/ SBPC - RECIFE</t>
  </si>
  <si>
    <t>SBPC Passagem Fernando Lins</t>
  </si>
  <si>
    <t>cartuchos e pen drive Diretoria do CETEM</t>
  </si>
  <si>
    <t>Congresso ABM</t>
  </si>
  <si>
    <t>MOTORISTA DO CETEM</t>
  </si>
  <si>
    <t>REUNIÃO EM BRASILIA</t>
  </si>
  <si>
    <t>Participação SBPC</t>
  </si>
  <si>
    <t>Passagem Fernando Lins SBPC</t>
  </si>
  <si>
    <t>Workshop Jurgen</t>
  </si>
  <si>
    <t>Passagem -  Gramado Rosely e Paulo</t>
  </si>
  <si>
    <t>Viagem a Teofilo Otonio</t>
  </si>
  <si>
    <t>Motorista Cachoeiro</t>
  </si>
  <si>
    <t>Semana de Sustetabilidade</t>
  </si>
  <si>
    <t>EXPOSIBRAM</t>
  </si>
  <si>
    <t>SERVIÇOS DE TAXI</t>
  </si>
  <si>
    <t>PROJETO APROVEITAMENTO DE RESIUOS</t>
  </si>
  <si>
    <t>VISITA TECNICA AO NR-ES</t>
  </si>
  <si>
    <t>Reunião Tecnica com os instrutores do Curso da Industec,</t>
  </si>
  <si>
    <t>ROBERTO CARLOS</t>
  </si>
  <si>
    <t>EVENTO SUSTENTABILIDADE</t>
  </si>
  <si>
    <t>MARCOS TERENA</t>
  </si>
  <si>
    <t>A PEDIDO JULIO GUEDES</t>
  </si>
  <si>
    <t>LEONARDO LYRIO - NR-ES</t>
  </si>
  <si>
    <t>SERVIÇO DE TAXI</t>
  </si>
  <si>
    <t xml:space="preserve"> Passagem Fernando Lins CPRM</t>
  </si>
  <si>
    <t>MARIA ALICE CRUZ -RH</t>
  </si>
  <si>
    <t>AQUISIÇÃO DE MICROFONE</t>
  </si>
  <si>
    <t>VERA LUCIA ESPIRITO SANTO</t>
  </si>
  <si>
    <t>Profº Arthur Chaves (USP)</t>
  </si>
  <si>
    <t>ELETRO FERRAGENS MAIOLINO LTDA. - Aquisição de materiais de consumo diversos para uso na manutenção do CETEM.</t>
  </si>
  <si>
    <t>ELETRO FERRAGENS MAIOLINO LTDA. - Aquisição de materiais de consumo diversos para uso na manutenção do CETEM. (2)</t>
  </si>
  <si>
    <t>LEARSI REFRIGERAÇÃO LTDA - Aquisição de gás freon para uso na manutenção do CETEM.</t>
  </si>
  <si>
    <t>RNE MULT PRESTADORA DE SERVIÇOS S/S LTDA - Pagamento referente a serviços de vidraceiro para sala trajano, refeitório e outros no ambito do projeto.</t>
  </si>
  <si>
    <t>Cosme Antônio de Moraes Regly -  07/11/2014</t>
  </si>
  <si>
    <t>Prestação de contas - Cosme Antônio de Moraes Regly  07/11/2014</t>
  </si>
  <si>
    <t>Prestação de conta - Cosme Antônio de Moraes Regly -  07/11/2014</t>
  </si>
  <si>
    <t>Pag. Pessoa Fisica - Adriana Oliveira Marinho da Silva  -  Dia   17/11/2014</t>
  </si>
  <si>
    <t>ENCARGOS PF - Adriana Oliveira Marinho da Silva  -  Dia   17/11/2014</t>
  </si>
  <si>
    <t>MICROSISTEM INFORMATICA LTDA-ME - Pagamento referente a manutenção corretiva  proventiva com reparo do sistema duplex e troca da unidade de imagem da impressora HP4650DN de uso da colaboradora Vera Lúcia do Espríto Santo.</t>
  </si>
  <si>
    <t>ZAD SOLUÇÕES EM COMUNICACÃO LTDA - ME - Pagamento referente a confecção de 80 crachas para lançamento do livro "Recursos Minerais e Comunidade".</t>
  </si>
  <si>
    <t>ADIANTAMENTO COSME - GASTOS COAD/CETEM</t>
  </si>
  <si>
    <t>Vera Espirito Santo</t>
  </si>
  <si>
    <t>Francisco Fernandes</t>
  </si>
  <si>
    <t>Amazon. Com - livro "Fotografia do Seculo XIX - Coleção Princesa Isabel".</t>
  </si>
  <si>
    <t>Pag. Pessoa Fisica - REINALDO COELHO DE ASSIS  -  Dia   03/11/2014</t>
  </si>
  <si>
    <t>ENCARGOS PF - REINALDO COELHO DE ASSIS  -  Dia   03/11/2014</t>
  </si>
  <si>
    <t>ROBSON &amp; ZORAIDE SOLUÇÕES EM VIAG. E TURISMO LTDA - Pagamento referente a passagem aerea para o Diretor Fernando Lins referente a participação na 30ª Reunião Ordinária do Comitê Gestor do Fundo Setorial Mineral.</t>
  </si>
  <si>
    <t>6345</t>
  </si>
  <si>
    <t>Adiantamento  -  Rodrigo Gaspar de Oliveira -  Dia  04/11/2014</t>
  </si>
  <si>
    <t>Prestação de Contas - JEFFERSON RICARDO DE MOURA LOPES - Dia  04/11/2014</t>
  </si>
  <si>
    <t>Adiantamento  -  JEFFERSON RICARDO DE MOURA LOPES -  Dia  04/11/2014</t>
  </si>
  <si>
    <t>Prestação de Contas - Aloísio Moura da Silva - Dia  06/11/2014</t>
  </si>
  <si>
    <t>Adiantamento  -  Aloísio Moura da Silva -  Dia  06/11/2014</t>
  </si>
  <si>
    <t>NEXTEL TELECOMUNICAÇÕES LTDA - Fatura da NEXTEL no período de 18/09/2014 à 17/10/2014.</t>
  </si>
  <si>
    <t>65484241</t>
  </si>
  <si>
    <t>Adiantamento  -  Cosme Antonio de Moraes Regly -  Dia  07/11/2014</t>
  </si>
  <si>
    <t>Prestação de Contas - Cosme Antonio de Moraes Regly - Dia  07/11/2014</t>
  </si>
  <si>
    <t>SANDYR COMERCIAL ELETRICA LTDA - Aquisição de materiais de consumo diversos, a pedido do Srº Francisco Fernandes, para instalação do painel solar e filtros do lago.</t>
  </si>
  <si>
    <t>38249</t>
  </si>
  <si>
    <t>ROBSON &amp; ZORAIDE SOLUÇÕES EM VIAG. E TURISMO LTDA - Aquisição de passagem aerea para o colaborador Claudio Scliar, que virá ao CETEM para participar do Lançamento do  livro e do Banco de Dados "Recursos Minerais e Comunidade: impactos humanos, socioambien</t>
  </si>
  <si>
    <t>6397</t>
  </si>
  <si>
    <t>Ronaldo Luiz Correa dos Santos  - Diaria(s) no Perido: 19 a 21 de Novembro  Local: Araxá - MG.</t>
  </si>
  <si>
    <t>Prestação de Contas - Eymard de Farias Sardenberg - Dia  12/11/2014</t>
  </si>
  <si>
    <t>Adiantamento  -  Eymard de Farias Sardenberg -  Dia  12/11/2014</t>
  </si>
  <si>
    <t>198370</t>
  </si>
  <si>
    <t>BRF S.A. - Cesta natalina para colaboradores da limpeza.</t>
  </si>
  <si>
    <t>99140105413</t>
  </si>
  <si>
    <t>Pag. Pessoa Fisica - Celso Pereira Gonçalves  -  Dia   17/11/2014</t>
  </si>
  <si>
    <t>ENCARGOS PF - Celso Pereira Gonçalves  -  Dia   17/11/2014</t>
  </si>
  <si>
    <t>Pag. Pessoa Fisica - REINALDO COELHO DE ASSIS  -  Dia   17/11/2014</t>
  </si>
  <si>
    <t>ENCARGOS PF - REINALDO COELHO DE ASSIS  -  Dia   17/11/2014</t>
  </si>
  <si>
    <t>CLM COMPENSADOS E FERRAGENS. - Aquisição de compensados e outros para uso na usina piloto.</t>
  </si>
  <si>
    <t>3286</t>
  </si>
  <si>
    <t>ASPERMONT BRASIL PROVEDORA DE INFORMAÇÕES LTDA - Assinatura Anual de "Notícias de Mineração Brasil".</t>
  </si>
  <si>
    <t>238</t>
  </si>
  <si>
    <t>DE LOYS SERVICOS DE ARQUITETURA LTDA.   - Referente a 2ª parcela  serviços de paisagismo e consultoria da execução do Jardim Japonês nas dependencias do CETEM.</t>
  </si>
  <si>
    <t>00000133</t>
  </si>
  <si>
    <t>Reembolso Nassif Hamed de Assis - Dia  25/11/2014</t>
  </si>
  <si>
    <t>ROBSON &amp; ZORAIDE SOLUÇÕES EM VIAG. E TURISMO LTDA - Referente aquisição de passagem aerea para o diretor Fernando Lins referente para reunião em Brasília. Periodo de 19/11 a 21/11.</t>
  </si>
  <si>
    <t>6398</t>
  </si>
  <si>
    <t xml:space="preserve">ROBSON &amp; ZORAIDE SOLUÇÕES EM VIAG. E TURISMO LTDA - Referente aquisição de passagem aerea para o coordenador Ronaldo Santos para representar o CETEM no Seminário sobre Integração da Cadeia Produtiva de Terras Raras. Periodo de 19 a 21 de Novembro - Araxá </t>
  </si>
  <si>
    <t>REAL FRIO DO RIO REFRIGERAÇÃO LTDA-ME. - Referente aquisição de compressor e capacitor, para uso no conserto do ar condicionado, em sala, da Oficina do CETEM.</t>
  </si>
  <si>
    <t>207924</t>
  </si>
  <si>
    <t>2977</t>
  </si>
  <si>
    <t>passagem aerea para o Diretor Fernando-30ª Reunião Ordinária do Comitê Gestor</t>
  </si>
  <si>
    <t>Claudio Scliar - "Recursos Minerais e Comunidade: impactos humanos</t>
  </si>
  <si>
    <t>Araxá - MG (Representando o CETEM)</t>
  </si>
  <si>
    <t>Aquisição de Toner</t>
  </si>
  <si>
    <t>Cesta natalina Colaboradores da Limpeza</t>
  </si>
  <si>
    <t>A pedido Antonio Odilon</t>
  </si>
  <si>
    <t>A pedido Jackson Antunes</t>
  </si>
  <si>
    <t>material de informatica</t>
  </si>
  <si>
    <t>Fernando Lins referente para reunião em Brasília.</t>
  </si>
  <si>
    <t>Ronaldo Santos para representar o CETEM</t>
  </si>
  <si>
    <t>Maria Alice</t>
  </si>
  <si>
    <t>CARLOS PEITER</t>
  </si>
  <si>
    <t>ELETRO FERRAGENS MAIOLINO LTDA. - Pagamento referente a materiais diversos para uso no CETEM.</t>
  </si>
  <si>
    <t>RESTAURANTE FLOR DA AMIZADE DO FUNDÃO - ME - Pagamento referente a visita ao CETEM  do Drº Caio Julio Cesar sub-secretário da SCUP.</t>
  </si>
  <si>
    <t>RESTAURANTE FLOR DA AMIZADE DO FUNDÃO - ME - Pagamento referente a reunião da nova composição do CTC/CETEM.</t>
  </si>
  <si>
    <t>ALL PARK TRANSPORTES LOCAÇÃO E LOGISTICA LTDA - Pagamento referente a transporte de equipamento para São Paulo. Com saida do Rio de Janeiro.</t>
  </si>
  <si>
    <t>TRIFERMAQ MAQUINAS FERRAMENTAS E FERRAGENS LTDA - Pagamento referente a disco de corte, cortador para formica e rodizio GIRAT, para uso no ambito do projeto.</t>
  </si>
  <si>
    <t>TRIFERMAQ MAQUINAS FERRAMENTAS E FERRAGENS LTDA - Pagamento referente a disco de corte, chumbador CBA, para uso no ambito do projeto.</t>
  </si>
  <si>
    <t>RNE MULT PRESTADORA DE SERVIÇOS S/S LTDA - Pagamento referente a serviços de vidraceiro para refeitório e sala da diretoria no ambito do projeto.</t>
  </si>
  <si>
    <t>LEARSI REFRIGERAÇÃO LTDA - Pagamento referente a aquisição de compressor rotativo, termostato mod.</t>
  </si>
  <si>
    <t>VISITA SECRETÁRIO DA SCUP</t>
  </si>
  <si>
    <t>CTC/CETEM</t>
  </si>
  <si>
    <t>Transporte de equipamento (Nuria)</t>
  </si>
  <si>
    <t>Pag. Pessoa Fisica - Celso Pereira Gonçalves  -  Dia   01/12/2014</t>
  </si>
  <si>
    <t>ENCARGOS PF - Celso Pereira Gonçalves  -  Dia   01/12/2014</t>
  </si>
  <si>
    <t>Pag. Pessoa Fisica - Adriana Oliveira Marinho da Silva  -  Dia   01/12/2014</t>
  </si>
  <si>
    <t>ENCARGOS PF - Adriana Oliveira Marinho da Silva  -  Dia   01/12/2014</t>
  </si>
  <si>
    <t>Pag. Pessoa Fisica - REINALDO COELHO DE ASSIS  -  Dia   01/12/2014</t>
  </si>
  <si>
    <t>ENCARGOS PF - REINALDO COELHO DE ASSIS  -  Dia   01/12/2014</t>
  </si>
  <si>
    <t>Adiantamento  -  Rodrigo Gaspar de Oliveira -  Dia  01/12/2014</t>
  </si>
  <si>
    <t>CALEF SYSTEM DE SÃO CRISTÓVÃO TELECOMUNICAÇÕES LTDA - Referente aquisição de serviços de informatica no ambito do projeto.</t>
  </si>
  <si>
    <t>9786</t>
  </si>
  <si>
    <t>TRIFERMAQ MAQUINAS FERRAMENTAS E FERRAGENS LTDA - Referente aquisição de serra copo, mandril e haste de adaptação para uso no ambito do projeto.</t>
  </si>
  <si>
    <t>9699</t>
  </si>
  <si>
    <t>CARLOS CESAR PEITER  - Diaria(s) no Perido: 03 a 04 de Dezembro  Local: Brasília - DF</t>
  </si>
  <si>
    <t>RPX LOCACOES E SERVICOS LTDA  - Referente serviço de video conferencia realizado no dia  26/11/2014.</t>
  </si>
  <si>
    <t>4206</t>
  </si>
  <si>
    <t>RPX LOCACOES E SERVICOS LTDA  - Referente serviço de video conferencia realizado nos dias  02/12 e 05/12.</t>
  </si>
  <si>
    <t>4212</t>
  </si>
  <si>
    <t>BOA VISTA BATERIAS LTDA - Pagamento referente a aquisição de Bateria para o veiculo automotivo a serviço do CETEM.</t>
  </si>
  <si>
    <t>5154</t>
  </si>
  <si>
    <t>NEXTEL TELECOMUNICAÇÕES LTDA - Pagamento de Novembro/2014, referente ao uso da Nextel.</t>
  </si>
  <si>
    <t>68147141</t>
  </si>
  <si>
    <t>TRIFERMAQ MAQUINAS FERRAMENTAS E FERRAGENS LTDA - Aquisição de rodizio girat, chumador, tubo ac preto e eletrodo, para uso no ambito do projeto.</t>
  </si>
  <si>
    <t>9741</t>
  </si>
  <si>
    <t>Prestação de Contas - JEFFERSON RICARDO DE MOURA LOPES - Dia  05/12/2014</t>
  </si>
  <si>
    <t>Adiantamento  -  JEFFERSON RICARDO DE MOURA LOPES -  Dia  05/12/2014</t>
  </si>
  <si>
    <t>TRIFERMAQ MAQUINAS FERRAMENTAS E FERRAGENS LTDA - Aquisição de parafuso, porca, aruela para uso no ambito do projeto.</t>
  </si>
  <si>
    <t>9747</t>
  </si>
  <si>
    <t>Prestação de Contas - Aloísio Moura da Silva - Dia  08/12/2014</t>
  </si>
  <si>
    <t>Adiantamento  -  Aloísio Moura da Silva -  Dia  08/12/2014</t>
  </si>
  <si>
    <t>RPX LOCACOES E SERVICOS LTDA  - Referente serviços audiovisuais realizados no dia 08/12/2014.</t>
  </si>
  <si>
    <t>4225</t>
  </si>
  <si>
    <t>VIDREX TINTAS LTDA - Referente aquisição de aguarraz, fundo ferrolalc, rolo 329, Thinner.</t>
  </si>
  <si>
    <t>45909</t>
  </si>
  <si>
    <t>ASSOCIAÇÃO BRASILEIRA DE NORMAS TECNICAS - Referente aquisição de norma nacional impresa ABNT NRB 16501-2011.</t>
  </si>
  <si>
    <t>6413</t>
  </si>
  <si>
    <t>Prestação de Contas - Eymard de Farias Sardenberg - Dia  10/12/2014</t>
  </si>
  <si>
    <t>Adiantamento  -  Eymard de Farias Sardenberg -  Dia  10/12/2014</t>
  </si>
  <si>
    <t>Adiantamento  -  Valmir Brilhante de Sousa -  Dia  10/12/2014</t>
  </si>
  <si>
    <t>Reembolso Vera Lúcia do Espírito Santo Souza Ribeiro - Dia  15/12/2014</t>
  </si>
  <si>
    <t>Reembolso Cosme Antonio de Moraes Regly - Dia  15/12/2014</t>
  </si>
  <si>
    <t>Reembolso Nuria Férnandez Castro - Dia  23/12/2014</t>
  </si>
  <si>
    <t>COMÉRCIO DE PAPEIS PAPELEX LTDA - Aquisição de dois tonneres HP 78A para uso no setor controle de projetos.</t>
  </si>
  <si>
    <t>223214</t>
  </si>
  <si>
    <t>Serviços de Informatica</t>
  </si>
  <si>
    <t xml:space="preserve">teleconferencia </t>
  </si>
  <si>
    <t>Biblioteca</t>
  </si>
  <si>
    <t>Evento CETEM</t>
  </si>
  <si>
    <t>Setor Controle de Projetos</t>
  </si>
  <si>
    <t>BENEFICIÁRIOS DAS FUNDAÇÕES-GESTÃO CETEM  2014</t>
  </si>
  <si>
    <t>GASTOS POR COORDENAÇÃO 2014</t>
  </si>
  <si>
    <t> ROBSON &amp; ZORAIDE SOLUCOES VIAGENS E TUR - Flavio Bauduino e Robson D'Avila</t>
  </si>
  <si>
    <t>Amazon. Com - Envirometal Microbiologic</t>
  </si>
  <si>
    <t>Curso MPOG</t>
  </si>
  <si>
    <t>Flavio Bauduino e Robson D'Avila</t>
  </si>
  <si>
    <t>ANDREA RIZZO</t>
  </si>
  <si>
    <t>Prestação de contas - Cosme Antônio de Moraes Regly -  11/12/2014</t>
  </si>
  <si>
    <t>Cosme Antônio de Moraes Regly -  11/12/2014</t>
  </si>
  <si>
    <t>REAL FRIO DO RIO REFRIGERAÇÃO LTDA-ME - Pagamento referente aquisição de barrica de gás R 22.</t>
  </si>
  <si>
    <t>RESTAURANTE FLOR DA AMIZADE DO FUNDÃO - ME - Pagamento referente convidados da Diretoria em 05/11/2015.</t>
  </si>
  <si>
    <t>RESTAURANTE FLOR DA AMIZADE DO FUNDÃO - ME - Pagamento referente convidados Missão Finlandia ao CETEM.</t>
  </si>
  <si>
    <t>RESTAURANTE FLOR DA AMIZADE DO FUNDÃO - ME - Pagamento referente aquisição de agua para reunião no CETEM.</t>
  </si>
  <si>
    <t>RESTAURANTE FLOR DA AMIZADE DO FUNDÃO - ME - Gastos com extras com colaboradores do CETEM, referente ao mês de Dezembro/2014.</t>
  </si>
  <si>
    <t>RESTAURANTE FLOR DA AMIZADE DO FUNDÃO - ME - Pagamento referente convidados  da Diretoria ABIROCHAS 03/12/2015.</t>
  </si>
  <si>
    <t>LEARSI REFRIGERAÇÃO LTDA - Aquisição de dois termostatos para ares condicionados para CPMA E COPM</t>
  </si>
  <si>
    <t>Cosme Antônio de Moraes Regly -  02/02/2015</t>
  </si>
  <si>
    <t>Prestação de contas - Cosme Antônio de Moraes Regly -  02/02/2015</t>
  </si>
  <si>
    <t>Cosme Antônio de Moraes Regly -  09/03/2015</t>
  </si>
  <si>
    <t>RESTAURANTE FLOR DA AMIZADE DO FUNDÃO - ME - Pagamento referente a Gastos com extras com colaboradores do CETEM, referente ao mês de Janeiro de 2015.</t>
  </si>
  <si>
    <t>RNE MULT PRESTADORA DE SERVIÇOS S/S LTDA - Pagamento referente a serviço de colocação de uma mola na Entrada do refeitorio e serviço de retirada e colocação de vidro liso incolor 10mm.</t>
  </si>
  <si>
    <t>Convidados da Diretoria</t>
  </si>
  <si>
    <t>Convidados da Missão Finlândia</t>
  </si>
  <si>
    <t>Refeição de colaboradores</t>
  </si>
  <si>
    <t>Convidados da ABROCHAS</t>
  </si>
  <si>
    <t>Aquisição de termostatos</t>
  </si>
  <si>
    <t>Pag. Pessoa Fisica - WALLACE APARECIDO DE MOURA LOPES  -  Dia   07/01/2015</t>
  </si>
  <si>
    <t>ENCARGOS PF - WALLACE APARECIDO DE MOURA LOPES  -  Dia   07/01/2015</t>
  </si>
  <si>
    <t>Pag. Pessoa Fisica - Carlos Felipe de Abreu dos Santos  -  Dia   08/01/2015</t>
  </si>
  <si>
    <t>ENCARGOS PF - Carlos Felipe de Abreu dos Santos  -  Dia   08/01/2015</t>
  </si>
  <si>
    <t>NEXTEL TELECOMUNICAÇÕES LTDA - Fatura da NEXTEL no período de 18/11/2014 à 17/12/2014.</t>
  </si>
  <si>
    <t>70717994</t>
  </si>
  <si>
    <t>Fernando Antônio Freitas Lins  - Diaria(s) no Perido: 02de Janeiro 2015  Local: Brasília/DF</t>
  </si>
  <si>
    <t>Reembolso Fernando Antônio Freitas Lins - Dia  12/01/2015</t>
  </si>
  <si>
    <t>SANDYR COMERCIAL ELETRICA LTDA. - Material elétrico para instalação de duas bombas de água, para o projeto de sustentabilidade.(Agua da Chuva).</t>
  </si>
  <si>
    <t>Welligton Moras</t>
  </si>
  <si>
    <t>Prestação de Contas - JEFFERSON RICARDO DE MOURA LOPES - Dia  09/01/2015</t>
  </si>
  <si>
    <t>Adiantamento  -  JEFFERSON RICARDO DE MOURA LOPES -  Dia  21/01/2015</t>
  </si>
  <si>
    <t>Pag. Pessoa Fisica - Celso Pereira Gonçalves  -  Dia  21/01/2015</t>
  </si>
  <si>
    <t>ENCARGOS PF - Celso Pereira Gonçalves  -  Dia   21/01/2015</t>
  </si>
  <si>
    <t>Pag. Pessoa Fisica - Adriana Oliveira Marinho da Silva  -  Dia   21/01/2015</t>
  </si>
  <si>
    <t>ENCARGOS PF - Adriana Oliveira Marinho da Silva  -  Dia   21/01/2015</t>
  </si>
  <si>
    <t>Prestação de Contas - Eymard de Farias Sardenberg - REF  12/01/2015</t>
  </si>
  <si>
    <t>Miranda Flores</t>
  </si>
  <si>
    <t>Prestação de Contas - Aloísio Moura da Silva - Dia 09/01/2015</t>
  </si>
  <si>
    <t>Adiantamento  -  Aloísio Moura da Silva -  Dia  23/01/2015</t>
  </si>
  <si>
    <t>Adiantamento  -  Eymard de Farias Sardenberg -  Dia  23/01/2015</t>
  </si>
  <si>
    <t>GUADALUB COMÉRCIO DE LUBRIFICANTES LTDA - Aquisição 05(cinco)litros do óleo lubrax top turbo 15W40, para uso no gerador do CETEM.</t>
  </si>
  <si>
    <t>GALPETRO COMÉRCIO E ÓLEO COMBUSTÍVEL LTDA - Aquisição 2.000 lts de óleo diesel S10 - BR/PETROBRAS0, para uso no gerador do CETEM.</t>
  </si>
  <si>
    <t>CUMMINS VENDAS E SERVIÇOS DE MOTORES  E GERADORES LTDA - Aquisição Filtros de combustível, separador e lubrificante, para uso no gerador do CETEM.</t>
  </si>
  <si>
    <t>THATYANA PIMENTEL RODRIGO DE FREITAS  - Diaria(s) no Perido: 03/02/15 a 04/02/15  Local: Vitória/ES</t>
  </si>
  <si>
    <t>Vera Lúcia do Espírito Santo Souza Ribeiro  - Diaria(s) no Perido: 03/02/15 a 05/02/15  Local: Vitória/ES</t>
  </si>
  <si>
    <t>VIDREX TINTAS LTDA - Material para uso na manutenção CETEM.</t>
  </si>
  <si>
    <t>47.180</t>
  </si>
  <si>
    <t>NEXTEL TELECOMUNICAÇÕES LTDA - Fatura da NEXTEL - Janeiro de 2015.</t>
  </si>
  <si>
    <t>0073305082</t>
  </si>
  <si>
    <t>RPX LOCACOES E SERVICOS LTDA  - Locação de equipamentos para Reunião do Cetem.</t>
  </si>
  <si>
    <t>4300</t>
  </si>
  <si>
    <t>Fernando Antônio Freitas Lins  - Diaria(s) no Perido: 03/02/15 a 04/02/15  Local: Vitória/ES</t>
  </si>
  <si>
    <t>Adiantamento  -  Cosme Antonio de Moraes Regly -  Dia  02/02/2015</t>
  </si>
  <si>
    <t>Prestação de Contas - Cosme Antonio de Moraes Regly - Dezembro 2014</t>
  </si>
  <si>
    <t>CALEF SYSTEM DE SÃO CRISTÓVÃO TELECOMUNICAÇÕES LTDA - Visita e hora técnica. Manutenção e raparo em ramais telefônicos do CETEM.</t>
  </si>
  <si>
    <t>0952</t>
  </si>
  <si>
    <t>Pag. Pessoa Fisica - WALLACE APARECIDO DE MOURA LOPES  -  Dia   04/02/2015</t>
  </si>
  <si>
    <t>ENCARGOS PF - WALLACE APARECIDO DE MOURA LOPES  -  Dia   04/02/2015</t>
  </si>
  <si>
    <t>TOP SIZE SOLUCOES INDUSTRIA E COMERCIO LTDA - Manutenção em peneirador horizontal</t>
  </si>
  <si>
    <t>00093</t>
  </si>
  <si>
    <t>LEARSI REFRIGERAÇÃO LTDA - Placa eletrônica de ar-condicionado.</t>
  </si>
  <si>
    <t>1000</t>
  </si>
  <si>
    <t>Prestação de Contas - JEFFERSON RICARDO DE MOURA LOPES - Dia  10/12/2014</t>
  </si>
  <si>
    <t>JEFFERSON RICARDO DE MOURA LOPES - 06/02/2015</t>
  </si>
  <si>
    <t>COMÉRCIO DE PAPEIS PAPELEX LTDA - Tonner para uso na Diretoria e 02(dosi) grampeadores para uso no setor de controle de projetos.</t>
  </si>
  <si>
    <t>0250913</t>
  </si>
  <si>
    <t>Pag. Pessoa Fisica - Celso Pereira Gonçalves  -  Dia   19/02/2015</t>
  </si>
  <si>
    <t>ENCARGOS PF - Celso Pereira Gonçalves  -  Dia   19/02/2015</t>
  </si>
  <si>
    <t>Pag. Pessoa Fisica - Adriana Oliveira Marinho da Silva  -  Dia   19/02/2015</t>
  </si>
  <si>
    <t>ENCARGOS PF - Adriana Oliveira Marinho da Silva  -  Dia   19/02/2015</t>
  </si>
  <si>
    <t>Adiantamento  -  Rodrigo Gaspar de Oliveira -  Dia  19/02/2015</t>
  </si>
  <si>
    <t xml:space="preserve">REAL FRIO DO RIO REFRIGERAÇÃO LTDA-ME. - Aquisição de tubo de cobre; fita PVC, Esponjoso 5/8, para uso no ambito do projeto. </t>
  </si>
  <si>
    <t>3462</t>
  </si>
  <si>
    <t>Eymard de Farias Sardenberg - Dia  10/12/2014</t>
  </si>
  <si>
    <t>SANDYR COMERCIAL ELETRICA LTDA. - Aquisição de material de consumo, para uso na manutenção/reforma da sala 7 do CETEM.</t>
  </si>
  <si>
    <t>42640</t>
  </si>
  <si>
    <t>SANDYR COMERCIAL ELETRICA LTDA. - Aquisição de material de consumo, para uso na manutenção/reforma da sala da assistente social e da Adriana Moura.</t>
  </si>
  <si>
    <t>42929</t>
  </si>
  <si>
    <t>Adiantamento  -  Eymard de Farias Sardenberg -  Dia  26/02/2015</t>
  </si>
  <si>
    <t>Pag. Pessoa Fisica - ROBSON RODRIGUES OLIVEIRA  -  Dia   02/03/2015</t>
  </si>
  <si>
    <t>ENCARGOS PF - ROBSON RODRIGUES OLIVEIRA  -  Dia   02/03/2015</t>
  </si>
  <si>
    <t>Adiantamento  -  Rodrigo Gaspar de Oliveira -  Dia  03/03/2015</t>
  </si>
  <si>
    <t>NEXTEL TELECOMUNICAÇÕES LTDA - Fatura da NEXTEL no período de 18/01/2015 à 17/02/2015.</t>
  </si>
  <si>
    <t>75907703</t>
  </si>
  <si>
    <t>43334</t>
  </si>
  <si>
    <t>Pag. Pessoa Fisica - Vanessa Azevedo de Jesuz  -  Dia   05/03/2015</t>
  </si>
  <si>
    <t>ENCARGOS PF - Vanessa Azevedo de Jesuz  -  Dia   05/03/2015</t>
  </si>
  <si>
    <t>B.R.L. DISTRIBUIDORA DE VACINAS LTDA - Vacina Influenza Intradermica ID para os colaboradores do CETEM, 2014</t>
  </si>
  <si>
    <t>20936</t>
  </si>
  <si>
    <t>Prestação de Contas - Eymard de Farias Sardenberg - Dia  06/03/2015</t>
  </si>
  <si>
    <t>Adiantamento  -  Eymard de Farias Sardenberg -  Dia  06/03/2015</t>
  </si>
  <si>
    <t>Adiantamento  -  Cosme Antonio de Moraes Regly -  Dia  09/03/2015</t>
  </si>
  <si>
    <t>43553</t>
  </si>
  <si>
    <t>REAL FRIO DO RIO REFRIGERAÇÃO LTDA-ME. - Aquisição de material para manutenção do CETEM.</t>
  </si>
  <si>
    <t>3606</t>
  </si>
  <si>
    <t>RPX LOCACOES E SERVICOS LTDA  - Serviços de video conferencia  a pedido do coordenador Francisco Holanda.</t>
  </si>
  <si>
    <t>4340</t>
  </si>
  <si>
    <t>RESTAURANTE FLOR DA AMIZADE DO FUNDÃO - ME - Pagamento referente a Gastos com extras com colaboradores do CETEM, referente ao mês de fevereiro de 2015.</t>
  </si>
  <si>
    <t>9505</t>
  </si>
  <si>
    <t>Reembolso Ronaldo Luiz Correa dos Santos - Dia  12/03/2015</t>
  </si>
  <si>
    <t>Adiantamento  -  Aloísio Moura da Silva -  Dia  16/03/2015</t>
  </si>
  <si>
    <t>43738</t>
  </si>
  <si>
    <t>ROGÉRIO FIALKOVICS ELETRONICA - Pagamento referente a aquisição de fontes para atender os computadores da HP do SEIN.</t>
  </si>
  <si>
    <t xml:space="preserve">COMÉRCIO DE PAPEIS PAPELEX LTDA - Pagamento referente a aquisição cartuchos HP 670XL, para uso administrativo da diretoria no ambito do projeto. </t>
  </si>
  <si>
    <t>271516</t>
  </si>
  <si>
    <t>CONECTUDO PEÇAS E CONEXÕES LTDA - Pagamento referente a aquisição de ita valvula para ciclindro de oxigenio 3/4, para uso no ambito do projeto.</t>
  </si>
  <si>
    <t>17595</t>
  </si>
  <si>
    <t>3652</t>
  </si>
  <si>
    <t>Prestação de Contas - JEFFERSON RICARDO DE MOURA LOPES - Dia  18/03/2015</t>
  </si>
  <si>
    <t>Pag. Pessoa Fisica - Celso Pereira Gonçalves  -  Dia   19/03/2015</t>
  </si>
  <si>
    <t>ENCARGOS PF - Celso Pereira Gonçalves  -  Dia   19/03/2015</t>
  </si>
  <si>
    <t>Pag. Pessoa Fisica - Adriana Oliveira Marinho da Silva  -  Dia   19/03/2015</t>
  </si>
  <si>
    <t>ENCARGOS PF - Adriana Oliveira Marinho da Silva  -  Dia   19/03/2015</t>
  </si>
  <si>
    <t>Prestação de Contas - Aloísio Moura da Silva - Dia  19/03/2015</t>
  </si>
  <si>
    <t>RPX LOCACOES E SERVICOS LTDA  - Serviços de video conferencia a pedido do coordenador Ronaldo Santos.</t>
  </si>
  <si>
    <t>4380</t>
  </si>
  <si>
    <t>Reembolso Fernando Antônio Freitas Lins - Dia  24/03/2015</t>
  </si>
  <si>
    <t>REAL FRIO DO RIO REFRIGERAÇÃO LTDA-ME. - Aquisição de barrica de gás R22, compressor rotativo12000BTUS e motor ventilador YDK 25-6-14, para uso na manutenção do CETEM.</t>
  </si>
  <si>
    <t>3681</t>
  </si>
  <si>
    <t>LEARSI REFRIGERAÇÃO LTDA - Aquisição de motor ventilador 38XCA009515, termostato springer I,   para uso na manutenção do CETEM.</t>
  </si>
  <si>
    <t>1013</t>
  </si>
  <si>
    <t>Prestador de serviço oficina</t>
  </si>
  <si>
    <t>Prestador de serviço oficina - encargos</t>
  </si>
  <si>
    <t>Serviço de Soldador e Maçariqueiro - encargos</t>
  </si>
  <si>
    <t>REUNIÃO BRASILIA</t>
  </si>
  <si>
    <t>Passagem Aerea</t>
  </si>
  <si>
    <t>Pagamento de IPVA - Veiculo CETEM</t>
  </si>
  <si>
    <t>Serviços no RH - ENCARGOS</t>
  </si>
  <si>
    <t>SEOF - ENCARGOS</t>
  </si>
  <si>
    <t>Coroa de Flores</t>
  </si>
  <si>
    <t>Video conferencia - Ronaldo Santos</t>
  </si>
  <si>
    <t>STONE FAIR</t>
  </si>
  <si>
    <t>Aquisição de Tonner - Diretoria</t>
  </si>
  <si>
    <t>Manutenção predial (SALA ASSISTENTE SOCIAL E ADRANA MOURA)</t>
  </si>
  <si>
    <t>Prestador de Serviço</t>
  </si>
  <si>
    <t>Prestador de Serviço - encargos</t>
  </si>
  <si>
    <t>Prestação de serviço - Palestra dia internacional da Mulher e oficina de culinaria</t>
  </si>
  <si>
    <t>Prestação de serviço - Palestra dia internacional da Mulher e oficina de culinaria(encargos)</t>
  </si>
  <si>
    <t>Vacinas - CETEM</t>
  </si>
  <si>
    <t>Video conferencia - Francisco Holanda</t>
  </si>
  <si>
    <t>Gastos com colaboradores</t>
  </si>
  <si>
    <t>Fontes para computadores do SEIN</t>
  </si>
  <si>
    <t>Cartuchos para a diretoria</t>
  </si>
  <si>
    <t>Posse na FIRJAN</t>
  </si>
  <si>
    <t>BENEFICIÁRIOS DAS FUNDAÇÕES-GESTÃO  - 2014</t>
  </si>
  <si>
    <t>VALOR (R$)</t>
  </si>
  <si>
    <t>VALOR ($)</t>
  </si>
  <si>
    <t>DI LIVROS EDITORA - LIVRO RARE EARTHS</t>
  </si>
  <si>
    <t>AMAZON - Quimica Analitica</t>
  </si>
  <si>
    <t>Pag. Pessoa Fisica - José Maria de Araujo Osório  -  Dia   08/04/2015</t>
  </si>
  <si>
    <t>ENCARGOS PF - José Maria de Araujo Osório  -  Dia   08/04/2015</t>
  </si>
  <si>
    <t>RESTAURANTE FLOR DA AMIZADE DO FUNDÃO - ME - Pagamento referente a Gastos com extras com colaboradores do CETEM, referente ao mês de março de 2015.</t>
  </si>
  <si>
    <t>Prestação de contas - Cosme Antônio de Moraes Regly -  16/04/2015</t>
  </si>
  <si>
    <t>ELETRO FERRAGENS MAIOLINO LTDA - Pagamento referente a aquisição de materiais diversos para uso no CETEM.</t>
  </si>
  <si>
    <t>RESTAURANTE FLOR DA AMIZADE DO FUNDÃO - ME - Pagamento referente a visita tecnica dos visitantes do I.A.E.A. no dias 07 e 08/05/2015.</t>
  </si>
  <si>
    <t>RESTAURANTE FLOR DA AMIZADE DO FUNDÃO - ME - Pagamento referente a visita tecnica para seminário de modelagem molecular no CETEM.</t>
  </si>
  <si>
    <t>RESTAURANTE FLOR DA AMIZADE DO FUNDÃO - ME - Pagamento referente a Gastos com extras com colaboradores do CETEM, referente ao mês de abril de 2015.</t>
  </si>
  <si>
    <t>Pag. Pessoa Fisica - Adriana Oliveira Marinho da Silva  -  Dia   15/05/2015</t>
  </si>
  <si>
    <t>ENCARGOS PF - Adriana Oliveira Marinho da Silva  -  Dia   15/05/2015</t>
  </si>
  <si>
    <t>Pag. Pessoa Fisica - Celso Pereira Gonçalves  -  Dia   15/05/2015</t>
  </si>
  <si>
    <t>ENCARGOS PF - Celso Pereira Gonçalves  -  Dia   15/05/2015</t>
  </si>
  <si>
    <t>Pag. Pessoa Fisica - Celso Pereira Gonçalves  -  Dia   17/06/2015</t>
  </si>
  <si>
    <t>ENCARGOS PF - Celso Pereira Gonçalves  -  Dia   17/06/2015</t>
  </si>
  <si>
    <t>Pag. Pessoa Fisica - Adriana Oliveira Marinho da Silva  -  Dia   17/06/2015</t>
  </si>
  <si>
    <t>ENCARGOS PF - Adriana Oliveira Marinho da Silva  -  Dia   17/06/2015</t>
  </si>
  <si>
    <t>Prestação de contas - Cosme Antônio de Moraes Regly -  23/06/2015</t>
  </si>
  <si>
    <t>Cosme Antônio de Moraes Regly -  16/07/2015</t>
  </si>
  <si>
    <t xml:space="preserve">Convidados -  I.A.E.A. </t>
  </si>
  <si>
    <t>modelagem molecular (Julio Guedes)</t>
  </si>
  <si>
    <t>Adiantamento  -  JEFFERSON RICARDO DE MOURA LOPES -  Dia  27/03/2015</t>
  </si>
  <si>
    <t>ELETRO FERRAGENS MAIOLINO LTDA - Material para uso no CETEM.</t>
  </si>
  <si>
    <t>008</t>
  </si>
  <si>
    <t xml:space="preserve">ROBSON &amp; ZORAIDE SOLUÇÕES EM VIAG. E TURISMO LTDA - Pagamento referente a aquisição de passagem aerea para o profº ANTONIO EDUARDO CLARK PERES, referente a sua participação na banca de avaliação dos trabalhos na JIC CETEM 2015. </t>
  </si>
  <si>
    <t>6704</t>
  </si>
  <si>
    <t>Adiantamento  -  Rodrigo Gaspar de Oliveira -  Dia  06/04/2015</t>
  </si>
  <si>
    <t>Prestação de Contas - Rodrigo Gaspar de Oliveira - Dia  06/04/2015</t>
  </si>
  <si>
    <t>SANDYR COMERCIAL ELETRICA LTDA - Pagamento referente a aquisição de compra de material de manutenção para o laboratório PMRC.</t>
  </si>
  <si>
    <t>44640</t>
  </si>
  <si>
    <t>NEXTEL TELECOMUNICAÇÕES LTDA - Fatura Nextel Março.</t>
  </si>
  <si>
    <t>0078241495</t>
  </si>
  <si>
    <t>Prestação de Contas - Aloísio Moura da Silva - Dia  08/04/2015</t>
  </si>
  <si>
    <t>Adiantamento  -  Aloísio Moura da Silva -  Dia  08/04/2015</t>
  </si>
  <si>
    <t>Pag. Pessoa Fisica - Celso Pereira Gonçalves  -  Dia   13/04/2015</t>
  </si>
  <si>
    <t>ENCARGOS PF - Celso Pereira Gonçalves  -  Dia   13/04/2015</t>
  </si>
  <si>
    <t>Pag. Pessoa Fisica - Adriana Oliveira Marinho da Silva  -  Dia   13/04/2015</t>
  </si>
  <si>
    <t>ENCARGOS PF - Adriana Oliveira Marinho da Silva  -  Dia   13/04/2015</t>
  </si>
  <si>
    <t>REAL FRIO DO RIO REFRIGERAÇÃO LTDA-ME. - Aquisição de botija de gás R22 no ambito do projeto.</t>
  </si>
  <si>
    <t>3804</t>
  </si>
  <si>
    <t>Reembolso ROBSON ARAUJO D'AVILA - Dia  15/04/2015</t>
  </si>
  <si>
    <t>SANDYR COMERCIAL ELETRICA LTDA - Aquisição de material de consumo, parte eletrica, para uso na manutenção do CETEM.</t>
  </si>
  <si>
    <t>45159</t>
  </si>
  <si>
    <t>Prestação de Contas - Eymard de Farias Sardenberg - Dia  24/04/2015</t>
  </si>
  <si>
    <t>Adiantamento  -  Eymard de Farias Sardenberg -  Dia  24/04/2015</t>
  </si>
  <si>
    <t>Fernando Antônio Freitas Lins  - Diaria(s) no Perido: 28 a 29 de abril de 2015.  Local: Brasília - DF</t>
  </si>
  <si>
    <t>VIDREX TINTAS LTDA - Aquisição de material de consumo para uso no forno da usina piloto.</t>
  </si>
  <si>
    <t>49323</t>
  </si>
  <si>
    <t>Reembolso Vera Lúcia do Espírito Santo Souza Ribeiro - Dia  29/04/2015</t>
  </si>
  <si>
    <t>A D S VIANA NEGOCIOS EMPRESARIAIS ME - Serviço de instalação de porta de madeira revestida em fórmica, para sala do núcleo de assistência social.</t>
  </si>
  <si>
    <t>Prestação de Contas - Rodrigo Gaspar de Oliveira - Dia  30/04/2015</t>
  </si>
  <si>
    <t>Adiantamento  -  Rodrigo Gaspar de Oliveira -  Dia  30/04/2015</t>
  </si>
  <si>
    <t>ROBSON &amp; ZORAIDE SOLUÇÕES EM VIAG. E TURISMO LTDA - Pagamento referente a aquisição de passagem aerea para o diretor Fernando Lins, referente a reunião em Brasília-DF.</t>
  </si>
  <si>
    <t>6790</t>
  </si>
  <si>
    <t>NEXTEL TELECOMUNICAÇÕES LTDA - Fatura da NEXTEL no período de 18/03/2015 à 17/04/2015.</t>
  </si>
  <si>
    <t>81175812</t>
  </si>
  <si>
    <t>SANDYR COMERCIAL ELETRICA LTDA - Aquisição de material de consumo, parte eletrica, para uso na manutenção do CETEM - 08/05/2015.</t>
  </si>
  <si>
    <t>45512</t>
  </si>
  <si>
    <t>Prestação de Contas - JEFFERSON RICARDO DE MOURA LOPES - Dia  12/05/2015</t>
  </si>
  <si>
    <t>Adiantamento  -  JEFFERSON RICARDO DE MOURA LOPES -  Dia  12/05/2015</t>
  </si>
  <si>
    <t>SANDYR COMERCIAL ELETRICA LTDA - Aquisição de fita isolante, reator eletrico bivolt, suporte 4x4, para uso na manutenção do CETEM.</t>
  </si>
  <si>
    <t>45741</t>
  </si>
  <si>
    <t>P H D MAGALHÃES LTDA - Referente a serviço de recuperação de climatizadores do laboratório nº 03 do CETEM.</t>
  </si>
  <si>
    <t>1337</t>
  </si>
  <si>
    <t>TINTURARIAS SPORT LTDA - Pagamento referente lavagem de 64 toalhas de rosto e 12 toalhas de mesa.</t>
  </si>
  <si>
    <t>9960</t>
  </si>
  <si>
    <t>ALL PARK TRANSPORTES LOCAÇÃO E LOGISTICA LTDA - Pagamento referente a serviço de coleta/transporte/entrega de amostras de São Paulo para o CETEM/RJ.</t>
  </si>
  <si>
    <t>1656</t>
  </si>
  <si>
    <t>Adiantamento  -  Aloísio Moura da Silva -  Dia  15/05/2015</t>
  </si>
  <si>
    <t>Prestação de Contas - Aloísio Moura da Silva - Dia  15/05/2015</t>
  </si>
  <si>
    <t>VIDREX TINTAS LTDA - Pagamento referente a aquisição de adesivo cascorez, esmalte epoxi, garfo 400 SR gaiola e rolo 353 para uso no ambito do projeto.</t>
  </si>
  <si>
    <t>50034</t>
  </si>
  <si>
    <t>CALEF SYSTEM DE SÃO CRISTÓVÃO TELECOMUNICAÇÕES LTDA - Pagamento referente a serviço de reparo a base de troca do CPU e TMS2 da central telefonica do CETEM.</t>
  </si>
  <si>
    <t>953</t>
  </si>
  <si>
    <t>VIDREX TINTAS LTDA - Pagamento referente a aquisição de rolo 329/09; Thinner 2002 e trincha 417-2 para uso no ambito do projeto.</t>
  </si>
  <si>
    <t>50135</t>
  </si>
  <si>
    <t>Prestação de Contas - Eymard de Farias Sardenberg - Dia  21/05/2015</t>
  </si>
  <si>
    <t>Adiantamento  -  Eymard de Farias Sardenberg -  Dia  21/05/2015</t>
  </si>
  <si>
    <t>COMÉRCIO DE PAPEIS PAPELEX LTDA - Pagamento referente a aquisição de toner HP 78 para uso no setor controle de projeto SCP.</t>
  </si>
  <si>
    <t>313794</t>
  </si>
  <si>
    <t>Pag. Pessoa Fisica - LAYTHA COSTA PINTO DE OLIVEIRA  -  Dia   25/05/2015</t>
  </si>
  <si>
    <t>ENCARGOS PF - LAYTHA COSTA PINTO DE OLIVEIRA  -  Dia   25/05/2015</t>
  </si>
  <si>
    <t>319972</t>
  </si>
  <si>
    <t>321951</t>
  </si>
  <si>
    <t>Adiantamento  -  Rodrigo Gaspar de Oliveira -  Dia  01/06/2015</t>
  </si>
  <si>
    <t>Prestação de Contas - Rodrigo Gaspar de Oliveira - Dia  01/06/2015</t>
  </si>
  <si>
    <t>REAL FRIO DO RIO REFRIGERAÇÃO LTDA-ME. - Pagamento referente a aquisição de material de refrigeração para instalação de um ar condicionado split na sala 8 do pavilhão didático do CETEM.</t>
  </si>
  <si>
    <t>4059</t>
  </si>
  <si>
    <t>SANDYR COMERCIAL ELETRICA LTDA - Pagamento referente a aquisição de material de eletrico para instalação de sistema de circuito fechado de TV do CETEM.</t>
  </si>
  <si>
    <t>46276 e 46372</t>
  </si>
  <si>
    <t>Adiantamento  -  Eymard de Farias Sardenberg -  Dia  02/06/2015</t>
  </si>
  <si>
    <t>Prestação de Contas - Eymard de Farias Sardenberg - Dia  03/06/2015</t>
  </si>
  <si>
    <t>Reembolso JOÃO HENRIQUE DE CASTRO ROCHA - Dia  03/06/2015</t>
  </si>
  <si>
    <t>SANDYR COMERCIAL ELETRICA LTDA - Pagamento referente a aquisição de material de eletrico para instalação de sistema de circuito fechado de TV do CETEM, NO AMBITO DO PROJETO.</t>
  </si>
  <si>
    <t>46454</t>
  </si>
  <si>
    <t>NEXTEL TELECOMUNICAÇÕES LTDA - Fatura da NEXTEL no período de 18/04/2015 à 17/05/2015.</t>
  </si>
  <si>
    <t>83526230</t>
  </si>
  <si>
    <t>029</t>
  </si>
  <si>
    <t>Pag. Pessoa Fisica - LAYTHA COSTA PINTO DE OLIVEIRA  -  Dia   09/06/2015</t>
  </si>
  <si>
    <t>ENCARGOS PF - LAYTHA COSTA PINTO DE OLIVEIRA  -  Dia   09/06/2015</t>
  </si>
  <si>
    <t>REAL FRIO DO RIO REFRIGERAÇÃO LTDA-ME. - Aquisição de duas botijas de gás R22, para uso no CETEM.</t>
  </si>
  <si>
    <t>4101</t>
  </si>
  <si>
    <t xml:space="preserve">A F SANTOS GRAVURAS ME - Serviço de confecção de placa comemorativa da Sala Lapido em homenagem ao pesquisador Emérito do CETEM Francisco Eduardo de Vries Lapido-Loureiro. </t>
  </si>
  <si>
    <t>302</t>
  </si>
  <si>
    <t>Adiantamento  -  Aloísio Moura da Silva -  Dia  10/06/2015</t>
  </si>
  <si>
    <t>Prestação de Contas - Aloísio Moura da Silva - Dia  10/06/2015</t>
  </si>
  <si>
    <t>4115</t>
  </si>
  <si>
    <t>RESTAURANTE FLOR DA AMIZADE DO FUNDÃO - ME - Referente a visita tecnica de convidados da direção do CETEM, no ambito do projeto.</t>
  </si>
  <si>
    <t>9613 e 9614</t>
  </si>
  <si>
    <t>SANDYR COMERCIAL ELETRICA LTDA - Referente a aquisição de material de consumo para uso na manutenção predial do CETEM.</t>
  </si>
  <si>
    <t>46690</t>
  </si>
  <si>
    <t>46675</t>
  </si>
  <si>
    <t>CALEF SYSTEM DE SÃO CRISTÓVÃO TELECOMUNICAÇÕES LTDA - Pagamento referente a serviço de reparo de remanejamento externos dos ramais central telefonica do CETEM e Hora Tecnica.</t>
  </si>
  <si>
    <t>0954</t>
  </si>
  <si>
    <t>LEARSI REFRIGERAÇÃO LTDA - Pagamento referente a aquisição de gás R-410 KG, material de consumo, para uso na manutenção predial do CETEM.</t>
  </si>
  <si>
    <t>1055</t>
  </si>
  <si>
    <t>SANDYR COMERCIAL ELETRICA LTDA - Pagamento referente a aquisição de REATOR ELETRICO BIVOLT, material de consumo, para uso na manutenção predial do CETEM.</t>
  </si>
  <si>
    <t>46736</t>
  </si>
  <si>
    <t>COMÉRCIO DE PAPEIS PAPELEX LTDA - Pagamento referente a aquisição de toner hp 78A para uso no setor Serviços Gerais.</t>
  </si>
  <si>
    <t>334629</t>
  </si>
  <si>
    <t>FLG GOMES COM. E DIST. DE MATERIAL DE CONSTRUÇÃO LTDA-ME - Pagamento referente à aquisição de material de consumo para uso na manutenção predial do CETEM.</t>
  </si>
  <si>
    <t>647</t>
  </si>
  <si>
    <t xml:space="preserve">MIRANDA FLORES E DECORAÇÕES LTDA - Pagamento referente à aquisição de coroa de flores em homenagem a colaboradora Vera Lúcia do Espírito.  </t>
  </si>
  <si>
    <t>5829</t>
  </si>
  <si>
    <t>REAL FRIO DO RIO REFRIGERAÇÃO LTDA-ME. - Pagamento referente à aquisição de material de consumo para uso da refrigeração do cetem.</t>
  </si>
  <si>
    <t>4156</t>
  </si>
  <si>
    <t>SANREI COMÉRCIO E SERVIÇO LTDA ME - Divisórias da sala "Central de Monitoramento de Circuito Fechado de TV do CETEM", no andar térreo do edifício sede</t>
  </si>
  <si>
    <t>430</t>
  </si>
  <si>
    <t xml:space="preserve">ASSINTEC ELETRONICA E TELECOMUNICAÇÕES LTDA - Conserto equipamento: RECEIVER - HT-R391 - 324DS5350603536B situado na sala VIP. </t>
  </si>
  <si>
    <t>2480</t>
  </si>
  <si>
    <t>Prestação de Contas - JEFFERSON RICARDO DE MOURA LOPES - Dia  22/06/2015</t>
  </si>
  <si>
    <t>Adiantamento  -  JEFFERSON RICARDO DE MOURA LOPES -  Dia  22/06/2015</t>
  </si>
  <si>
    <t>RESTAURANTE FLOR DA AMIZADE DO FUNDÃO - ME - Reunião tecnica com membros da diretoria e convidados da kinross.</t>
  </si>
  <si>
    <t>9621</t>
  </si>
  <si>
    <t>RESTAURANTE FLOR DA AMIZADE DO FUNDÃO - ME - Pagamento referente a Gastos com extras com colaboradores do CETEM, referente ao mês de maio de 2015.</t>
  </si>
  <si>
    <t>9618</t>
  </si>
  <si>
    <t>Referente a reunião tecnica com membros da diretoria e diretor da CPRM dia 26/05/15 e reunião tecnica com membros da diretoria e convidados Angolanos dia 27/05/15.</t>
  </si>
  <si>
    <t>9616</t>
  </si>
  <si>
    <t>REAL FRIO DO RIO REFRIGERAÇÃO LTDA-ME. - Pagamento referente à aquisição de compressor rotativo 12.000 e motor ventilador para uso na manutenção predial do CETEM.</t>
  </si>
  <si>
    <t>4177</t>
  </si>
  <si>
    <t>MIRANDA FLORES E DECORAÇÕES LTDA - Pagamento referente à aquisição de arranjo de flores em homenagem a colaboradora Vera Lúcia do Espírito.</t>
  </si>
  <si>
    <t>5851</t>
  </si>
  <si>
    <t>ASSOCIAÇÃO BRASILEIRA DE NORMAS TECNICAS - Pagamento referente à aquisição de Norma Internacional ASTM D3172:2013 e Norma Internacional  ASTM D4326:2013, material de consumo, para uso no ambito do projeto.</t>
  </si>
  <si>
    <t>6979</t>
  </si>
  <si>
    <t xml:space="preserve">SANDYR COMERCIAL ELETRICA LTDA - Pagamento referente à aquisição de luminárias para os laboratórios 7 e 8, e outros materiais elétricos para manutenção predial do CETEM. </t>
  </si>
  <si>
    <t>47094</t>
  </si>
  <si>
    <t>FLG GOMES COM. E DIST. DE MATERIAL DE CONSTRUÇÃO LTDA-ME - Pagamento referente à aquisição de material de consumo para uso na manutenção predial do CETEM em 25 de junho.</t>
  </si>
  <si>
    <t>652</t>
  </si>
  <si>
    <t>Adiantamento  -  Aloísio Moura da Silva -  Dia  26/06/2015</t>
  </si>
  <si>
    <t>Prestação de Contas - Aloísio Moura da Silva - Dia  26/06/2015</t>
  </si>
  <si>
    <t>REAL FRIO DO RIO REFRIGERAÇÃO LTDA-ME. - Referente a aquisição de foscooper solda e placa da evaporadora York, para uso no Lab 7 do CETEM.</t>
  </si>
  <si>
    <t>4192</t>
  </si>
  <si>
    <t>Prestação de Contas - Eymard de Farias Sardenberg - Dia  29/06/2015</t>
  </si>
  <si>
    <t>Prestação de Contas - Cosme Antonio de Moraes Regly - Dia  29/06/2015</t>
  </si>
  <si>
    <t>Adiantamento  -  Cosme Antonio de Moraes Regly -  Dia  29/06/2015</t>
  </si>
  <si>
    <t>HIDROLIGHT EQUIPAMENTOS E SERVIÇOS LTDA - Referente a serviço de reparo de uma bomba auto aspirante, para uso no ambito do projeto.</t>
  </si>
  <si>
    <t>35234</t>
  </si>
  <si>
    <t>HIDROLIGHT EQUIPAMENTOS E SERVIÇOS LTDA - Referente a serviço de reparo de uma bomba submersível, para uso no ambito do projeto.</t>
  </si>
  <si>
    <t>35235</t>
  </si>
  <si>
    <t>Prestação de Contas - Cosme Antonio de Moraes Regly --- Dia  29/06/2015</t>
  </si>
  <si>
    <t>HIDROLIGHT EQUIPAMENTOS E SERVIÇOS LTDA - Referente a serviço de reparo de uma bomba submersível do CETEM, para uso no ambito do projeto.</t>
  </si>
  <si>
    <t>35233</t>
  </si>
  <si>
    <t>Pag. Pessoa Fisica - Luciana Pereira Lemos  -  Dia   30/06/2015</t>
  </si>
  <si>
    <t>ENCARGOS PF - Luciana Pereira Lemos  -  Dia   30/06/2015</t>
  </si>
  <si>
    <t>Pag. Pessoa Fisica - Rosely Pereira Romualdo  -  Dia   30/06/2015</t>
  </si>
  <si>
    <t>ENCARGOS PF - Rosely Pereira Romualdo  -  Dia   30/06/2015</t>
  </si>
  <si>
    <t>EDITORA SIGNER LTDA. - Referente a aquisição do livro " Agua na Industria - Recursos Hidricos no Seculo XXI", para uso no ambito do projeto.</t>
  </si>
  <si>
    <t>35416</t>
  </si>
  <si>
    <t>VIDREX TINTAS LTDA - Referente a aquisição de kit esmalte e thinner, para uso na manutenção predial do CETEM.</t>
  </si>
  <si>
    <t>51194</t>
  </si>
  <si>
    <t>Adiantamento  -  Rodrigo Gaspar de Oliveira -  Dia  30/06/2015</t>
  </si>
  <si>
    <t>Prestação de Contas - Rodrigo Gaspar de Oliveira - Dia  30/06/2015</t>
  </si>
  <si>
    <t>Passagem Aerea - Roberto Clark</t>
  </si>
  <si>
    <t>manutenção para o laboratório PMRC.</t>
  </si>
  <si>
    <t xml:space="preserve">Reembolso ROBSON ARAUJO </t>
  </si>
  <si>
    <t>Diaria</t>
  </si>
  <si>
    <t>Usina Piloto _ Ronaldo Santos</t>
  </si>
  <si>
    <t>Reembolso Vera Espirito Santo</t>
  </si>
  <si>
    <t>Sala Assistencia Social</t>
  </si>
  <si>
    <t>Lavagem de toalhas</t>
  </si>
  <si>
    <t>Transporte de amostras</t>
  </si>
  <si>
    <t>Central telefonica</t>
  </si>
  <si>
    <t>Cartucho Setor de Projetos</t>
  </si>
  <si>
    <t>Recepcionista</t>
  </si>
  <si>
    <t>Recepcionista - encargos</t>
  </si>
  <si>
    <t>Livro</t>
  </si>
  <si>
    <t>circuito fechado de TV do CETEM.</t>
  </si>
  <si>
    <t>Reembolso Taxi</t>
  </si>
  <si>
    <t>confecção de placa comemorativa da Sala Lapido</t>
  </si>
  <si>
    <t>Lab 07</t>
  </si>
  <si>
    <t>ABNT - Silvia Egler</t>
  </si>
  <si>
    <t xml:space="preserve">homenagem a colaboradora Vera Lúcia </t>
  </si>
  <si>
    <t>convidados Angolanos e CPRM</t>
  </si>
  <si>
    <t>Convidados Kinrross</t>
  </si>
  <si>
    <t>convidados da direção</t>
  </si>
  <si>
    <t>ramais central telefonic</t>
  </si>
  <si>
    <t>Tonner Serviços Gerais</t>
  </si>
  <si>
    <t>coroa de flores em homenagem a colaboradora Vera Lúcia do Espírito.</t>
  </si>
  <si>
    <t>Circuito Fechado de TV do CETEM</t>
  </si>
  <si>
    <t xml:space="preserve">RECEIVER - HT-R391 </t>
  </si>
  <si>
    <t>Adiantamento  -  Eymard de Farias Sardenberg -  Dia  01/07/2015</t>
  </si>
  <si>
    <t>ISAIAS PEREIRA SERACO  - Diaria(s) no Perido: 29 de julho a 01 de Agosto de 2015.  Local: Rio de Janeiro - RJ</t>
  </si>
  <si>
    <t>DANIEL PIMENTELTAVARES  - Diaria(s) no Perido: 29 de julho a 01 de Agosto de 2015.  Local: Rio de Janeiro - RJ</t>
  </si>
  <si>
    <t>Letícia Valdo  - Diaria(s) no Perido: 29 de julho a 01 de Agosto de 2015.  Local: Rio de Janeiro - RJ</t>
  </si>
  <si>
    <t>Rafaela Farinazo Peloso Alves  - Diaria(s) no Perido: 29 de julho a 01 de Agosto de 2015.  Local: Rio de Janeiro - RJ</t>
  </si>
  <si>
    <t>SANDYR COMERCIAL ELETRICA LTDA. - Referente a aquisição de material eletrico para uso na sala 13 do CETEM.</t>
  </si>
  <si>
    <t>47037</t>
  </si>
  <si>
    <t>RPX LOCACOES E SERVICOS LTDA  - Referente a serviço de locação de equipamentos audiovisuais pedido de  do coordenador Francisco Holanda.</t>
  </si>
  <si>
    <t>4565</t>
  </si>
  <si>
    <t>Fernando Antônio Freitas Lins  - Diaria(s) no Perido: 13  a 15 de Julho de 2015.  Local: Campinas/SP</t>
  </si>
  <si>
    <t>ANTONIO EDUARDO CLARK PERES  - Diaria(s) no Perido: 30  a 31 de Julho de 2015.  Local: Rio de janeiro - RJ</t>
  </si>
  <si>
    <t>BOA VISTA BATERIAS LTDA - Pagamento referente a aquisição de Bateria GP 12V para uso no Nobreak da central telefonica do CETEM.</t>
  </si>
  <si>
    <t>6247</t>
  </si>
  <si>
    <t>Leonard Silva dos Santos  - Diaria(s) no Perido: 11  a 19 de Julho de 2015.  Local: São Carlos/SP</t>
  </si>
  <si>
    <t>Wellington da Silva Moras  - Diaria(s) no Perido: 11  a 12 de Julho de 2015.  Local: São Carlos/SP</t>
  </si>
  <si>
    <t>SANDYR COMERCIAL ELETRICA LTDA - Pagamento referente a aquisição de material eletrico para manutenção predial do CETEM.</t>
  </si>
  <si>
    <t>47466</t>
  </si>
  <si>
    <t>REAL FRIO DO RIO REFRIGERAÇÃO LTDA-ME. - Referente a aquisição de dois compressores de 24.000 e 12.000 BTUS para reparo de ares-condicionados do lab 11 e sala do diretoria respectivamente.</t>
  </si>
  <si>
    <t>4241</t>
  </si>
  <si>
    <t>Hudson Jean Bianquini Couto  - Diaria(s) no Perido: 13  a 15 de Julho de 2015.  Local: São Carlos/SP</t>
  </si>
  <si>
    <t>THATYANA PIMENTEL RODRIGO DE FREITAS  - Diaria(s) no Perido: 11  a 19 de Julho de 2015.  Local: São Carlos/SP</t>
  </si>
  <si>
    <t>Leonardo Cattabriga Freire  - Diaria(s) no Perido: 11  a 19 de Julho de 2015.  Local: São Carlos/SP</t>
  </si>
  <si>
    <t>ELETRO FERRAGENS MAIOLINO LTDA - Aquisição de materiais de consumo diversos para uso na manutenção predial do CETEM.</t>
  </si>
  <si>
    <t>037</t>
  </si>
  <si>
    <t>Wellington da Silva Moras  - Diaria(s) no Perido: 18  a 19 de Julho de 2015.  Local: São Carlos/SP</t>
  </si>
  <si>
    <t>ATACADÃO PAPELEX LTDA - Aquisição de Toner HP 78A e fita MENNO MF, material de consumo, para uso administrativo no SEOF, do CETEM .</t>
  </si>
  <si>
    <t>353669</t>
  </si>
  <si>
    <t xml:space="preserve">MICROSISTEM INFORMATICA LTDA-ME. - Aquisição de tres Apresentadores Wireless R400, para uso no ambito do projeto. </t>
  </si>
  <si>
    <t>NEXTEL TELECOMUNICAÇÕES LTDA - Fatura da NEXTEL no período de 18/05/2015 à 17/06/2015.</t>
  </si>
  <si>
    <t>86306932</t>
  </si>
  <si>
    <t>RESTAURANTE FLOR DA AMIZADE DO FUNDÃO - ME - Pagamento referente a Gastos com extras com colaboradores do CETEM, referente ao mês de junho de 2015.</t>
  </si>
  <si>
    <t>9649</t>
  </si>
  <si>
    <t>CONECTUDO PEÇAS E CONEXÕES LTDA - Pagamento referente a aquisição de união redução e jogo de anilhas para uso no forno rotativo da usina piloto do CETEM.</t>
  </si>
  <si>
    <t>18562</t>
  </si>
  <si>
    <t>Prestação de Contas - JEFFERSON RICARDO DE MOURA LOPES - Dia  13/07/2015</t>
  </si>
  <si>
    <t>Adiantamento  -  JEFFERSON RICARDO DE MOURA LOPES -  Dia  13/07/2015</t>
  </si>
  <si>
    <t>VIDREX TINTAS LTDA - Pagamento referente a aquisição de adesivo contato, material de consumo, para uso no banheiro do pavilhão didatico do CETEM.</t>
  </si>
  <si>
    <t>51681</t>
  </si>
  <si>
    <t>ROBSON &amp; ZORAIDE SOLUÇÕES EM VIAG. E TURISMO LTDA - Pagamento referente a aquisição de passagem aerea para os colaboradores Paulo Lima, Elzivir Guerra, Arthur Chaves, Carlos Nogueira e Fernando Landgra que irão participar da reunião do novo CTC que será r</t>
  </si>
  <si>
    <t>6944</t>
  </si>
  <si>
    <t>RESTAURANTE FLOR DA AMIZADE DO FUNDÃO - ME - Referente a visita tecnica da Profº Carlos Magno no dia 11/06, encontro mensal de modelagem molecular e reunião com convidado da DIR  no dia 07/07 ambito do projeto.</t>
  </si>
  <si>
    <t>6955; 9654; 9656</t>
  </si>
  <si>
    <t>COPIADORA AMIGA DOS ESTUDANTES LTDA - Pagamento referente a serviço de impressão e certificação para a XXIII Jornada de Iniciação Cientifica do CETEM, a ser realizado nos dias 30 e 31 de julho de 2015.</t>
  </si>
  <si>
    <t>15315</t>
  </si>
  <si>
    <t>Pag. Pessoa Fisica - LAYTHA COSTA PINTO DE OLIVEIRA  -  Dia   16/07/2015</t>
  </si>
  <si>
    <t>ENCARGOS PF - LAYTHA COSTA PINTO DE OLIVEIRA  -  Dia   16/07/2015</t>
  </si>
  <si>
    <t>Pag. Pessoa Fisica - Luciana Pereira Lemos  -  Dia   17/07/2015</t>
  </si>
  <si>
    <t>ENCARGOS PF - Luciana Pereira Lemos  -  Dia   17/07/2015</t>
  </si>
  <si>
    <t>Pag. Pessoa Fisica - Rosely Pereira Romualdo  -  Dia   17/07/2015</t>
  </si>
  <si>
    <t>ENCARGOS PF - Rosely Pereira Romualdo  -  Dia   17/07/2015</t>
  </si>
  <si>
    <t>VIDREX TINTAS LTDA - Pagamento referente a aquisição de kit esmalte, material de consumo, para uso na manutenção predial do CETEM.</t>
  </si>
  <si>
    <t>51855</t>
  </si>
  <si>
    <t>COMÉRCIO DE PAPEIS PAPELEX LTDA - Pagamento referente a aquisição de cartuchos HP 94 e 95, material de consumo, para uso na impressão de folders, cartazes e certificados, da IV PCI do CETEM.</t>
  </si>
  <si>
    <t>519707</t>
  </si>
  <si>
    <t>Reembolso Hudson Jean Bianquini Couto - Dia  20/07/2015</t>
  </si>
  <si>
    <t>RIO LEGALIZAÇÃO E PRODUÇÃO DE EVENTOS LTDA - Pagamento referente a autorização de funcionamento do Stand do CETEM na ABM WEEK 2015.</t>
  </si>
  <si>
    <t>194</t>
  </si>
  <si>
    <t>Prestação de Contas - Aloísio Moura da Silva - Dia  21/07/2015</t>
  </si>
  <si>
    <t>Adiantamento  -  Aloísio Moura da Silva -  Dia  21/07/2015</t>
  </si>
  <si>
    <t>Reembolso Cosme Antonio de Moraes Regly - Dia  22/07/2015</t>
  </si>
  <si>
    <t>ROBSON &amp; ZORAIDE SOLUÇÕES EM VIAG. E TURISMO LTDA - Pagamento de estadia dos colaboradores Carlos Nogueira Junior e Arthur Chaves Pinto, referente a participação na reunião do Conselho Técnico-Científico do CETEM, que aconteceu no dia 20 de julho.</t>
  </si>
  <si>
    <t>6976 e 6977</t>
  </si>
  <si>
    <t>RESTAURANTE FLOR DA AMIZADE DO FUNDÃO - ME - Referente a reunião do Conselho Técnico-Científico DIA 20/07/2015.</t>
  </si>
  <si>
    <t>9659</t>
  </si>
  <si>
    <t>Reembolso Herywelton A. Vilela da Mata - Dia  27/07/2015</t>
  </si>
  <si>
    <t>ROBSON &amp; ZORAIDE SOLUÇÕES EM VIAG. E TURISMO LTDA - Pagamento de estadia do colaborador Elzivir Guerra, referente a participação na IV Jornada PCI.</t>
  </si>
  <si>
    <t>P H D MAGALHÃES LTDA - Pagamento referente a serviço de recuperação dos controladores dos fancoils que atendem ao laboratório do prédio 3 do CETEM.</t>
  </si>
  <si>
    <t>1360</t>
  </si>
  <si>
    <t>VIDREX TINTAS LTDA - Pagamento referente a aquisição de kit esmalte, material de consumo, para uso na manutenção predial do CETEM julho.</t>
  </si>
  <si>
    <t>52118</t>
  </si>
  <si>
    <t>REAL FRIO DO RIO REFRIGERAÇÃO LTDA-ME. - Pagamento referente a aquisição de botija de gás R22, botija de gás 134A, pasta fluxo e filtro de cobre,  material de consumo, para uso na manutenção predial do CETEM.</t>
  </si>
  <si>
    <t>4354</t>
  </si>
  <si>
    <t>Reembolso Roberto Carlos da Conceição Ribeiro - Dia  29/07/2015</t>
  </si>
  <si>
    <t>SANDYR COMERCIAL ELETRICA LTDA. - Pagamento referente a aquisição de lamp fluor 40w, reator elet bivolt, plac cega silentoque,  material de consumo, para uso na manutenção predial do CETEM.</t>
  </si>
  <si>
    <t>48092</t>
  </si>
  <si>
    <t>4128</t>
  </si>
  <si>
    <t xml:space="preserve">VIDREX TINTAS LTDA - referente a aquisição de material de consumo para uso na manutenção predial do CETEM. </t>
  </si>
  <si>
    <t>52128 e 52264</t>
  </si>
  <si>
    <t>ROBSON &amp; ZORAIDE SOLUÇÕES EM VIAG. E TURISMO LTDA - Pagamento referente à aquisição de passagem aerea para o diretor Fernando Lins referente a  reunião em Brasilia-DF.</t>
  </si>
  <si>
    <t>6989</t>
  </si>
  <si>
    <t>Prestação de Contas - Aloísio Moura da Silva - Dia  03/08/2015</t>
  </si>
  <si>
    <t>Adiantamento  -  Aloísio Moura da Silva -  Dia  03/08/2015</t>
  </si>
  <si>
    <t>Adiantamento  -  Rodrigo Gaspar de Oliveira -  Dia  04/08/2015</t>
  </si>
  <si>
    <t>Reembolso Nuria Férnandez Castro - Dia  04/08/2015</t>
  </si>
  <si>
    <t>RESTAURANTE FLOR DA AMIZADE DO FUNDÃO - ME - Pagamento referente evento da IV Jornada PCI.</t>
  </si>
  <si>
    <t>9686</t>
  </si>
  <si>
    <t>RESTAURANTE FLOR DA AMIZADE DO FUNDÃO - ME - Pagamento referente evento da da XXIII Jornada de Iniciação Científica do CETEM .</t>
  </si>
  <si>
    <t>9687</t>
  </si>
  <si>
    <t>SANDYR COMERCIAL ELETRICA LTDA. - Pagamento referente aquisição de material de consumo, para uso na manutenção predial do CETEM.</t>
  </si>
  <si>
    <t>48404</t>
  </si>
  <si>
    <t>Fernando Antônio Freitas Lins  - Diaria(s) no Perido: 10 e 11 de Agosto 2015  Local: Brasília - DF.</t>
  </si>
  <si>
    <t>ELETRO FERRAGENS MAIOLINO LTDA - Pagamento referente aquisição de material de consumo, para uso na manutenção predial do CETEM.</t>
  </si>
  <si>
    <t>044</t>
  </si>
  <si>
    <t>REAL FRIO DO RIO REFRIGERAÇÃO LTDA-ME. - Pagamento referente aquisição de material de consumo, para uso na manutenção predial do CETEM.</t>
  </si>
  <si>
    <t>4388</t>
  </si>
  <si>
    <t>Prestação de Contas - Eymard de Farias Sardenberg - Dia  06/08/2015</t>
  </si>
  <si>
    <t>Adiantamento  -  Eymard de Farias Sardenberg -  Dia  06/08/2015</t>
  </si>
  <si>
    <t>ROBSON &amp; ZORAIDE SOLUÇÕES EM VIAG. E TURISMO LTDA - Pagamento de estadia do colaborador Antônio Peres, referente a participação na Jornada de iniciação Cientifica do Cetem.</t>
  </si>
  <si>
    <t>6991</t>
  </si>
  <si>
    <t>Pag. Pessoa Fisica - LAYTHA COSTA PINTO DE OLIVEIRA  -  Dia   21/07/2015</t>
  </si>
  <si>
    <t>ENCARGOS PF - LAYTHA COSTA PINTO DE OLIVEIRA  -  Dia   21/07/2015</t>
  </si>
  <si>
    <t>RESTAURANTE FLOR DA AMIZADE DO FUNDÃO - ME - Pagamento referente a  reunião tecnica com membros da da IV Jornada PCI DO CETEM.</t>
  </si>
  <si>
    <t>9696</t>
  </si>
  <si>
    <t>RESTAURANTE FLOR DA AMIZADE DO FUNDÃO - ME - Pagamento referente a  reunião tecnica com professor Antonio Peres, XXIII Jornada de Iniciação Científica DIA 30 de Junho; e professor convidado para oficina do projeto EA - UFCG/UFPE.</t>
  </si>
  <si>
    <t>9698;9697</t>
  </si>
  <si>
    <t>RESTAURANTE FLOR DA AMIZADE DO FUNDÃO - ME - Pagamento referente a  reunião tecnica com membros da bancada da XXIII Jornada de Iniciação Científica do CETEM.</t>
  </si>
  <si>
    <t>9699; 9694</t>
  </si>
  <si>
    <t>RESTAURANTE FLOR DA AMIZADE DO FUNDÃO - ME - Pagamento referente a  reunião tecnica com convidados da Empresa Votorantim.</t>
  </si>
  <si>
    <t>9695</t>
  </si>
  <si>
    <t>TECMAUT COMÉRCIO, INDUSTRIA  SERVIÇOS ELETROMECANICOS LTDA ME. - Pagamento referente a  serviço no sistema de barramento blindado para uso no ambito do projeto.</t>
  </si>
  <si>
    <t>566</t>
  </si>
  <si>
    <t xml:space="preserve">ATACADÃO PAPELEX LTDA - Pagamento referente a aquisição de 3 cartuchos HP 670XL preto, para uso adminstrativo da Direção do CETEM. </t>
  </si>
  <si>
    <t>377104</t>
  </si>
  <si>
    <t xml:space="preserve">SANDYR COMERCIAL ELETRICA LTDA. - Pagamento referente a aquisição de quatro dijuntores , para uso na manutenção predial do CETEM. </t>
  </si>
  <si>
    <t>48698</t>
  </si>
  <si>
    <t>RPX LOCACOES E SERVICOS LTDA  - Referente a serviço de locação de equipamentos audiovisuais pedido de do coordenador Francisco Holanda.</t>
  </si>
  <si>
    <t>4638</t>
  </si>
  <si>
    <t>Reembolso Fernando Antônio Freitas Lins - Dia  14/08/2015</t>
  </si>
  <si>
    <t>Reembolso Fernando Antônio Freitas Lins - Dia  14/08/2015(1)</t>
  </si>
  <si>
    <t>Adiantamento  -  JEFFERSON RICARDO DE MOURA LOPES -  Dia  17/08/2015</t>
  </si>
  <si>
    <t>Prestação de Contas - JEFFERSON RICARDO DE MOURA LOPES - Dia  17/08/2015</t>
  </si>
  <si>
    <t>Pag. Pessoa Fisica - Celso Pereira Gonçalves  -  Dia   21/07/2015</t>
  </si>
  <si>
    <t>ENCARGOS PF - Celso Pereira Gonçalves  -  Dia   21/07/2015</t>
  </si>
  <si>
    <t>Pag. Pessoa Fisica - Adriana Oliveira Marinho da Silva  -  Dia   21/07/2015</t>
  </si>
  <si>
    <t>ENCARGOS PF - Adriana Oliveira Marinho da Silva  -  Dia   21/07/2015</t>
  </si>
  <si>
    <t>Pag. Pessoa Fisica - Luciana Pereira Lemos  -  Dia   21/07/2015</t>
  </si>
  <si>
    <t>ENCARGOS PF - Luciana Pereira Lemos  -  Dia   21/07/2015</t>
  </si>
  <si>
    <t>Pag. Pessoa Fisica - Rosely Pereira Romualdo  -  Dia   21/07/2015</t>
  </si>
  <si>
    <t>ENCARGOS PF - Rosely Pereira Romualdo  -  Dia   21/07/2015</t>
  </si>
  <si>
    <t>Reembolso Eymard de Farias Sardenberg - Dia  18/08/2015</t>
  </si>
  <si>
    <t>Reembolso Fernando Antônio Freitas Lins - Dia  18/08/2015</t>
  </si>
  <si>
    <t>36046 E 36045</t>
  </si>
  <si>
    <t>SANDYR COMERCIAL ELETRICA LTDA. - Pagamento referente aquisição de material eletrico, para uso na sala de eletrica, manutenção predial do CETEM.</t>
  </si>
  <si>
    <t>48886</t>
  </si>
  <si>
    <t>RESTAURANTE FLOR DA AMIZADE DO FUNDÃO - ME - Pagamento referente a Gastos com extras com colaboradores do CETEM, referente ao mês de julho de 2015.</t>
  </si>
  <si>
    <t>9712</t>
  </si>
  <si>
    <t>COMÉRCIO DE PAPEIS PAPELEX LTDA - Pagamento referente a aquisição de um cartucho HP 95, e um HP 98, para uso da impressora do pavilhão didádico.</t>
  </si>
  <si>
    <t>384324</t>
  </si>
  <si>
    <t>Pag. Pessoa Fisica - CRISTIANE DE SOUZA  -  Dia   21/07/2015</t>
  </si>
  <si>
    <t>ENCARGOS PF - CRISTIANE DE SOUZA  -  Dia   21/07/2015</t>
  </si>
  <si>
    <t xml:space="preserve">TRIFERMAQ MAQUINAS FERRAMENTAS E FERRAGENS LTDA - Pagamento referente a aquisição de Serra Fita PBII, material de consumo, para uso na oficina do CETEM. </t>
  </si>
  <si>
    <t>11078</t>
  </si>
  <si>
    <t>Reembolso Letícia Valdo - Dia  20/08/2015</t>
  </si>
  <si>
    <t>Reembolso ISAIAS PEREIRA SERACO - Dia  20/08/2015</t>
  </si>
  <si>
    <t>Reembolso Rafaela Farinazo Peloso Alves - Dia  20/08/2015</t>
  </si>
  <si>
    <t>Reembolso DANIEL PIMENTELTAVARES - Dia  20/08/2015</t>
  </si>
  <si>
    <t>Reembolso Tatiana Duarte Cardozo de Pina - Dia  24/08/2015</t>
  </si>
  <si>
    <t xml:space="preserve">ROBSON &amp; ZORAIDE SOLUÇÕES EM VIAG. E TURISMO LTDA - Pagamento referente a passagem aerea para o diretor Fernando Lins, referente a participação na "Cachoeiro Stone" - Cachoeiro - ES. </t>
  </si>
  <si>
    <t>7015</t>
  </si>
  <si>
    <t>Fernando Antônio Freitas Lins  - Diaria(s) no Perido: 25 a 27 de agosto de 2015  Local: Cachoeiro - ES</t>
  </si>
  <si>
    <t>PORTO FABRICA DE BANDEIRAS E SERVIÇOS LTDA - Pagamento referente a aquisição de bandeiras para o NR-ES 2015.</t>
  </si>
  <si>
    <t>3404</t>
  </si>
  <si>
    <t>MOTOR PUMPEN COMERCIO E SERVIÇOS LTDA - Pagamento referente a serviço de de recuperação de uma das bombas de condensação de um dos quatro chillers, do sistema de refrigeração central do CETEM. .</t>
  </si>
  <si>
    <t>9300</t>
  </si>
  <si>
    <t>Pag. Pessoa Fisica - EDISON RIBEIRO  -  Dia   21/07/2015</t>
  </si>
  <si>
    <t>ENCARGOS PF - EDISON RIBEIRO  -  Dia   21/07/2015</t>
  </si>
  <si>
    <t>MICROSISTEM INFORMATICA LTDA-ME. - referente a serviço de conserto de uma impressora HP 8500 - jato de tinta, para uso no âmbito do projeto.</t>
  </si>
  <si>
    <t>0057</t>
  </si>
  <si>
    <t>Adiantamento  -  Cosme Antonio de Moraes Regly -  Dia  28/08/2015</t>
  </si>
  <si>
    <t>Prestação de Contas - Cosme Antonio de Moraes Regly - Dia  31/08/2015</t>
  </si>
  <si>
    <t>ASSOCIACAO BRASILEIRA DE PESQUISA E DESENVOLVIMENTO EM PETROLEO E GAS - ABPG  - referente a pagamento de inscrição da colaboradora Fernanda Barbosa, no Congresso Brasileiro de P&amp;D em Petroleo e Gás a se realizar nos dias 20 a 22 de Outubro de 2015 em Curi</t>
  </si>
  <si>
    <t>46732015</t>
  </si>
  <si>
    <t>Adiantamento  -  Rodrigo Gaspar de Oliveira -  Dia  01/09/2015</t>
  </si>
  <si>
    <t>ELETRO FERRAGENS MAIOLINO LTDA - referente a aquisição de material de consumo, para uso na manutenção predial do CETEM e no ambito do projeto.</t>
  </si>
  <si>
    <t>047</t>
  </si>
  <si>
    <t>TRIFERMAQ MAQUINAS FERRAMENTAS E FERRAGENS LTDA - referente a aquisição de material de consumo, para uso na manutenção predial do CETEM.</t>
  </si>
  <si>
    <t>11138</t>
  </si>
  <si>
    <t>Pag. Pessoa Fisica - CRISTIANE DE SOUZA  -  Dia   01/09/2015</t>
  </si>
  <si>
    <t>ENCARGOS PF - CRISTIANE DE SOUZA  -  Dia   01/09/2015</t>
  </si>
  <si>
    <t>ROBSON &amp; ZORAIDE SOLUÇÕES EM VIAG. E TURISMO LTDA - Aquisição de Passagens aereas para o Diretor Fernando Lins referente a volta da participação na Feira "Cachoeiro Stone" e reunião em Belo horizonte nos dias 14 e 15 de setembro de 2015; e passagens aerea</t>
  </si>
  <si>
    <t>7039</t>
  </si>
  <si>
    <t xml:space="preserve">GABRIELA RIGÃO DOS SANTOS - Pagamento referente a custos com inauguração do NR-ES. </t>
  </si>
  <si>
    <t>19907</t>
  </si>
  <si>
    <t>Prestação de Contas - Eymard de Farias Sardenberg - Dia  02/09/2015</t>
  </si>
  <si>
    <t>Adiantamento  -  Eymard de Farias Sardenberg -  Dia  02/09/2015</t>
  </si>
  <si>
    <t xml:space="preserve">ROBSON &amp; ZORAIDE SOLUÇÕES EM VIAG. E TURISMO LTDA - Aquisição de Passagens aéreas para o Diretor Fernando Lins referente a volta da participação na Feira "Cachoeiro Stone" e participação no 16º Congresso Brasileiro de Mineração Exposibram 2015 em BH dias </t>
  </si>
  <si>
    <t>SANDYR COMERCIAL ELETRICA LTDA - Aquisição de material eletrico, consumo, para uso na manutenção predial do CETEM.</t>
  </si>
  <si>
    <t>49357</t>
  </si>
  <si>
    <t>VIDREX TINTAS LTDA - Pagamento referente a aquisição de THINNER 2002, material de consumo, para uso na manutenção predial do CETEM.</t>
  </si>
  <si>
    <t>53242</t>
  </si>
  <si>
    <t>Fernando Antônio Freitas Lins  - Diaria(s) no Perido: 14 a 15 de setembro de 2015  Local: Belo Horizonte - MG</t>
  </si>
  <si>
    <t xml:space="preserve">MOTOR PUMPEN COMERCIO E SERVIÇOS LTDA - Pagamento referente a aquisição de peças, material de consumo, de recuperação de uma das bombas de condensação de um dos quatro chillers, do sistema de refrigeração central do CETEM. </t>
  </si>
  <si>
    <t>12016</t>
  </si>
  <si>
    <t>392248</t>
  </si>
  <si>
    <t>Adiantamento  -  DANIEL SILVA BARBUTTI -  Dia  09/09/2015</t>
  </si>
  <si>
    <t>Adiantamento  -  Gabriela Fernandes Lacerda -  Dia  09/09/2015</t>
  </si>
  <si>
    <t>SANDYR COMERCIAL ELETRICA LTDA. - Pagamento referente aquisição de material de consumo, para manutenção predial do CETEM.</t>
  </si>
  <si>
    <t>49448</t>
  </si>
  <si>
    <t>REAL FRIO DO RIO REFRIGERAÇÃO LTDA-ME. - Pagamento referente aquisição de botija de gás R22, material de consumo, para uso na manutenção predial do CETEM.</t>
  </si>
  <si>
    <t>RESTAURANTE FLOR DA AMIZADE DO FUNDÃO - ME - Pagamento referente a Gastos com extras com colaboradores do CETEM, referente ao mês de Agosto de 2015.</t>
  </si>
  <si>
    <t>9746</t>
  </si>
  <si>
    <t>Fernando Antônio Freitas Lins  - Diaria(s) no Perido: 21 a 25 de Setembro de 2015  Local: Cartagena de Indias/Colombia.</t>
  </si>
  <si>
    <t>ROGÉRIO FIALKOVICS ELETRONICA-ME - Aquisição de fontes hp compaq 6005, para uso no ambito do projeto.</t>
  </si>
  <si>
    <t>186</t>
  </si>
  <si>
    <t>Pag. Pessoa Fisica - LAYTHA COSTA PINTO DE OLIVEIRA  -  Dia   15/09/2015</t>
  </si>
  <si>
    <t>ENCARGOS PF - LAYTHA COSTA PINTO DE OLIVEIRA  -  Dia  15/09/2015</t>
  </si>
  <si>
    <t>ROBSON &amp; ZORAIDE SOLUÇÕES EM VIAG. E TURISMO LTDA - Aquisição de passagem aerea para os colaboradores Daniel Silva, Gabriela Fernandes e  Fernanda Barbosa, referente a participação inscrição no 55º Congresso Brasileiro de Química, que será realizado em Go</t>
  </si>
  <si>
    <t>7084</t>
  </si>
  <si>
    <t xml:space="preserve">ROBSON &amp; ZORAIDE SOLUÇÕES EM VIAG. E TURISMO LTDA - A aquisição de passsagem aerea para o Diretor Fernando Lins, referente a reunião em Brasília. </t>
  </si>
  <si>
    <t>6999</t>
  </si>
  <si>
    <t>Adiantamento  -  Aloísio Moura da Silva -  Dia  16/09/2015</t>
  </si>
  <si>
    <t>Prestação de Contas - Aloísio Moura da Silva - Dia  16/09/2015</t>
  </si>
  <si>
    <t>Pag. Pessoa Fisica - Celso Pereira Gonçalves  -  Dia   17/09/2015</t>
  </si>
  <si>
    <t>ENCARGOS PF - Celso Pereira Gonçalves  -  Dia   17/09/2015</t>
  </si>
  <si>
    <t>Pag. Pessoa Fisica - Adriana Oliveira Marinho da Silva  -  Dia   17/09/2015</t>
  </si>
  <si>
    <t>ENCARGOS PF - Adriana Oliveira Marinho da Silva  -  Dia   17/09/2015</t>
  </si>
  <si>
    <t>Pag. Pessoa Fisica - Luciana Pereira Lemos  -  Dia   17/09/2015</t>
  </si>
  <si>
    <t>ENCARGOS PF - Luciana Pereira Lemos  -  Dia   17/09/2015</t>
  </si>
  <si>
    <t>B.R.L. DISTRIBUIDORA DE VACINAS LTDA - Referente a aquisição de vacina da Gripe aplicação nos colaboradores do CETEM..</t>
  </si>
  <si>
    <t>24906</t>
  </si>
  <si>
    <t>Pag. Pessoa Fisica - CRISTIANE DE SOUZA  -  Dia   18/09/2015</t>
  </si>
  <si>
    <t>ENCARGOS PF - CRISTIANE DE SOUZA  -  Dia   18/09/2015</t>
  </si>
  <si>
    <t>REAL FRIO DO RIO REFRIGERAÇÃO LTDA-ME. - Referente a aquisição de Botija de gás R22 e 410, para na manutenção predial do CETEM.</t>
  </si>
  <si>
    <t>4646</t>
  </si>
  <si>
    <t>Prestação de Contas - JEFFERSON RICARDO DE MOURA LOPES - Dia  18/09/2015</t>
  </si>
  <si>
    <t>Adiantamento  -  JEFFERSON RICARDO DE MOURA LOPES -  Dia  21/09/2015</t>
  </si>
  <si>
    <t>A C DIAS OLIVEIRA CONSULTORIA TECNICA - ME - Referente a curso de prospecção de documentos de patentes para o servidor Bruno Montandon.</t>
  </si>
  <si>
    <t>105</t>
  </si>
  <si>
    <t>ATACADÃO PAPELEX LTDA - Referente a aquisição de tonner HP 78A, para uso no SETOR CONTROLE DE PROJETOS.</t>
  </si>
  <si>
    <t>409840</t>
  </si>
  <si>
    <t>SANDYR COMERCIAL ELETRICA LTDA. - Referente a aquisição de material eletrico dj. 2P, e lampada Flour 40w, para uso na manutenção predial do CETEM.</t>
  </si>
  <si>
    <t>Pag. Pessoa Fisica - Rosely Pereira Romualdo  -  Dia   24/09/2015</t>
  </si>
  <si>
    <t>ENCARGOS PF - Rosely Pereira Romualdo  -  Dia   24/09/2015</t>
  </si>
  <si>
    <t>ALL PARK TRANSPORTES LOCAÇÃO E LOGISTICA LTDA - Pagamento referente a serviço de coleta/transporte/entrega de amostras de São Paulo para o CETEM/RJ SET/2015.</t>
  </si>
  <si>
    <t>1778</t>
  </si>
  <si>
    <t>PROMINENT BRASIL LTDA - Pagamento referente a kit reposição 1602, para uso no ambito do projeto</t>
  </si>
  <si>
    <t>25263</t>
  </si>
  <si>
    <t>KALUNGA COMERCIO E INDUSTRIA GRAFICA LTDA - Pagamento referente a aquisição de seis garrafas termicas para uso na copa do CETEM.</t>
  </si>
  <si>
    <t>REAL FRIO DO RIO REFRIGERAÇÃO LTDA-ME - Pagamento referente a aquisição de compressor rotativo e termostato para sala 12, poconé, do CETEM.</t>
  </si>
  <si>
    <t>4672</t>
  </si>
  <si>
    <t>MICROSISTEM INFORMATICA LTDA-ME. - Pagamento referente a aquisição de quatro  mouse usb, material de consumo, para uso no ambito do projeto.</t>
  </si>
  <si>
    <t>177</t>
  </si>
  <si>
    <t>MICROSISTEM INFORMATICA LTDA-ME. - Pagamento referente a aquisição de dois apresentadores wireless, material de consumo, para uso no CETEM.</t>
  </si>
  <si>
    <t>180</t>
  </si>
  <si>
    <t>POSTO NOGUEIRA LTDA - Pagamento referente a abastecimento de combustível para os carros a disposição do NR-ES, referente ao mês de agosto de 2015.</t>
  </si>
  <si>
    <t>16091</t>
  </si>
  <si>
    <t>SANDYR COMERCIAL ELETRICA LTDA. - Pagamento referente a material eletrico para uso na manutenção predial do CETEM.</t>
  </si>
  <si>
    <t>50302</t>
  </si>
  <si>
    <t>M.V. LEAL DESIGNER ME - Pagamento referente a aquisição de adesivo feira do marmore e granito para uso no NR-ES</t>
  </si>
  <si>
    <t>974</t>
  </si>
  <si>
    <t>LEARSI REFRIGERAÇÃO LTDA - Pagamento referente a aquisição de termostato springer, módulo de potência e compressor 1/4, para manutenção predial do CETEM.</t>
  </si>
  <si>
    <t>1114</t>
  </si>
  <si>
    <t>Prestação de Contas - Eymard de Farias Sardenberg - Dia  01/10/2015</t>
  </si>
  <si>
    <t>Adiantamento  -  Eymard de Farias Sardenberg -  Dia  01/10/2015</t>
  </si>
  <si>
    <t>CAMINANTE VIAGENS TURISMO E EVENTOS LTDA ME - Pagamento referente a serviço de aluguel de onibus para visita tecnica no trecho Rio de Janeiro x Poços de Caldas x Rio de Janeiro, referente a participação de servidores e colaboradores no ENTME 2015.</t>
  </si>
  <si>
    <t>076</t>
  </si>
  <si>
    <t>Adiantamento  -  Rodrigo Gaspar de Oliveira -  Dia  02/10/2015</t>
  </si>
  <si>
    <t>TRIFERMAQ MAQUINAS FERRAMENTAS E FERRAGENS LTDA - Pagamento referente a aquisição de rebolo e cola branca pra uso na oficina do CETEM.</t>
  </si>
  <si>
    <t>11288</t>
  </si>
  <si>
    <t>REAL FRIO DO RIO REFRIGERAÇÃO LTDA-ME. - Pagamento referente a aquisição de contatora LCAD 25 e compressor 12.000,00 para reparo de ar condionado da sala da DIR.</t>
  </si>
  <si>
    <t>4714</t>
  </si>
  <si>
    <t>COPIADORA AMIGA DOS ESTUDANTES LTDA. - Pagamento referente a serviço de impressão em papel adesivo colorido A4, para uso em informes nas dependencias do CETEM.</t>
  </si>
  <si>
    <t>16040</t>
  </si>
  <si>
    <t>RESTAURANTE FLOR DA AMIZADE DO FUNDÃO - ME - Pagamento referente a Gastos com extras com colaboradores do CETEM, referente ao mês de setembro de 2015.</t>
  </si>
  <si>
    <t>9836</t>
  </si>
  <si>
    <t>ELETRO FERRAGENS MAIOLINO LTDA - Pagamento referente a aquisição de material de consumo para uso na manutenção predial do CETEM.</t>
  </si>
  <si>
    <t>SANDYR COMERCIAL ELETRICA LTDA. - Pagamento referente a aquisição de reator eletrico bivolt e fita isolante, material de consumo, para uso na manutenção predial do CETEM.</t>
  </si>
  <si>
    <t>50556</t>
  </si>
  <si>
    <t>ROBSON &amp; ZORAIDE SOLUÇÕES EM VIAG. E TURISMO LTDA - Pagamento referente a aquisição de passagem aerea para o diretor Fernando Lins referente a reunião em Brasilia-DF.</t>
  </si>
  <si>
    <t>7160</t>
  </si>
  <si>
    <t>Prestação de Contas - JEFFERSON RICARDO DE MOURA LOPES - Dia  09/10/2015</t>
  </si>
  <si>
    <t>Adiantamento  -  JEFFERSON RICARDO DE MOURA LOPES -  Dia  09/10/2015</t>
  </si>
  <si>
    <t>Gabriela Fernandes Lacerda  - Diaria(s) no Perido: 01 a 05 de Novembro de 2015  Local: Goiania-GO.</t>
  </si>
  <si>
    <t>DANIEL SILVA BARBUTTI  - Diaria(s) no Perido: 01 a 05 de Novembro de 2015  Local: Goiania-GO.</t>
  </si>
  <si>
    <t>Fernanda Barbosa da Silva  - Diaria(s) no Perido: 20 a 22 de outubro de 2015  Local: Curitiba PR</t>
  </si>
  <si>
    <t>MICROSISTEM INFORMATICA LTDA-ME. - Aquisição de capa para Ipad mini, para uso no ambito do projeto</t>
  </si>
  <si>
    <t>185</t>
  </si>
  <si>
    <t>Márcia Moura dos Santos  - Diaria(s) no Perido: 18 a 22 de outubro de 2015  Local: Poços de Caldas, Minas Gerais.</t>
  </si>
  <si>
    <t>RENATA QUEIROZ AFFONSO  - Diaria(s) no Perido: 18 a 22 de outubro de 2015  Local: Poços de Caldas, Minas Gerais.</t>
  </si>
  <si>
    <t>Pag. Pessoa Fisica - Celso Pereira Gonçalves  -  Dia   15/10/2015</t>
  </si>
  <si>
    <t>ENCARGOS PF - Celso Pereira Gonçalves  -  Dia   15/10/2015</t>
  </si>
  <si>
    <t>Pag. Pessoa Fisica - Adriana Oliveira Marinho da Silva  -  Dia   15/10/2015</t>
  </si>
  <si>
    <t>ENCARGOS PF - Adriana Oliveira Marinho da Silva  -  Dia   15/10/2015</t>
  </si>
  <si>
    <t>RENATA QUEIROZ AFFONSO  - Diaria(s) no Perido: 21 a 22 de outubro de 2015  Local: Poços de Caldas, Minas Gerais.</t>
  </si>
  <si>
    <t>REAL FRIO DO RIO REFRIGERAÇÃO LTDA-ME. - Pagamento referente a aquisição de gás para uso na manutenção dos ares-condicionados e refrigeradores instalados nas dependências do CETEM.</t>
  </si>
  <si>
    <t>4766</t>
  </si>
  <si>
    <t>SANDYR COMERCIAL ELETRICA LTDA. - Pagamento referente a aquisição de material eletrico para manutenção predial do CETEM.</t>
  </si>
  <si>
    <t>50725</t>
  </si>
  <si>
    <t>ALL PARK TRANSPORTES LOCAÇÃO E LOGISTICA LTDA - Pagamento referente a serviço de coleta/transporte/entrega de equipamento do CETEM/RJ para Belo Horizonte-MG.</t>
  </si>
  <si>
    <t>1817</t>
  </si>
  <si>
    <t>Thuanny Honório Soares  - Diaria(s) no Perido: 18 a 22 de outubro de 2015  Local: Poços de Caldas, Minas Gerais.</t>
  </si>
  <si>
    <t>ATACADÃO PAPELEX LTDA - COMÉRCIO DE PAPEIS PAPELEX LTDA - Pagamento referente a aquisição de cartucho para uso administrativo da colaboradora Carmen Lucia, da SBQ.</t>
  </si>
  <si>
    <t>426387</t>
  </si>
  <si>
    <t>FARMACIA CEPE DO FUNDÃO LTDA -  Pagamento referente a aquisição de medicamentos para uso no Posto Médico do CETEM.</t>
  </si>
  <si>
    <t>RECIBO S/Nº</t>
  </si>
  <si>
    <t>COPIADORA AMIGA DOS ESTUDANTES LTDA -  Pagamento referente a confecção de folhetos para o evento XXVI ENTMME,  realizado em Poços de Caldas/MG.</t>
  </si>
  <si>
    <t>Nota fiscal 16139</t>
  </si>
  <si>
    <t>Pag. Pessoa Fisica - LAYTHA COSTA PINTO DE OLIVEIRA  -  Dia   20/10/2015</t>
  </si>
  <si>
    <t>ENCARGOS PF - LAYTHA COSTA PINTO DE OLIVEIRA  -  Dia   20/10/2015</t>
  </si>
  <si>
    <t>Prestação de Contas - Aloísio Moura da Silva - Dia  21/10/2015</t>
  </si>
  <si>
    <t>Adiantamento  -  Aloísio Moura da Silva -  Dia  21/10/2015</t>
  </si>
  <si>
    <t>Wellington da Silva Moras  - Diaria(s) no Perido: 27 de outubro de 2015  Local: São José dos Campos - SP</t>
  </si>
  <si>
    <t>Prestação de Contas - Cosme Antonio de Moraes Regly - Dia  23/10/2015</t>
  </si>
  <si>
    <t>Adiantamento  -  Cosme Antonio de Moraes Regly -  Dia  23/10/2015</t>
  </si>
  <si>
    <t>BRF S.A. -  Cesta natalina para os colaboradores da limpeza.</t>
  </si>
  <si>
    <t>BOLETO</t>
  </si>
  <si>
    <t>SANDYR COMERCIAL ELETRICA LTDA. - Aquisição de material eletrico para uso no reparo de ar condicionado da sala da Direção do CETEM.</t>
  </si>
  <si>
    <t>51069</t>
  </si>
  <si>
    <t>ATACADÃO PAPELEX LTDA - Aquisição de toner HP CC530, CC531, CC532A, CC533A, duas unidades de cada, para uso administrativo da direção do CETEM.</t>
  </si>
  <si>
    <t>430526</t>
  </si>
  <si>
    <t>Reembolso DANIEL SILVA BARBUTTI - Dia  28/10/2015</t>
  </si>
  <si>
    <t>Prestação de Contas - JEFFERSON RICARDO DE MOURA LOPES - Dia  28/10/2015</t>
  </si>
  <si>
    <t>Adiantamento  -  JEFFERSON RICARDO DE MOURA LOPES -  Dia  28/10/2015</t>
  </si>
  <si>
    <t>Reembolso Fernando Antônio Freitas Lins - Dia  29/10/2015</t>
  </si>
  <si>
    <t>RPX LOCACOES E SERVICOS LTDA  - Serviço de videoconferência para atender solicitação da Secretária Executiva do MCTI, Sra. Emília Curi, a fim de discutir com os Diretores das UPs, as Diretyrizes do Ministério do Planejamento para reforma administrativa no</t>
  </si>
  <si>
    <t>4788</t>
  </si>
  <si>
    <t>ATACADÃO PAPELEX LTDA - Aquisição de cartucho HP 940XL para uso admistrativo no Nucleo de Apoio a Gestão - NAG.</t>
  </si>
  <si>
    <t>433473</t>
  </si>
  <si>
    <t>POSTO NOGUEIRA LTDA - Pagamento referente a abastecimento de combustível dos carros a disposição do NR-ES, referente ao mês de setembro de 2015.</t>
  </si>
  <si>
    <t>16341</t>
  </si>
  <si>
    <t xml:space="preserve">ASPERMONT BRASIL PROVEDORA DE INFORMAÇÕES LTDA - Pagamento referente a serviço de renovação de assinatura Anual da revista "Notícias de Mineração Brasil". </t>
  </si>
  <si>
    <t>268</t>
  </si>
  <si>
    <t>Adiantamento  -  Rodrigo Gaspar de Oliveira -  Dia  05/11/2015</t>
  </si>
  <si>
    <t>REAL FRIO DO RIO REFRIGERAÇÃO LTDA-ME. - Aquisição de material eletrico e botija de gás para manutenção de ares condicionados nas dependencias do CETEM.</t>
  </si>
  <si>
    <t>4900</t>
  </si>
  <si>
    <t>REAL FRIO DO RIO REFRIGERAÇÃO LTDA-ME. - Aquisição de compressor 30.000 BTUS para manutenção de ar condicionado da sala da Direção do CETEM.</t>
  </si>
  <si>
    <t>4904</t>
  </si>
  <si>
    <t>SANDYR COMERCIAL ELETRICA LTDA - Aquisição de disjuntor para manutenção de ar condicionado da sala da Direção do CETEM.</t>
  </si>
  <si>
    <t>51356</t>
  </si>
  <si>
    <t>Pag. Pessoa Fisica - LAYTHA COSTA PINTO DE OLIVEIRA  -  Dia   09/11/2015</t>
  </si>
  <si>
    <t>ENCARGOS PF - LAYTHA COSTA PINTO DE OLIVEIRA  -  Dia   09/11/2015</t>
  </si>
  <si>
    <t>RPX LOCACOES E SERVICOS LTDA  - Pagamento referente a Serviço de videoconferência para participação da pesquisadora Maria Alice Goes  na 3ª Vídeo Conferência do Comitê Gestor do III CBR, marcada para ser realizada em 09 de novembro de 2015.</t>
  </si>
  <si>
    <t>4809</t>
  </si>
  <si>
    <t>SANDYR COMERCIAL ELETRICA LTDA . - Pagamento referente a aquisição de lampadas de flour, para uso na manutenção predial do CETEM.</t>
  </si>
  <si>
    <t>51477</t>
  </si>
  <si>
    <t>GIGA AMBIENTAL LTDA EPP - Pagamento referente a coleta de residuos das dependencias do CETEM.</t>
  </si>
  <si>
    <t>96</t>
  </si>
  <si>
    <t>REAL FRIO DO RIO REFRIGERAÇÃO LTDA-ME. - Pagamento referente a aquisição de botija de de Gás 407c, para uso no ar condicionado central do CETEM.</t>
  </si>
  <si>
    <t>4932</t>
  </si>
  <si>
    <t>Reembolso LEONARDO LUIZ LYRIO DA SILVEIRA - Dia  16/11/2015</t>
  </si>
  <si>
    <t>Cosme Antonio de Moraes Regly  - Diaria(s) no Perido: 17 a 18 de Novembro de 2015  Local: SÃO JOSÉ DOS CAMPOS - SP</t>
  </si>
  <si>
    <t>Ronaldo Luiz Correa dos Santos  - Diaria(s) no Perido: 17 a 18 de Novembro de 2015  Local: SÃO JOSÉ DOS CAMPOS - SP</t>
  </si>
  <si>
    <t>Pag. Pessoa Fisica - Celso Pereira Gonçalves  -  Dia   16/11/2015</t>
  </si>
  <si>
    <t>ENCARGOS PF - Celso Pereira Gonçalves  -  Dia   16/11/2015</t>
  </si>
  <si>
    <t>Pag. Pessoa Fisica - Adriana Oliveira Marinho da Silva  -  Dia   16/11/2015</t>
  </si>
  <si>
    <t>ENCARGOS PF - Adriana Oliveira Marinho da Silva  -  Dia   16/11/2015</t>
  </si>
  <si>
    <t>Prestação de Contas - JEFFERSON RICARDO DE MOURA LOPES - Dia  16/11/2015</t>
  </si>
  <si>
    <t>Adiantamento  -  JEFFERSON RICARDO DE MOURA LOPES -  Dia  17/11/2015</t>
  </si>
  <si>
    <t>Pag. Pessoa Fisica - José Maria de Araujo Osório  -  Dia   17/11/2015</t>
  </si>
  <si>
    <t>ENCARGOS PF - José Maria de Araujo Osório  -  Dia   17/11/2015</t>
  </si>
  <si>
    <t>Adiantamento  -  Eymard de Farias Sardenberg -  Dia  18/11/2015</t>
  </si>
  <si>
    <t>Prestação de Contas - Eymard de Farias Sardenberg - Dia  18/11/2015</t>
  </si>
  <si>
    <t>SANDYR COMERCIAL ELETRICA LTDA. - Pagamento  referente a aquisição de receptor  2A-250V e reator eletrico bivolt, material eletrico, para manutenção predial do CETEM.</t>
  </si>
  <si>
    <t>51735</t>
  </si>
  <si>
    <t>RESTAURANTE FLOR DA AMIZADE DO FUNDÃO - ME - Pagamento referente a Gastos com extras com colaboradores do CETEM, referente ao mês de outubro de 2015.</t>
  </si>
  <si>
    <t>9921</t>
  </si>
  <si>
    <t>COMERCIO DE COUROS E PLASTICOS RODEIO LTDA - ME  - Pagamento referente a aquisição de courvim, galão de cola e espuma para serviço de estofamento de mobiliario do CETEM.</t>
  </si>
  <si>
    <t>633005</t>
  </si>
  <si>
    <t>VIDREX TINTAS LTDA - Pagamento referente a aquisição de areia, garfo 330, lixa mad, tinta piso e trincha, material de consumo, para pintura do auditório do CETEM.</t>
  </si>
  <si>
    <t>55230</t>
  </si>
  <si>
    <t>SANDYR COMERCIAL ELETRICA LTDA - Pagamento referente a placa CG RED, para iluminação interna do CETEM.</t>
  </si>
  <si>
    <t>51817</t>
  </si>
  <si>
    <t>ROBSON &amp; ZORAIDE SOLUÇÕES EM VIAG. E TURISMO LTDA - Passagem para a Participação no III Seminário Brasileiro de Terras-Raras em 26/11/2015</t>
  </si>
  <si>
    <t>7292/15</t>
  </si>
  <si>
    <t>JASINSTELL COMERCIO LTDA-EPP - Aquisição de placas de ramais para central telefonica do CETEM.</t>
  </si>
  <si>
    <t>1061</t>
  </si>
  <si>
    <t>Prestação de Contas - Aloísio Moura da Silva - Dia  24/11/2015</t>
  </si>
  <si>
    <t>Adiantamento  -  Aloísio Moura da Silva -  Dia  24/11/2015</t>
  </si>
  <si>
    <t>Reembolso Ronaldo Luiz Correa dos Santos - Dia  25/11/2015</t>
  </si>
  <si>
    <t>SANDYR COMERCIAL ELETRICA LTDA. - Aquisição de placa CG, material eletrico para uso na manutenção predial do CETEM.</t>
  </si>
  <si>
    <t>51980</t>
  </si>
  <si>
    <t xml:space="preserve">SANDYR COMERCIAL ELETRICA LTDA. - Pagamento referente a aquisição de luminarias para o auditório do CETEM. </t>
  </si>
  <si>
    <t>52032</t>
  </si>
  <si>
    <t>LEARSI REFRIGERAÇÃO LTDA - Pagamento referente a aquisição de controlador TC900R para uso em camara fria do CETEM.</t>
  </si>
  <si>
    <t>1136</t>
  </si>
  <si>
    <t>FERNANDO L.M. SAAVEDRA ESTAMPARIA - Pagamento referente toalhas transparentes com logomarca para uso nas dependencias do restaurante do CETEM.</t>
  </si>
  <si>
    <t>Pag. Pessoa Fisica - José Maria de Araujo Osório  -  Dia   30/11/2015</t>
  </si>
  <si>
    <t>ENCARGOS PF - José Maria de Araujo Osório  -  Dia   30/11/2015</t>
  </si>
  <si>
    <t>Pag. Pessoa Fisica - PALOMA MONNERAT DE FARIA  -  Dia   30/11/2015</t>
  </si>
  <si>
    <t>ENCARGOS PF - PALOMA MONNERAT DE FARIA  -  Dia   30/11/2015</t>
  </si>
  <si>
    <t>Pag. Pessoa Fisica - LAYTHA COSTA PINTO DE OLIVEIRA  -  Dia   01/12/2015</t>
  </si>
  <si>
    <t>ENCARGOS PF - LAYTHA COSTA PINTO DE OLIVEIRA  -  Dia   01/12/2015</t>
  </si>
  <si>
    <t>RPX LOCACOES E SERVICOS LTDA  - Pagamento referente a Serviço de videoconferência " Livre do MCTI - Mulheres na Ciêcia realizada no dia 02/12/2015.</t>
  </si>
  <si>
    <t>4859</t>
  </si>
  <si>
    <t xml:space="preserve">REAL FRIO DO RIO REFRIGERAÇÃO LTDA-ME. - Pagamento referente a aquisição de material eletrico, consumo, para reparo de Freezer e Ar- Condicionado localizado nas dependencias do CETEM. </t>
  </si>
  <si>
    <t>5050</t>
  </si>
  <si>
    <t xml:space="preserve">MICROSISTEM INFORMATICA LTDA-ME. - Pagamento referente a aquisição de pendrives para o setor controle de projetos, e mouse otico para a colaboradora Carmen Lucia Branquinho. </t>
  </si>
  <si>
    <t>Reembolso Osvaldo Antonio Serra - Dia  03/12/2015</t>
  </si>
  <si>
    <t>Prestação de Contas - JEFFERSON RICARDO DE MOURA LOPES - Dia  03/12/2015</t>
  </si>
  <si>
    <t>Adiantamento  -  JEFFERSON RICARDO DE MOURA LOPES -  Dia  03/12/2015</t>
  </si>
  <si>
    <t>Pag. Pessoa Fisica - ANDREZZA MILHEIRO DA SILVA  -  Dia   03/12/2015</t>
  </si>
  <si>
    <t>ENCARGOS PF - ANDREZZA MILHEIRO DA SILVA  -  Dia   03/12/2015</t>
  </si>
  <si>
    <t>Adiantamento  -  Rodrigo Gaspar de Oliveira -  Dia  03/12/2015</t>
  </si>
  <si>
    <t>ELETRO FERRAGENS MAIOLINO LTDA - Pagamento referente aquisição de material eletrico para uso na manutenção predial do CETEM.</t>
  </si>
  <si>
    <t>J. NEIVA MAQUINA E EQUIPAMENTOS LTDA - Pagamento referente a serviço de conserto de um micro trator Tobatta, para uso no ambito do projeto.</t>
  </si>
  <si>
    <t>246</t>
  </si>
  <si>
    <t>ASSOCIAÇÃO BRASILEIRA DE NORMAS TECNICAS - Normas técnicas</t>
  </si>
  <si>
    <t>7552</t>
  </si>
  <si>
    <t>Prestação de Contas - Eymard de Farias Sardenberg - Dia  08/12/2015</t>
  </si>
  <si>
    <t>Adiantamento  -  Eymard de Farias Sardenberg -  Dia  08/12/2015</t>
  </si>
  <si>
    <t>RESTAURANTE FLOR DA AMIZADE DO FUNDÃO - ME - Pagamento referente a Gastos com extras com colaboradores do CETEM, referente ao mês de novembro de 2015.</t>
  </si>
  <si>
    <t>9990</t>
  </si>
  <si>
    <t>RESTAURANTE FLOR DA AMIZADE DO FUNDÃO - ME - Pagamento referente a visita do reitor da Universidade de Palmas/Tocantins.</t>
  </si>
  <si>
    <t>9989</t>
  </si>
  <si>
    <t>RESTAURANTE FLOR DA AMIZADE DO FUNDÃO - ME - Pagamento referente visita tecnica com convidados da CBMM dia 25/11 e Convidado ITV dia 23/10, convidados da DIR.</t>
  </si>
  <si>
    <t>9986; 9987 e 9988</t>
  </si>
  <si>
    <t>Pag. Pessoa Fisica - Celso Pereira Gonçalves  -  Dia   08/12/2015</t>
  </si>
  <si>
    <t>ENCARGOS PF - Celso Pereira Gonçalves  -  Dia   08/12/2015</t>
  </si>
  <si>
    <t>Pag. Pessoa Fisica - Adriana Oliveira Marinho da Silva  -  Dia   08/12/2015</t>
  </si>
  <si>
    <t>ENCARGOS PF - Adriana Oliveira Marinho da Silva  -  Dia   08/12/2015</t>
  </si>
  <si>
    <t>MICROSISTEM INFORMATICA LTDA-ME. - Pagamento referente a serviço de manutenção corretiva e preventiva nas impressoras do SPMA, Laserjet 500 color e HP OFFICEJET 6480.</t>
  </si>
  <si>
    <t>061</t>
  </si>
  <si>
    <t>SANDYR COMERCIAL ELETRICA LTDA. - Pagamento referente a aquisição de reator eletrico e fita isolante para uso na manutenção predial do CETEM.</t>
  </si>
  <si>
    <t>52570</t>
  </si>
  <si>
    <t>TINTURARIAS SPORT LTDA - Pagamento referente a serviços de lavagem de toalha de rosto e toalha de mesa,  no ambito do projeto.</t>
  </si>
  <si>
    <t>11483</t>
  </si>
  <si>
    <t>Prestação de Contas - Cosme Antonio de Moraes Regly - Dia  14/12/2015</t>
  </si>
  <si>
    <t>ROBSON &amp; ZORAIDE SOLUÇÕES EM VIAG. E TURISMO LTDA - Pagamento referente a hospedagem para participação do Drº Iran Machado, no 3º seminário de TERRAS RARAS DO CETEM que aconteceu nos dias 26 e 27 de novembro de 2015.</t>
  </si>
  <si>
    <t>7362</t>
  </si>
  <si>
    <t>ROBSON &amp; ZORAIDE SOLUÇÕES EM VIAG. E TURISMO LTDA - Pagamento referente a hospedagem para participação do Drº Osvaldo Serra, no 3º seminário de TERRAS RARAS DO CETEM que aconteceu nos dias 26 e 27 de novembro de 2015.</t>
  </si>
  <si>
    <t>Pag. Pessoa Fisica - CRISTIANE DE SOUZA  -  Dia   16/12/2015</t>
  </si>
  <si>
    <t>ENCARGOS PF - CRISTIANE DE SOUZA  -  Dia   16/12/2015</t>
  </si>
  <si>
    <t>Pag. Pessoa Fisica - Luciana Pereira Lemos  -  Dia   16/12/2015</t>
  </si>
  <si>
    <t>ENCARGOS PF - Luciana Pereira Lemos  -  Dia   16/12/2015</t>
  </si>
  <si>
    <t>Pag. Pessoa Fisica - Rosely Pereira Romualdo  -  Dia   16/12/2015</t>
  </si>
  <si>
    <t>ENCARGOS PF - Rosely Pereira Romualdo  -  Dia   16/12/2015</t>
  </si>
  <si>
    <t>RPX LOCACOES E SERVICOS LTDA  - Pagamento referente a video conferencia realizada  no dia 15/12 para uso no ambito do projeto.</t>
  </si>
  <si>
    <t>4885</t>
  </si>
  <si>
    <t>WALVER CLIMATIZAÇÃO E REFRIGERAÇÃO LTDA - Pagamento referente a serviços executados em ar condicionado nas dependencias do CETEM  para uso no ambito do projeto.</t>
  </si>
  <si>
    <t>492</t>
  </si>
  <si>
    <t>Adiantamento  -  Cosme Antonio de Moraes Regly -  Dia  16/12/2015</t>
  </si>
  <si>
    <t>RESTAURANTE FLOR DA AMIZADE DO FUNDÃO - ME - Pagamento referente a realização de evento comemorativo realizado no CETEM no dia 21/12/2015.</t>
  </si>
  <si>
    <t>10022</t>
  </si>
  <si>
    <t>RESTAURANTE FLOR DA AMIZADE DO FUNDÃO - ME - Pagamento referente a reunião técnica com delegação francesa em visita ao CETEM no dia 11/12/2015.</t>
  </si>
  <si>
    <t>10015</t>
  </si>
  <si>
    <t>Adiantamento  -  Valmir Brilhante de Sousa -  Dia  16/12/2015</t>
  </si>
  <si>
    <t>ROBSON &amp; ZORAIDE SOLUÇÕES EM VIAG. E TURISMO LTDA. - Pagamento referente a seguro viagem para o coordenador Ronaldo Santos, para representar o CETEM no "BIAT 2016 Borsa dell'Innovazione e dell'Alta Tecnologia" - Bari/Italia em 11-12 fevereiro 2016.</t>
  </si>
  <si>
    <t>7367</t>
  </si>
  <si>
    <t>diárias para a bolsista do NRES que apresentará trabalhos na XXIII Jornada de IC do CETEM.</t>
  </si>
  <si>
    <t>DIARIA</t>
  </si>
  <si>
    <t>Expositor no stande do CETEM na 67ª SBPC - 23ª EXPOTEC.</t>
  </si>
  <si>
    <t>Motorista</t>
  </si>
  <si>
    <t>Palestrante no  na 67ª SBPC - 23ª EXPOTEC.</t>
  </si>
  <si>
    <t>Motorista - São Carlos/SP SBPC</t>
  </si>
  <si>
    <t>TONER E FITA MEMO SEOF</t>
  </si>
  <si>
    <t>Apresentadores Wireless R400</t>
  </si>
  <si>
    <t>REDUTOR PARA FORNO ROTATIVO</t>
  </si>
  <si>
    <t>passagem aerea para os colaboradores Paulo Lima, Elzivir Guerra, Arthur Chaves, Carlos Nogueira e Fernando Landgra que irão participar da reunião do novo CTC que será realizado no dia 20 de julho no CETEM. E aquisição de passagem aerea para o Diretor Fernando Lins e para os colaboradores Leonard Santos, Leonardo Freire e Hudson Couto que participam da 67ª SBPC - 23ª EXPOTEC em São Carlos - SP.</t>
  </si>
  <si>
    <t>Referente a visita tecnica da Profº Carlos Magno no dia 11/06, encontro mensal de modelagem molecular e reunião com convidado da DIR  no dia 07/07 ambito do projeto.</t>
  </si>
  <si>
    <t>serviço de impressão e certificação para a XXIII Jornada de Iniciação Cientifica do CETEM</t>
  </si>
  <si>
    <t>Secretária COPM</t>
  </si>
  <si>
    <t>Secretária COPM - Encargos</t>
  </si>
  <si>
    <t>Secretária CPMA - Encargos</t>
  </si>
  <si>
    <t xml:space="preserve">Secretária CPMA </t>
  </si>
  <si>
    <t>aquisição de kit esmalte - Manutenção predial</t>
  </si>
  <si>
    <t xml:space="preserve"> cartuchos HP 94 e 95, material de consumo, para uso na impressão de folders, cartazes e certificados, da IV PCI do CETEM.</t>
  </si>
  <si>
    <t>patente, pedido nacional de Invenção.</t>
  </si>
  <si>
    <t>transporte taxi e passagens de onibus para participação, como palestrante, na 67º SBPC</t>
  </si>
  <si>
    <t>autorização de funcionamento do Stand do CETEM na ABM WEEK 2015</t>
  </si>
  <si>
    <t>gastos diversos com reunião do CTC e IV Jornada PCI</t>
  </si>
  <si>
    <t>estadia dos colaboradores Carlos Nogueira Junior e Arthur Chaves Pinto, referente a participação na reunião do Conselho Técnico-Científico do CETEM</t>
  </si>
  <si>
    <t>Referente a reunião do Conselho Técnico-Científico DIA 20/07/2015.</t>
  </si>
  <si>
    <t>gastos com impressões, para uso na IV Jornada PCI do CETEM</t>
  </si>
  <si>
    <t>estadia do colaborador Elzivir Guerra, referente a participação na IV Jornada PCI do CETEM</t>
  </si>
  <si>
    <t>HP 95, e um HP 98, para uso da impressora do pavilhão didádico.</t>
  </si>
  <si>
    <t xml:space="preserve"> Fernando Lins referente a  reunião em Brasilia-DF</t>
  </si>
  <si>
    <t>Serviço de manutenção e peças, referente ao automovel do NR-ES.</t>
  </si>
  <si>
    <t xml:space="preserve"> evento da IV Jornada PCI.</t>
  </si>
  <si>
    <t>XXIII Jornada de Iniciação Científica do CETEM</t>
  </si>
  <si>
    <t>estadia do colaborador Antônio Peres, referente a participação na Jornada de iniciação Cientifica do Cetem.</t>
  </si>
  <si>
    <t>reunião tecnica com membros da da IV Jornada PCI DO CETEM.</t>
  </si>
  <si>
    <t>reunião tecnica com professor Antonio Peres, XXIII Jornada de Iniciação Científica DIA 30 de Junho; e professor convidado para oficina do projeto EA - UFCG/UFPE.</t>
  </si>
  <si>
    <t>reunião tecnica com membros da bancada da XXIII Jornada de Iniciação Científica do CETEM.</t>
  </si>
  <si>
    <t>reunião tecnica com convidados da Empresa Votorantim.</t>
  </si>
  <si>
    <t xml:space="preserve"> serviço no sistema de barramento blindado</t>
  </si>
  <si>
    <t xml:space="preserve">3 cartuchos HP 670XL preto, para uso adminstrativo da Direção do CETEM. </t>
  </si>
  <si>
    <t>equipamentos audiovisuais pedido de do coordenador Francisco Holanda.</t>
  </si>
  <si>
    <t>Reunião CTC e IV Jornada PCI do CETEM, gastos com transporte e Alimentação</t>
  </si>
  <si>
    <t>Reunião em Brasilia-DF, aquisição de passagem aerea</t>
  </si>
  <si>
    <t>manutenção predial do NR-ES.</t>
  </si>
  <si>
    <t>Participação na ABM WEEK</t>
  </si>
  <si>
    <t>Prestadora de Serviço - CPGI</t>
  </si>
  <si>
    <t>Prestadora de Serviço - CPGI ENCARGOS</t>
  </si>
  <si>
    <t>bolsista do NRES, na XXIII Jornada de Iniciação Cientifica do CETEM em Julho de 2015. Gastos com transporte.</t>
  </si>
  <si>
    <t>Participação na ABM WEEK, gasto com transporte.</t>
  </si>
  <si>
    <t xml:space="preserve">Fernando Lins, referente a participação na "Cachoeiro Stone" - Cachoeiro - ES. </t>
  </si>
  <si>
    <t>aquisição de bandeiras para o NR-ES.</t>
  </si>
  <si>
    <t>Serviços de Engenheiro</t>
  </si>
  <si>
    <t>Serviços de Engenheiro - ENCARGOS</t>
  </si>
  <si>
    <t>impressora HP 8500 - jato de tinta</t>
  </si>
  <si>
    <t>Fernando Lins referente a volta da participação na Feira "Cachoeiro Stone</t>
  </si>
  <si>
    <t xml:space="preserve">inauguração do NR-ES. </t>
  </si>
  <si>
    <t>Exposibram 2015.</t>
  </si>
  <si>
    <t>inscrição no 55º Congresso Brasileiro de Química, que será realizado em Goiânia- GO, de 02 a 06/11/2015.</t>
  </si>
  <si>
    <t>participação no II EU-Latin America dialogue on Raw Materials em Cartagena de Indias/Colombia</t>
  </si>
  <si>
    <t>fontes hp compaq 6005</t>
  </si>
  <si>
    <t>passagem aerea para os colaboradores Daniel Silva, Gabriela Fernandes e  Fernanda Barbosa, referente a participação inscrição no 55º Congresso Brasileiro de Química, que será realizado em Go</t>
  </si>
  <si>
    <t xml:space="preserve">passsagem aerea para o Diretor Fernando Lins, referente a reunião em Brasília. </t>
  </si>
  <si>
    <t>vacina da Gripe aplicação nos colaboradores do CETEM..</t>
  </si>
  <si>
    <t>curso de prospecção de documentos de patentes para o servidor Bruno Montandon.</t>
  </si>
  <si>
    <t>tonner HP 78A, para uso no SETOR CONTROLE DE PROJETOS</t>
  </si>
  <si>
    <t>transporte/entrega de amostras de São Paulo para o CETEM/RJ SET/2015.</t>
  </si>
  <si>
    <t>kit reposição 1602</t>
  </si>
  <si>
    <t>combustível para os carros a disposição do NR-ES</t>
  </si>
  <si>
    <t>aquisição de adesivo feira do marmore e granito para uso no NR-ES</t>
  </si>
  <si>
    <t>onibus para visita tecnica no trecho Rio de Janeiro x Poços de Caldas x Rio de Janeiro, referente a participação de servidores e colaboradores no ENTME 2015.</t>
  </si>
  <si>
    <t>ar condionado da sala da DIR.</t>
  </si>
  <si>
    <t>passagem aerea para o diretor Fernando Lins referente a reunião em Brasilia-DF.</t>
  </si>
  <si>
    <t>Primeiros Socorros</t>
  </si>
  <si>
    <t>reembolso referente gastos com transporte e alimentação</t>
  </si>
  <si>
    <t xml:space="preserve"> combustível dos carros a disposição do NR-ES</t>
  </si>
  <si>
    <t>assinatura Anual da revista "Notícias de Mineração Brasil"</t>
  </si>
  <si>
    <t>Congresso Brasileiro de P&amp;D em Petróleo e Gás</t>
  </si>
  <si>
    <t>capa para Ipad mini</t>
  </si>
  <si>
    <t>participação da 26ª edição do ENTMME</t>
  </si>
  <si>
    <t>coleta/transporte/entrega de equipamento do CETEM/RJ para Belo Horizonte-MG.</t>
  </si>
  <si>
    <t>cartucho para uso administrativo da colaboradora Carmen Lucia, da SBQ.</t>
  </si>
  <si>
    <t>XXVI ENTMME,  realizado em Poços de Caldas/MG.</t>
  </si>
  <si>
    <t>Cesta natalina para os colaboradores da limpeza.</t>
  </si>
  <si>
    <t>HP CC530, CC531, CC532A, CC533A, duas unidades de cada, para uso administrativo da direção do CETEM.</t>
  </si>
  <si>
    <t>55º Congresso Brasileiro de Química, que ocorrerá de 2 a 6 de novembro, em Goiania-GO.</t>
  </si>
  <si>
    <t>Serviço de video conferência para atender solicitação da Secretária Executiva do MCTI</t>
  </si>
  <si>
    <t>Aquisição de cartucho HP 940XL para uso admistrativo no Nucleo de Apoio a Gestão - NAG.</t>
  </si>
  <si>
    <t>Estofador</t>
  </si>
  <si>
    <t>Estofador - Encargos</t>
  </si>
  <si>
    <t xml:space="preserve"> Passagem para Paulo Cesar Lima a Participação no III Seminário Brasileiro de Terras-Raras em 26/11/2015</t>
  </si>
  <si>
    <t xml:space="preserve">Arquiteta </t>
  </si>
  <si>
    <t>Arquiteta - Encargos</t>
  </si>
  <si>
    <t>videoconferência " Livre do MCTI - Mulheres na Ciêcia realizada no dia 02/12/2015.</t>
  </si>
  <si>
    <t>videoconferência para participação da pesquisadora Maria Alice Goes  na 3ª Vídeo Conferência do Comitê Gestor do III CBR, marcada para ser realizada em 09 de novembro de 2015.</t>
  </si>
  <si>
    <t>Transporte de Viracopos a Poços de Caldas ENTME</t>
  </si>
  <si>
    <t>TERRAS RARAS</t>
  </si>
  <si>
    <t>BENEFICIÁRIOS DAS FUNDAÇÕES-GESTÃO CETEM  2015</t>
  </si>
  <si>
    <t xml:space="preserve">pendrives para o setor controle de projetos, e mouse otico para a colaboradora Carmen Lucia Branquinho. </t>
  </si>
  <si>
    <t>Reembolso Osvaldo Antonio Serra</t>
  </si>
  <si>
    <t>reitor da Universidade de Palmas/Tocantins</t>
  </si>
  <si>
    <t>convidados da CBMM dia 25/11 e Convidado ITV dia 23/10, convidados da DIR.</t>
  </si>
  <si>
    <t xml:space="preserve"> lavagem de toalha de rosto e toalha de mesa</t>
  </si>
  <si>
    <t>hospedagem para participação do Drº Iran Machado, no 3º seminário de TERRAS RARAS DO CETEM que aconteceu nos dias 26 e 27 de novembro de 2015.</t>
  </si>
  <si>
    <t>hospedagem para participação do Drº Osvaldo Serra, no 3º seminário de TERRAS RARAS DO CETEM que aconteceu nos dias 26 e 27 de novembro de 2015.</t>
  </si>
  <si>
    <t xml:space="preserve"> video conferencia realizada  no dia 15/12 </t>
  </si>
  <si>
    <t>comemorativo realizado no CETEM no dia 21/12/2015.</t>
  </si>
  <si>
    <t xml:space="preserve"> reunião técnica com delegação francesa em visita ao CETEM no dia 11/12/2015.</t>
  </si>
  <si>
    <t xml:space="preserve">seguro viagem para o coordenador Ronaldo Santos, para representar o CETEM no "BIAT 2016 Borsa dell'Innovazione e dell'Alta Tecnologia" - Bari/Italia </t>
  </si>
  <si>
    <t>ENGESOLDA INDUSTRIAS E COMERCIO LTDA - Pagamento referente a aquisição de eletrodos e disco de corte BNA, para uso da COAD.</t>
  </si>
  <si>
    <t>Cosme Antônio de Moraes Regly -  28/08/2015</t>
  </si>
  <si>
    <t>Prestação de contas - Cosme Antônio de Moraes Regly -  01/09/2015</t>
  </si>
  <si>
    <t>Leasi Refrigeração - Placa eletonica para ar condicionado</t>
  </si>
  <si>
    <t>Cosme Antônio de Moraes Regly -  23/10/2015</t>
  </si>
  <si>
    <t>Prestação de contas - Cosme Antônio de Moraes Regly -  23/10/2015</t>
  </si>
  <si>
    <t>SPRINGER CUSTOMER</t>
  </si>
  <si>
    <t>Livro: Sustainable Phosphorus</t>
  </si>
  <si>
    <t>LUIZ GONZAGA SANTOS SOBRAL</t>
  </si>
  <si>
    <t>LIVRO: RARE EARTHS</t>
  </si>
  <si>
    <t>RONALDO SANTOS</t>
  </si>
  <si>
    <t>Iron Ore  Liming Lu</t>
  </si>
  <si>
    <t>BENEFICIÁRIOS DAS FUNDAÇÕES-GESTÃO  - 2015</t>
  </si>
  <si>
    <t xml:space="preserve">BENEFICIÁRIOS DAS FUNDAÇÕES-GESTÃO  2015 </t>
  </si>
  <si>
    <t xml:space="preserve">GASTOS POR COORDENAÇÃO 2015 </t>
  </si>
  <si>
    <t>Adiantamento - JEFFERSON RICARDO DE MOURA LOPES - Dia  18/12/2015</t>
  </si>
  <si>
    <t>Adiantamento  -  Aloísio Moura da Silva -  Dia  06/01/2016</t>
  </si>
  <si>
    <t>Adiantamento  -  Eymard de Farias Sardenberg -  Dia  12/01/2016</t>
  </si>
  <si>
    <t>Adiantamento  -  Wellington da Silva Moras -  Dia  13/01/2016</t>
  </si>
  <si>
    <t>Adiantamento  -  JEFFERSON RICARDO DE MOURA LOPES -  Dia  15/01/2016</t>
  </si>
  <si>
    <t>Adiantamento  -  Cosme Antonio de Moraes Regly -  Dia  28/01/2016</t>
  </si>
  <si>
    <t>Adiantamento  -  Eymard de Farias Sardenberg -  Dia  16/02/2016</t>
  </si>
  <si>
    <t>Adiantamento  -  Rodrigo Gaspar de Oliveira -  Dia  16/02/2016</t>
  </si>
  <si>
    <t>Adiantamento  -  Aloísio Moura da Silva -  Dia  17/02/2016</t>
  </si>
  <si>
    <t>Adiantamento  -  Cosme Antonio de Moraes Regly -  Dia  26/02/2016</t>
  </si>
  <si>
    <t>Adiantamento  -  JEFFERSON RICARDO DE MOURA LOPES -  Dia  29/02/2016</t>
  </si>
  <si>
    <t>Adiantamento  -  Rodrigo Gaspar de Oliveira -  Dia  01/03/2016</t>
  </si>
  <si>
    <t>Adiantamento  -  Eymard de Farias Sardenberg -  Dia  15/03/2016</t>
  </si>
  <si>
    <t>Adiantamento  -  JEFFERSON RICARDO DE MOURA LOPES -  Dia  29/03/2016</t>
  </si>
  <si>
    <t>Adiantamento  -  Rodrigo Gaspar de Oliveira -  Dia  04/04/2016</t>
  </si>
  <si>
    <t>Adiantamento  -  Eymard de Farias Sardenberg -  Dia  07/04/2016</t>
  </si>
  <si>
    <t>Adiantamento  -  Aloísio Moura da Silva -  Dia  07/04/2016</t>
  </si>
  <si>
    <t>Adiantamento  -  Cosme Antonio de Moraes Regly -  Dia  08/04/2016</t>
  </si>
  <si>
    <t>Adiantamento  -  JEFFERSON RICARDO DE MOURA LOPES -  Dia  11/04/2016</t>
  </si>
  <si>
    <t>Adiantamento  -  Rodrigo Gaspar de Oliveira -  Dia  03/05/2016</t>
  </si>
  <si>
    <t>Adiantamento  -  JEFFERSON RICARDO DE MOURA LOPES -  Dia  09/05/2016</t>
  </si>
  <si>
    <t>Adiantamento  -  Aloísio Moura da Silva -  Dia  09/05/2016</t>
  </si>
  <si>
    <t>Adiantamento  -  ROBSON ARAUJO D'AVILA -  Dia  12/05/2016</t>
  </si>
  <si>
    <t>Adiantamento  -  Eymard de Farias Sardenberg -  Dia  17/05/2016</t>
  </si>
  <si>
    <t>Adiantamento  -  Nathalia Pérola Pereira Cerqueira Sinimbu -  Dia  24/05/2016</t>
  </si>
  <si>
    <t>Adiantamento  -  JEFFERSON RICARDO DE MOURA LOPES -  Dia  30/05/2016</t>
  </si>
  <si>
    <t>Adiantamento  -  Rodrigo Gaspar de Oliveira -  Dia  02/06/2016</t>
  </si>
  <si>
    <t>Adiantamento  -  Aloísio Moura da Silva -  Dia  02/06/2016</t>
  </si>
  <si>
    <t>Adiantamento  -  Eymard de Farias Sardenberg -  Dia  09/06/2016</t>
  </si>
  <si>
    <t>Adiantamento  -  JEFFERSON RICARDO DE MOURA LOPES -  Dia  14/06/2016</t>
  </si>
  <si>
    <t>Fernando Antônio Freitas Lins  - Diaria(s) no Perido: 11 a 12 de janeiro de 2016.  Local: Brasília</t>
  </si>
  <si>
    <t>Claudio Luiz Schneider  - Diaria(s) no Perido: 21 de janeiro de 2016.  Local: São Paulo</t>
  </si>
  <si>
    <t>Ronaldo Luiz Correa dos Santos  - Diaria(s) no Perido: 08 a 14 de fevereiro de 2016  Local: Bari - Itália</t>
  </si>
  <si>
    <t>Fernando Antônio Freitas Lins  - Diaria(s) no Perido: 11 a 12 de abril de 2016  Local: Brasilia - DF</t>
  </si>
  <si>
    <t>Fernando Antônio Freitas Lins  - Diaria(s) no Perido: 10 a 11 de abril de 2016  Local: Brasilia - DF</t>
  </si>
  <si>
    <t>José Affonso Brod  - Diaria(s) no Perido: 25 a 29 de abril de 2016  Local: Búzios - RJ</t>
  </si>
  <si>
    <t>Francisco Mariano da Rocha de Souza Lima  - Diaria(s) no Perido: 25 a 29 de abril de 2016  Local: Búzios - RJ</t>
  </si>
  <si>
    <t>REINER NEUMANN  - Diaria(s) no Perido: 25 a 29 de abril de 2016  Local: Búzios - RJ</t>
  </si>
  <si>
    <t>Tiago Buch - Diaria(s) no Perido: 24 a 29 de abril de 2016  Local: Búzios - RJ</t>
  </si>
  <si>
    <t>MARCONDES LIMA DA COSTA - Diaria(s) no Perido: 24 a 29 de abril de 2016  Local: Búzios - RJ</t>
  </si>
  <si>
    <t>LUCY TAKEHARA CHEMALE - Diaria(s) no Perido: 24 a 29 de abril de 2016  Local: Búzios - RJ</t>
  </si>
  <si>
    <t>HENRIQUE KAHN  - Diaria(s) no Perido: 25 a 28 de abril de 2016  Local: Búzios - RJ</t>
  </si>
  <si>
    <t>Elves Matiolo  - Diaria(s) no Perido: 25 a 29 de abril de 2016  Local: Búzios - RJ</t>
  </si>
  <si>
    <t>Ronan de Santana Erbe  - Diaria(s) no Perido: 02/07/2016 a 10/07/2016  Local: Porto Seguro/BA</t>
  </si>
  <si>
    <t>Fernando Antônio Freitas Lins  - Diaria(s) no Perido: 03 a 05 de julho de 2016  Local: Porto Seguro/BA</t>
  </si>
  <si>
    <t>ELETRO FERRAGENS MAIOLINO LTDA - Material de consumo para uso na manutenção predial do Cetem.</t>
  </si>
  <si>
    <t>083</t>
  </si>
  <si>
    <t>ELETRO FERRAGENS MAIOLINO LTDA - Pagamento referente a aquisição de material de consumo e eletrico para uso na manutenção predial do CETEM.</t>
  </si>
  <si>
    <t>092</t>
  </si>
  <si>
    <t>187 Central Carioca de Peças - LTDA EPP - Referente a aquisição de material de consumo para uso na manutenção do CETEM.</t>
  </si>
  <si>
    <t>os: 5297 e 5296</t>
  </si>
  <si>
    <t>MOTOR PUMPEN COMERCIO E SERVIÇOS LTDA - Pagamento referente a material de consumo para reparo de motor WEG da bomba da usina Piloto do CETEM.</t>
  </si>
  <si>
    <t>592</t>
  </si>
  <si>
    <t>ELETRO FERRAGENS MAIOLINO LTDA - Pagamento referente aquisição de material de consumo para uso na manutenção do CETEM.</t>
  </si>
  <si>
    <t>107</t>
  </si>
  <si>
    <t>ELETRO FERRAGENS MAIOLINO LTDA. - Pagamento referente a aquisição de material de consumo para uso na manutenção do CETEM.</t>
  </si>
  <si>
    <t>114</t>
  </si>
  <si>
    <t>VIDREX TINTAS LTDA - Pagamento referente a aquisição material de consumo para uso na manutenção predial do CETEM.</t>
  </si>
  <si>
    <t>59292</t>
  </si>
  <si>
    <t>ROBSON &amp; ZORAIDE SOLUÇÕES EM VIAG. E TURISMO LTDA - Passagem aérea Fernando Lins para Brasília</t>
  </si>
  <si>
    <t>7403/16</t>
  </si>
  <si>
    <t>ROBSON &amp; ZORAIDE SOLUÇÕES EM VIAG. E TURISMO LTDA - Aquisição de passagens aerea para os Professores Jose Affonso Brod, Tiago Buch e Lucy Chemale referente a participação no Workshop prepartório para o projeto binacional Brasil-Alemanha "Efficiency in Min</t>
  </si>
  <si>
    <t>7620</t>
  </si>
  <si>
    <t>ROBSON &amp; ZORAIDE SOLUÇÕES EM VIAG. E TURISMO LTDA. - Pagamento referente a aquisição de passagens aereas para os colaboradores Ysrael Vera, Reiner Neumann, Claudio Scheinder referente a Reunião de Trabalho a ser realizado em Florianópolis, nos dias 19 e 2</t>
  </si>
  <si>
    <t>7659</t>
  </si>
  <si>
    <t>ROBSON &amp; ZORAIDE SOLUÇÕES EM VIAG. E TURISMO LTDA. - Pagamento referente a aquisição de passagens aereas para o pesquisador Iran Machado referente a apresentação de estudo aos pesquisadores do CETEM e fazer entrevistas pessoalmente com eles sobre os proje</t>
  </si>
  <si>
    <t>7657</t>
  </si>
  <si>
    <t>ROBSON &amp; ZORAIDE SOLUÇÕES EM VIAG. E TURISMO LTDA - Pagamento de passagem aérea para o servidor Ronan Erbe que irá representar o CETEM na 68ª Reunião Anual da SBPC em Porto Seguro.</t>
  </si>
  <si>
    <t>2199</t>
  </si>
  <si>
    <t>Prestação de Contas - JEFFERSON RICARDO DE MOURA LOPES - Dia  18/12/2015</t>
  </si>
  <si>
    <t>Prestação de Contas - Aloísio Moura da Silva - Dia  06/01/2016</t>
  </si>
  <si>
    <t>Prestação de Contas - Eymard de Farias Sardenberg - Dia  12/01/2016</t>
  </si>
  <si>
    <t>Prestação de Contas - JEFFERSON RICARDO DE MOURA LOPES - Dia  15/01/2016</t>
  </si>
  <si>
    <t>Prestação de Contas - Cosme Antonio de Moraes Regly - Dia  28/01/2016</t>
  </si>
  <si>
    <t>Prestação de Contas - Eymard de Farias Sardenberg - Dia  16/02/2016</t>
  </si>
  <si>
    <t>Prestação de Contas - Aloísio Moura da Silva - Dia  17/02/2016</t>
  </si>
  <si>
    <t>Prestação de Contas - Cosme Antonio de Moraes Regly - Dia  26/02/2016</t>
  </si>
  <si>
    <t>Prestação de Contas - JEFFERSON RICARDO DE MOURA LOPES - Dia  29/02/2016</t>
  </si>
  <si>
    <t>Prestação de Contas - Eymard de Farias Sardenberg - Dia  15/03/2016</t>
  </si>
  <si>
    <t>Prestação de Contas - JEFFERSON RICARDO DE MOURA LOPES - Dia  29/03/2016</t>
  </si>
  <si>
    <t>Prestação de Contas - Eymard de Farias Sardenberg - Dia  07/04/2016</t>
  </si>
  <si>
    <t>Prestação de Contas - Aloísio Moura da Silva - Dia  07/04/2016</t>
  </si>
  <si>
    <t>Prestação de Contas - Cosme Antonio de Moraes Regly - Dia  08/04/2016</t>
  </si>
  <si>
    <t>Prestação de Contas - JEFFERSON RICARDO DE MOURA LOPES - Dia  11/04/2016</t>
  </si>
  <si>
    <t>Prestação de Contas - Eymard de Farias Sardenberg - Dia  05/05/2016</t>
  </si>
  <si>
    <t>Prestação de Contas - JEFFERSON RICARDO DE MOURA LOPES - Dia  09/05/2016</t>
  </si>
  <si>
    <t>Prestação de Contas - Aloísio Moura da Silva - Dia  09/05/2016</t>
  </si>
  <si>
    <t>Prestação de Contas - Eymard de Farias Sardenberg - Dia  17/05/2016</t>
  </si>
  <si>
    <t>Prestação de Contas - JEFFERSON RICARDO DE MOURA LOPES - Dia  30/05/2016</t>
  </si>
  <si>
    <t>Prestação de Contas - Aloísio Moura da Silva - Dia  06/06/2016</t>
  </si>
  <si>
    <t>Prestação de Contas - Nathalia Pérola Pereira Cerqueira Sinimbu - Dia  09/06/2016</t>
  </si>
  <si>
    <t>Prestação de Contas - JEFFERSON RICARDO DE MOURA LOPES - Dia  14/06/2016</t>
  </si>
  <si>
    <t>Pag. Pessoa Fisica - LAYTHA COSTA PINTO DE OLIVEIRA  -  Dia   04/01/2016</t>
  </si>
  <si>
    <t>ENCARGOS PF - LAYTHA COSTA PINTO DE OLIVEIRA  -  Dia   04/01/2016</t>
  </si>
  <si>
    <t>Pag. Pessoa Fisica - ANDREZZA MILHEIRO DA SILVA  -  Dia   02/05/2016</t>
  </si>
  <si>
    <t>ENCARGOS PF - ANDREZZA MILHEIRO DA SILVA  -  Dia   02/05/2016</t>
  </si>
  <si>
    <t>Pag. Pessoa Fisica - Celso Pereira Gonçalves  -  Dia   08/01/2016</t>
  </si>
  <si>
    <t>ENCARGOS PF - Celso Pereira Gonçalves  -  Dia   08/01/2016</t>
  </si>
  <si>
    <t>Pag. Pessoa Fisica - Adriana Oliveira Marinho da Silva  -  Dia   08/01/2016</t>
  </si>
  <si>
    <t>ENCARGOS PF - Adriana Oliveira Marinho da Silva  -  Dia   08/01/2016</t>
  </si>
  <si>
    <t>Pag. Pessoa Fisica - CRISTIANE DE SOUZA  -  Dia   08/01/2016</t>
  </si>
  <si>
    <t>ENCARGOS PF - CRISTIANE DE SOUZA  -  Dia   08/01/2016</t>
  </si>
  <si>
    <t>Pag. Pessoa Fisica - Iran Ferreira Machado  -  Dia   22/01/2016</t>
  </si>
  <si>
    <t>ENCARGOS PF - Iran Ferreira Machado  -  Dia   22/01/2016</t>
  </si>
  <si>
    <t>Pag. Pessoa Fisica - ANDREZZA MILHEIRO DA SILVA  -  Dia   03/02/2016</t>
  </si>
  <si>
    <t>ENCARGOS PF - ANDREZZA MILHEIRO DA SILVA  -  Dia   03/02/2016</t>
  </si>
  <si>
    <t>Pag. Pessoa Fisica - LAYTHA COSTA PINTO DE OLIVEIRA  -  Dia   16/02/2016</t>
  </si>
  <si>
    <t>ENCARGOS PF - LAYTHA COSTA PINTO DE OLIVEIRA  -  Dia   16/02/2016</t>
  </si>
  <si>
    <t>Pag. Pessoa Fisica - Celso Pereira Gonçalves  -  Dia   16/02/2016</t>
  </si>
  <si>
    <t>ENCARGOS PF - Celso Pereira Gonçalves  -  Dia   16/02/2016</t>
  </si>
  <si>
    <t>Pag. Pessoa Fisica - Adriana Oliveira Marinho da Silva  -  Dia   16/02/2016</t>
  </si>
  <si>
    <t>ENCARGOS PF - Adriana Oliveira Marinho da Silva  -  Dia   16/02/2016</t>
  </si>
  <si>
    <t>Pag. Pessoa Fisica - LAYTHA COSTA PINTO DE OLIVEIRA  -  Dia   09/03/2016</t>
  </si>
  <si>
    <t>ENCARGOS PF - LAYTHA COSTA PINTO DE OLIVEIRA  -  Dia   09/03/2016</t>
  </si>
  <si>
    <t>Pag. Pessoa Fisica - ANDREZZA MILHEIRO DA SILVA  -  Dia   10/03/2016</t>
  </si>
  <si>
    <t>ENCARGOS PF - ANDREZZA MILHEIRO DA SILVA  -  Dia   10/03/2016</t>
  </si>
  <si>
    <t>Pag. Pessoa Fisica - Celso Pereira Gonçalves  -  Dia   17/03/2016</t>
  </si>
  <si>
    <t>ENCARGOS PF - Celso Pereira Gonçalves  -  Dia   17/03/2016</t>
  </si>
  <si>
    <t>Pag. Pessoa Fisica - Adriana Oliveira Marinho da Silva  -  Dia   17/03/2016</t>
  </si>
  <si>
    <t>ENCARGOS PF - Adriana Oliveira Marinho da Silva  -  Dia   17/03/2016</t>
  </si>
  <si>
    <t>Pag. Pessoa Fisica - LAYTHA COSTA PINTO DE OLIVEIRA  -  Dia   11/04/2016</t>
  </si>
  <si>
    <t>ENCARGOS PF - LAYTHA COSTA PINTO DE OLIVEIRA  -  Dia   11/04/2016</t>
  </si>
  <si>
    <t>Pag. Pessoa Fisica - Celso Pereira Gonçalves  -  Dia   14/04/2016</t>
  </si>
  <si>
    <t>ENCARGOS PF - Celso Pereira Gonçalves  -  Dia   14/04/2016</t>
  </si>
  <si>
    <t>Pag. Pessoa Fisica - Adriana Oliveira Marinho da Silva  -  Dia   14/04/2016</t>
  </si>
  <si>
    <t>ENCARGOS PF - Adriana Oliveira Marinho da Silva  -  Dia   14/04/2016</t>
  </si>
  <si>
    <t>Pag. Pessoa Fisica - LAYTHA COSTA PINTO DE OLIVEIRA  -  Dia   16/05/2016</t>
  </si>
  <si>
    <t>ENCARGOS PF - LAYTHA COSTA PINTO DE OLIVEIRA  -  Dia   16/05/2016</t>
  </si>
  <si>
    <t>Pag. Pessoa Fisica - Adriana Oliveira Marinho da Silva  -  Dia   19/05/2016</t>
  </si>
  <si>
    <t>ENCARGOS PF - Adriana Oliveira Marinho da Silva  -  Dia   19/05/2016</t>
  </si>
  <si>
    <t>Pag. Pessoa Fisica - Celso Pereira Gonçalves  -  Dia   19/05/2016</t>
  </si>
  <si>
    <t>ENCARGOS PF - Celso Pereira Gonçalves  -  Dia   19/05/2016</t>
  </si>
  <si>
    <t>Pag. Pessoa Fisica - LAYTHA COSTA PINTO DE OLIVEIRA  -  Dia   10/06/2016</t>
  </si>
  <si>
    <t>ENCARGOS PF - LAYTHA COSTA PINTO DE OLIVEIRA  -  Dia   10/06/2016</t>
  </si>
  <si>
    <t>Pag. Pessoa Fisica - Adriana Oliveira Marinho da Silva  -  Dia   16/06/2016</t>
  </si>
  <si>
    <t>ENCARGOS PF - Adriana Oliveira Marinho da Silva  -  Dia   16/06/2016</t>
  </si>
  <si>
    <t>Pag. Pessoa Fisica - Celso Pereira Gonçalves  -  Dia   16/06/2016</t>
  </si>
  <si>
    <t>ENCARGOS PF - Celso Pereira Gonçalves  -  Dia   16/06/2016</t>
  </si>
  <si>
    <t>RESTAURANTE FLOR DA AMIZADE DO FUNDÃO - ME - Pagamento referente a realização de evento comemorativo, 2ª parcela, realizado no CETEM no dia 21/12/2015.</t>
  </si>
  <si>
    <t>10031</t>
  </si>
  <si>
    <t>TRIFERMAQ MAQUINAS FERRAMENTAS E FERRAGENS LTDA - Materiais diversos para uso na oficina do Cetem.</t>
  </si>
  <si>
    <t>11711</t>
  </si>
  <si>
    <t>REAL FRIO DO RIO REFRIGERAÇÃO LTDA-ME. - Peças de refrigeração para uso geral no Cetem.</t>
  </si>
  <si>
    <t>5281</t>
  </si>
  <si>
    <t>RESTAURANTE FLOR DA AMIZADE DO FUNDÃO - ME - Pagamento referente aos gastos extras com colaboradores do CETEM no mês de dezembro/2015.</t>
  </si>
  <si>
    <t>10040</t>
  </si>
  <si>
    <t>ATACADÃO PAPELEX LTDA - Cartuchos para uso na Sala 03 do Pavilhão Didático e no SCP.</t>
  </si>
  <si>
    <t>480323</t>
  </si>
  <si>
    <t>HIDROLUX - HIDROLIGHT EQUIPAMENTOS E SERVIÇOS EIRELI - EPP - Reparo de um bomba submersilvel Dancor SDE-Oleo motor WEG 1,0 CV 220V.</t>
  </si>
  <si>
    <t>36483</t>
  </si>
  <si>
    <t>VIRGINIA LANNES ARQUITETURA LTDA - Projeto gráfico e diagramação de capa e miolo do livro "Crowdsourcing - Uma forma de inovação aberta"</t>
  </si>
  <si>
    <t>226</t>
  </si>
  <si>
    <t>REAL FRIO DO RIO REFRIGERAÇÃO LTDA-ME - Material de refrigeração para uso na manutenção do CETEM.</t>
  </si>
  <si>
    <t>5384</t>
  </si>
  <si>
    <t>MICROSISTEM INFORMATICA LTDA-ME - Tinta para a impressão dos crachás.</t>
  </si>
  <si>
    <t>192</t>
  </si>
  <si>
    <t>JOBAL IND E COM DE PAPEIS LTDA - Cartão para a impressão dos crachás.</t>
  </si>
  <si>
    <t>32761</t>
  </si>
  <si>
    <t>VIDREX TINTAS LTDA - Aquisição de Material para manutenção do Separador Stutevant.</t>
  </si>
  <si>
    <t>56774</t>
  </si>
  <si>
    <t>WALVER CLIMATIZAÇÃO E REFRIGERAÇÃO LTDA - Manutenção de aparelho de ar condicionado na sala Controle de Projetos.</t>
  </si>
  <si>
    <t>550</t>
  </si>
  <si>
    <t xml:space="preserve">ATACADÃO PAPELEX LTDA - Aquisição de 4 cartuchos HP 670XL, para uso administrativo da direção do CETEM. </t>
  </si>
  <si>
    <t>498182</t>
  </si>
  <si>
    <t>RESTAURANTE FLOR DA AMIZADE DO FUNDÃO - ME - Pagamento referente a Gastos com extras com colaboradores do CETEM, referente ao mês de janeiro de 2016.</t>
  </si>
  <si>
    <t>10129</t>
  </si>
  <si>
    <t>COLORA COMUNICAÇÃO VISUAL LTDA  - Adesivo leitoso colocado no estande na feira do mármore e granito de Vitória</t>
  </si>
  <si>
    <t>2027</t>
  </si>
  <si>
    <t>RPX LOCACOES E SERVICOS LTDA  - Locação de equipamentos audiovisuais</t>
  </si>
  <si>
    <t xml:space="preserve">J. SHOLNA REPRODUÇÕES GRAFICAS LTDA  - Pagamento referente a confecção do Livro "CROWDSOURCING - Uma forma de inovação aberta". </t>
  </si>
  <si>
    <t>2370</t>
  </si>
  <si>
    <t>FUNDAÇÃO DE DESENVOLVIMENTO DA UNICAMP - FUNCAMP - Pagamento referente a curso de avaliação de resultados e impactos P&amp;D e Inovação do pesquisador Iran Ferreira Machado.</t>
  </si>
  <si>
    <t>196978</t>
  </si>
  <si>
    <t>10159</t>
  </si>
  <si>
    <t>ATACADÃO PAPELEX LTDA - Referente a aquisição de cartuchos HP 923xl para uso no Núcleo de Divulgação Institucional do CETEM.</t>
  </si>
  <si>
    <t>509351</t>
  </si>
  <si>
    <t>MICROSISTEM INFORMATICA LTDA-ME. - Referente a aquisição de kit limpeza para impressora PL20i para uso no Núcleo de Divulgação Institucional do CETEM.</t>
  </si>
  <si>
    <t>196</t>
  </si>
  <si>
    <t>ATACADÃO PAPELEX LTDA - Referente a aquisição de cartucho HP 940XL para uso na administração do CETEM.</t>
  </si>
  <si>
    <t>513035</t>
  </si>
  <si>
    <t>514044</t>
  </si>
  <si>
    <t>RESTAURANTE FLOR DA AMIZADE DO FUNDÃO - ME - Pagamento referente a Gastos com extras com colaboradores do CETEM, referente ao mês de fevereiro de 2016.</t>
  </si>
  <si>
    <t>10166</t>
  </si>
  <si>
    <t>BENFICA MECANICA DIESEL LTDA ME - Pagamento referente a serviço de revisão e manutenção no veiculo automotivo a serviço do NR-ES.</t>
  </si>
  <si>
    <t>COPIADORA AMIGA DOS ESTUDANTES LTDA. - Pagamento referente a serviço de impressão de folders sobre a "missão e os valores do CETEM".</t>
  </si>
  <si>
    <t>17275</t>
  </si>
  <si>
    <t>RESTAURANTE FLOR DA AMIZADE DO FUNDÃO - ME - Pagamento referente reunião técnica entre o coordenador Ronaldo Santos e Drº Itamar Resende CEO da Mineração Taboca.</t>
  </si>
  <si>
    <t>10208</t>
  </si>
  <si>
    <t>SANDYR COMERCIAL ELETRICA LTDA. - Pagamento referente a aquisição de RELE WE RW27 - 1D3-5 e contador WEG, para uso na manutenção do CETEM.</t>
  </si>
  <si>
    <t>RESTAURANTE FLOR DA AMIZADE DO FUNDÃO - ME - Pagamento referente a reunião técnica entre pesquisadores e visitantes do Joint Research Center da União Européia.</t>
  </si>
  <si>
    <t>10210</t>
  </si>
  <si>
    <t>VIDREX TINTAS LTDA - Pagamento referente a aquisição de espuma expansiva para uso na Usina Piloto do CETEM.</t>
  </si>
  <si>
    <t>57753</t>
  </si>
  <si>
    <t>ASSOCIAÇÃO TECNICO CIENTIFICA ERNESTO LUIS DE O JUNIOR - Pagamento referente a serviço de analise de minérios: Caulim, Mica Feldspato, Quartzo e Tantalita a pedido do coordenador Francisco Holanda.</t>
  </si>
  <si>
    <t>40870</t>
  </si>
  <si>
    <t>COPIADORA AMIGA DOS ESTUDANTES LTDA. - Pagamento referente impressão colorida e encadernação VIP de dez exemplares do livro mineração na escola.</t>
  </si>
  <si>
    <t>17417</t>
  </si>
  <si>
    <t>MIRANDA FLORES E DECORAÇÕES LTDA - Pagamento referente à aquisição de coroa de flores em homenagem a pesquisador João Alves Sampaio.</t>
  </si>
  <si>
    <t>6958</t>
  </si>
  <si>
    <t>RPX LOCACOES E SERVICOS LTDA  - Pagamento referente a Serviço de video conferência realizada no dia 01/04/2016.</t>
  </si>
  <si>
    <t>4983</t>
  </si>
  <si>
    <t>VERSATIL TURISMO LTDA ME. - Pagamento referente a serviço de transporte para levar colaboradores do CETEM ao velório do pesquisador João Alves Sampaio.</t>
  </si>
  <si>
    <t>778</t>
  </si>
  <si>
    <t xml:space="preserve">COPIADORA AMIGA DOS ESTUDANTES LTDA - Pagamento referente a serviço deplotagem em Banner para IX Simpósio de Rochas Ornamentais do Nordeste. </t>
  </si>
  <si>
    <t>17450</t>
  </si>
  <si>
    <t>REAL FRIO DO RIO REFRIGERAÇÃO LTDA-ME. - Pagamento referente a aquisição de contatoras, reles, compressor 12.000 e blocos, para manutenção a sala 34 da Usina Piloto do CETEM.</t>
  </si>
  <si>
    <t>5862</t>
  </si>
  <si>
    <t>M.V. LEAL DESIGNER ME - Pagamento referente à impressão banners para simpósio de rochas ornamentais do nordeste e IV simposio minerias industriais do norte.</t>
  </si>
  <si>
    <t>1219</t>
  </si>
  <si>
    <t>COPIADORA AMIGA DOS ESTUDANTES LTDA. - Pagamento referente a confecção de Banners para colocação nas obras de restauração, onde o CETEM  apoia tecnologicamente. São banners para divulgação do CETEM.</t>
  </si>
  <si>
    <t>17.465</t>
  </si>
  <si>
    <t>WALVER CLIMATIZAÇÃO E REFRIGERAÇÃO LTDA - Pagamento referente a serviço de manutenção corretiva no Sistema de Chiller do CETEM.</t>
  </si>
  <si>
    <t>626</t>
  </si>
  <si>
    <t>ROBSON &amp; ZORAIDE SOLUÇÕES EM VIAG. E TURISMO LTDA - Aquisição de passagen aerea para o Diretor Fernado Lins referente a Reunião em Brasília.</t>
  </si>
  <si>
    <t>7619</t>
  </si>
  <si>
    <t>MOTOR PUMPEN COMERCIO E SERVIÇOS LTDA - Pagamento referente a aquisição de fio cobre, rolamento 6205zz, tampa traseira 90, tampa flageada 90 e serviços  para uso na manutenção predial do CETEM.</t>
  </si>
  <si>
    <t>13849 e 10673</t>
  </si>
  <si>
    <t>RPX LOCACOES E SERVICOS LTDA  - Pagamento referente a serviço de videoconferência sobre o Relatório Anual 2015 e a pactuação TCG 2016 ficam para dia 27/04 às 14h30.</t>
  </si>
  <si>
    <t>5021</t>
  </si>
  <si>
    <t>REAL FRIO DO RIO REFRIGERAÇÃO LTDA-ME. - Pagamento referente à aquisição de contadora CX2 3210, rele 28-25 e Bloco lad N40, para manutenção corretiva emergencial do quadro geral da central de refrigeração do CETEM.</t>
  </si>
  <si>
    <t>5991</t>
  </si>
  <si>
    <t>RESTAURANTE FLOR DA AMIZADE DO FUNDÃO - ME - Pagamento referente a Gastos com extras com colaboradores do CETEM, referente ao mês de março de 2016.</t>
  </si>
  <si>
    <t>10267</t>
  </si>
  <si>
    <t>CUMMINS VENDAS E SERVICOS DE MOTORES E GERADORES LTDA. - Pagamento referente a aquisição de filtro de ar, filtro de combustível, filtro separador e filtro de oleo para manutenção do Gerador do CETEM.</t>
  </si>
  <si>
    <t>6082</t>
  </si>
  <si>
    <t>6074</t>
  </si>
  <si>
    <t>REAL FRIO DO RIO REFRIGERAÇÃO LTDA-ME. - Pagamento referente a aquisição debotija de gás R22 e termostáto para uso na manutenção do CETEM.</t>
  </si>
  <si>
    <t>5776</t>
  </si>
  <si>
    <t>SANDYR COMERCIAL ELETRICA LTDA. - Pagamento referente a aquisição de material CB silicone para uso na Usina Piloto e FUS NH 160A para uso na manutenção do CETEM.</t>
  </si>
  <si>
    <t>57275</t>
  </si>
  <si>
    <t>VIDREX TINTAS LTDA - Pagamento referente a aquisição de adesivo contato 2,5kkg para uso na manutenção do CETEM.</t>
  </si>
  <si>
    <t>58777</t>
  </si>
  <si>
    <t>RESTAURANTE FLOR DA AMIZADE DO FUNDÃO - ME - Pagamento referente a Gastos com extras com colaboradores do CETEM, referente ao mês de abril de 2016.</t>
  </si>
  <si>
    <t>10296</t>
  </si>
  <si>
    <t>ATACADÃO PAPELEX LTDA - Pagamento referente a aquisição de toner HP 78A para uso no Setor Controle de Projetos.</t>
  </si>
  <si>
    <t>572697</t>
  </si>
  <si>
    <t>MICROSISTEM INFORMATICA LTDA-ME - Pagamento referente a aquisição de RIBBON colorido para uso na impressora zebra Pl 20i para confecção de crachás para uso nas dependencias do CETEM.</t>
  </si>
  <si>
    <t>204</t>
  </si>
  <si>
    <t>MEC COMERCIO DE REFRIGERAÇÃO LTDA - Pagamento referente a serviço de obra com material de reparos de 4 purificadores da marca Libell.</t>
  </si>
  <si>
    <t>909</t>
  </si>
  <si>
    <t>ROBSON &amp; ZORAIDE SOLUÇÕES EM VIAG. E TURISMO LTDA. - Pagamento referente a hospedagem para o pesquisador Iran Machado referente a apresentação de estudo aos pesquisadores do CETEM e fazer entrevistas pessoalmente com eles sobre os projetos cujas caracteri</t>
  </si>
  <si>
    <t>7669</t>
  </si>
  <si>
    <t>COPIADORA AMIGA DOS ESTUDANTES LTDA. - Impressão colorida e encadernação em capa dura de três exemplares do Livro Mineração na Escola</t>
  </si>
  <si>
    <t>17793</t>
  </si>
  <si>
    <t>COPIADORA AMIGA DOS ESTUDANTES LTDA. - Serviço de impressão de posters para uso no evento Workshop Uranium Exploration Strategy, Resource Assessment and Feasibility Studies.</t>
  </si>
  <si>
    <t>17792</t>
  </si>
  <si>
    <t>580705</t>
  </si>
  <si>
    <t>TRIFERMAQ MAQUINAS FERRAMENTAS E FERRAGENS LTDA - Aquisição de serra fita para metais FB para uso do CETEM.</t>
  </si>
  <si>
    <t>12400</t>
  </si>
  <si>
    <t>ATACADÃO PAPELEX LTDA - Pagamento referente a aquisição de cartucho HP 670XL (preto, ciano, magenta e amarelo) para uso na diretoria do CETEM.</t>
  </si>
  <si>
    <t>578670</t>
  </si>
  <si>
    <t>SANDYR COMERCIAL ELETRICA LTDA. - Pagamento referente a aquisição de disjuntor 3P 2000A 240V para uso na manutenção predial do CETEM.</t>
  </si>
  <si>
    <t>58248</t>
  </si>
  <si>
    <t>RESTAURANTE FLOR DA AMIZADE DO FUNDÃO - ME - Pagamento referente a Gastos com extras com colaboradores do CETEM, referente ao mês de maio de 2016.</t>
  </si>
  <si>
    <t>10351</t>
  </si>
  <si>
    <t xml:space="preserve">BOA VISTA BATERIAS LTDA - Pagamento referente a aquisição de bateria ACDelco Freeendom para uso nos veiculo a serviço do CETEM. </t>
  </si>
  <si>
    <t>8020</t>
  </si>
  <si>
    <t>COLETRANS COLETA RECICLAGEM DE LIXO LTDA - Pagamento referente a prestação de serviço de retirada de entrulho das dependencias do CETEM. 1ª Parcela</t>
  </si>
  <si>
    <t>12415</t>
  </si>
  <si>
    <t>MIRANDA FLORES E DECORAÇÕES LTDA - Pagamento referente a aquisição de coroa de flores em homenagem ao ex Diretor do CETEM, Roberto Cerrini Villas Boas.</t>
  </si>
  <si>
    <t>7251</t>
  </si>
  <si>
    <t>ACERACO C DE A DE A E SER LTDA ERR - ACERACO COMERCIO E REPRESENTACOES - Pagamento referente aquisição de material para reparos emergenciais de estragos causados pela chuva no CETEM NR-ES.</t>
  </si>
  <si>
    <t>2879</t>
  </si>
  <si>
    <t>RPX LOCACOES E SERVICOS LTDA.  - Pagamento referente  video conferência XIII SNAPLM, realizada no dia 01/06/2016.</t>
  </si>
  <si>
    <t>5054</t>
  </si>
  <si>
    <t>MIRANDA FLORES E DECORAÇÕES LTDA - Pagamento referente à aquisição de arranjo de flores, homenagem do CETEM ao professor Villas Boas.</t>
  </si>
  <si>
    <t>7272</t>
  </si>
  <si>
    <t>ATACADÃO PAPELEX LTDA - Pagamento referente à aquisição de papel toalha interolha, e papel coquetel para uso nas dependencias do CETEM.</t>
  </si>
  <si>
    <t>595934</t>
  </si>
  <si>
    <t xml:space="preserve">ATACADÃO PAPELEX LTDA - Pagamento referente à aquisição de fita dupla face, bobina platico e fita empacotamento que serão usadas para empacotamento de materiais enviados a 68º reunião anual da SBPC.  </t>
  </si>
  <si>
    <t>RESTAURANTE FLOR DA AMIZADE DO FUNDÃO - ME - Pagamento referente reunião tecnica com convidados da diretoria.</t>
  </si>
  <si>
    <t>10393</t>
  </si>
  <si>
    <t>VERSATIL TURISMO LTDA ME. - Pagamento referente à serviço de transporte para uso no ambito do projeto.</t>
  </si>
  <si>
    <t>808</t>
  </si>
  <si>
    <t>SANDYR COMERCIAL ELETRICA LTDA. - Pagamento referente à aquisição de reator de luminária para uso na manutenção predial do CETEM.</t>
  </si>
  <si>
    <t>59082</t>
  </si>
  <si>
    <t>Reembolso Eymard de Farias Sardenberg - Dia  22/12/2015</t>
  </si>
  <si>
    <t>Reembolso Fernando Antônio Freitas Lins - Dia  22/02/2016</t>
  </si>
  <si>
    <t>Reembolso Monica Monnerat Tardim Bastos - Dia  03/03/2016</t>
  </si>
  <si>
    <t>Reembolso Luis Carlos Bertolino - Dia  04/04/2016</t>
  </si>
  <si>
    <t>Reembolso MARCONDES LIMA DA COSTA - Dia  19/04/2016</t>
  </si>
  <si>
    <t>Reembolso Eymard de Farias Sardenberg - Dia  06/05/2016</t>
  </si>
  <si>
    <t>Reembolso Fernando Antônio Freitas Lins - Dia  31/05/2016</t>
  </si>
  <si>
    <t>Reembolso Eymard de Farias Sardenberg - Dia  20/06/2016</t>
  </si>
  <si>
    <t>EVENTO "WORKSHOP URANIUM EXPLORATION ESTRATEGY"</t>
  </si>
  <si>
    <t>Diversos (DESPESAS IPVA VEICULOS CETEM)</t>
  </si>
  <si>
    <t>seminário tecnico sobre barragens</t>
  </si>
  <si>
    <t>evento BIAT - BARI ITALIA</t>
  </si>
  <si>
    <t>Simpósio Rochas Minerais</t>
  </si>
  <si>
    <t>Workshop Brasil-Alemanha (Buzios)</t>
  </si>
  <si>
    <t>68º reunião anual do SBPC</t>
  </si>
  <si>
    <t>Workshop Brasil-Alemanha (FLORIANÓPOLIS)</t>
  </si>
  <si>
    <t>pesquisador Iran Machado referente a apresentação de estudo aos pesquisadores do CETEM</t>
  </si>
  <si>
    <t>68ª Reunião Anual da SBPC em Porto Seguro.</t>
  </si>
  <si>
    <t>Revisão Ortográfica</t>
  </si>
  <si>
    <t xml:space="preserve">Encargos -ANDREZZA MILHEIRO DA SILVA </t>
  </si>
  <si>
    <t>Revisão Tecnica de texto.</t>
  </si>
  <si>
    <t>ENCARGOS PF - Iran Ferreira Machado</t>
  </si>
  <si>
    <t>evento comemorativo CETEM</t>
  </si>
  <si>
    <t>gastos extras com colaboradores do CETEM no mês de dezembro/2015</t>
  </si>
  <si>
    <t>Cartuchos para uso na Sala 03 do Pavilhão Didático e no SCP.</t>
  </si>
  <si>
    <t xml:space="preserve"> livro "Crowdsourcing - Uma forma de inovação aberta</t>
  </si>
  <si>
    <t>Tinta para a impressão dos crachás.</t>
  </si>
  <si>
    <t>Cartão para a impressão dos crachás.</t>
  </si>
  <si>
    <t>Manutenção de aparelho de ar condicionado na sala Controle de Projetos.</t>
  </si>
  <si>
    <t xml:space="preserve"> 4 cartuchos HP 670XL, para uso administrativo da direção do CETEM. </t>
  </si>
  <si>
    <t>Gastos com extras com colaboradores do CETEM, referente ao mês de janeiro de 2016.</t>
  </si>
  <si>
    <t xml:space="preserve"> estande na feira do mármore e granito de Vitória</t>
  </si>
  <si>
    <t xml:space="preserve"> Locação de equipamentos audiovisuais</t>
  </si>
  <si>
    <t>curso de avaliação de resultados e impactos P&amp;D e Inovação do pesquisador Iran Ferreira Machado.</t>
  </si>
  <si>
    <t>cartuchos HP 923xl para uso no Núcleo de Divulgação Institucional do CETEM.</t>
  </si>
  <si>
    <t>kit limpeza para impressora PL20i para uso no Núcleo de Divulgação Institucional do CETEM.</t>
  </si>
  <si>
    <t xml:space="preserve"> administração do CETEM.</t>
  </si>
  <si>
    <t>Gastos com extras com colaboradores do CETEM, referente ao mês de fevereiro de 2016.</t>
  </si>
  <si>
    <t xml:space="preserve"> revisão e manutenção no veiculo automotivo a serviço do NR-ES.</t>
  </si>
  <si>
    <t xml:space="preserve"> folders sobre a "missão e os valores do CETEM".</t>
  </si>
  <si>
    <t>Ronaldo Santos e Drº Itamar Resende CEO da Mineração Taboca.</t>
  </si>
  <si>
    <t>reunião técnica entre pesquisadores e visitantes do Joint Research Center da União Européia.</t>
  </si>
  <si>
    <t>analise de minérios: Caulim, Mica Feldspato, Quartzo e Tantalita a pedido do coordenador Francisco Holanda.</t>
  </si>
  <si>
    <t>impressão colorida e encadernação VIP de dez exemplares do livro mineração na escola.</t>
  </si>
  <si>
    <t>coroa de flores em homenagem a pesquisador João Alves Sampaio.</t>
  </si>
  <si>
    <t>video conferência realizada no dia 01/04/2016.</t>
  </si>
  <si>
    <t>levar colaboradores do CETEM ao velório do pesquisador João Alves Sampaio.</t>
  </si>
  <si>
    <t xml:space="preserve"> Banner para IX Simpósio de Rochas Ornamentais do Nordeste. </t>
  </si>
  <si>
    <t>banners para simpósio de rochas ornamentais do nordeste e IV simposio minerias industriais do norte.</t>
  </si>
  <si>
    <t xml:space="preserve">confecção de Banners para colocação nas obras de restauração, onde o CETEM  apoia tecnologicamente. </t>
  </si>
  <si>
    <t>Diretor Fernado Lins referente a Reunião em Brasília.</t>
  </si>
  <si>
    <t>videoconferência sobre o Relatório Anual 2015 e a pactuação TCG 2016</t>
  </si>
  <si>
    <t xml:space="preserve"> Gastos com extras com colaboradores do CETEM, referente ao mês de março de 2016.</t>
  </si>
  <si>
    <t>Gastos com extras com colaboradores do CETEM, referente ao mês de abril de 2016.</t>
  </si>
  <si>
    <t>toner HP 78A para uso no Setor Controle de Projetos.</t>
  </si>
  <si>
    <t>RIBBON colorido para uso na impressora zebra Pl 20i para confecção de crachás</t>
  </si>
  <si>
    <t xml:space="preserve">hospedagem para o pesquisador Iran Machado referente a apresentação de estudo aos pesquisadores do CETEM </t>
  </si>
  <si>
    <t>Impressão colorida e encadernação em capa dura de três exemplares do Livro Mineração na Escola</t>
  </si>
  <si>
    <t>evento Workshop Uranium Exploration Strategy, Resource Assessment and Feasibility Studies.</t>
  </si>
  <si>
    <t>cartucho HP 670XL (preto, ciano, magenta e amarelo) para uso na diretoria do CETEM.</t>
  </si>
  <si>
    <t>Gastos com extras com colaboradores do CETEM, referente ao mês de maio de 2016.</t>
  </si>
  <si>
    <t xml:space="preserve"> retirada de entrulho das dependencias do CETEM. 1ª Parcela</t>
  </si>
  <si>
    <t xml:space="preserve"> bateria ACDelco Freeendom para uso nos veiculo a serviço do CETEM. </t>
  </si>
  <si>
    <t>homenagem ao ex Diretor do CETEM, Roberto Cerrini Villas Boas.</t>
  </si>
  <si>
    <t>reparos emergenciais de estragos causados pela chuva no CETEM NR-ES.</t>
  </si>
  <si>
    <t>video conferência XIII SNAPLM, realizada no dia 01/06/2016.</t>
  </si>
  <si>
    <t>homenagem do CETEM ao professor Villas Boas.</t>
  </si>
  <si>
    <t xml:space="preserve">bobina platico e fita empacotamento que serão usadas para empacotamento de materiais enviados a 68º reunião anual da SBPC.  </t>
  </si>
  <si>
    <t>reunião tecnica com convidados da diretoria.</t>
  </si>
  <si>
    <t xml:space="preserve"> serviço de transporte</t>
  </si>
  <si>
    <t>Serviços de transporte (Diretor CETEM)</t>
  </si>
  <si>
    <t>Livro Oxford handbook</t>
  </si>
  <si>
    <t>simposio sobre argilas aplicadas (Plotagens)</t>
  </si>
  <si>
    <t>Atividades diversas a serviço do CETEM (Diretor CETEM)</t>
  </si>
  <si>
    <t>inscrição da colaboradora Fernanda Barbosa, no Congresso Brasileiro de P&amp;D em Petroleo e Gás a se realizar nos dias 20 a 22 de Outubro de 2015 em Curi</t>
  </si>
  <si>
    <t>GASTOS POR COORDENAÇÃO  2013</t>
  </si>
  <si>
    <t>Pag. Pessoa Fisica - Luciana Pereira Lemos  -  Dia   15/10/2015</t>
  </si>
  <si>
    <t>ENCARGOS PF - Luciana Pereira Lemos  -  Dia   15/10/2015</t>
  </si>
  <si>
    <t>Pag. Pessoa Fisica - CRISTIANE DE SOUZA  -  Dia   15/10/2015</t>
  </si>
  <si>
    <t>ENCARGOS PF - CRISTIANE DE SOUZA  -  Dia   15/10/2015</t>
  </si>
  <si>
    <t>Pag. Pessoa Fisica - Rosely Pereira Romualdo  -  Dia   15/10/2015</t>
  </si>
  <si>
    <t>ENCARGOS PF - Rosely Pereira Romualdo  -  Dia   15/10/2015</t>
  </si>
  <si>
    <t>Pag. Pessoa Fisica - CRISTIANE DE SOUZA  -  Dia   24/11/2015</t>
  </si>
  <si>
    <t>ENCARGOS PF - CRISTIANE DE SOUZA  -  Dia   24/11/2015</t>
  </si>
  <si>
    <t>Pag. Pessoa Fisica - Luciana Pereira Lemos  -  Dia   02/12/2015</t>
  </si>
  <si>
    <t>ENCARGOS PF - Luciana Pereira Lemos  -  Dia   02/12/2015</t>
  </si>
  <si>
    <t>Pag. Pessoa Fisica - Rosely Pereira Romualdo  -  Dia   02/12/2015</t>
  </si>
  <si>
    <t>ENCARGOS PF - Rosely Pereira Romualdo  -  Dia  02/12/2015</t>
  </si>
  <si>
    <t>Prestação de contas - Cosme Antonio de Moraes Regly -  15/01/2016</t>
  </si>
  <si>
    <t>Cosme Antonio de Moraes Regly -  15/01/2016</t>
  </si>
  <si>
    <t>Prestação de contas - Cosme Antonio de Moraes Regly -  26/02/2016</t>
  </si>
  <si>
    <t>Cosme Antonio de Moraes Regly -  26/02/2016</t>
  </si>
  <si>
    <t>Prestação de contas - Cosme Antonio de Moraes Regly -  08/04/2016</t>
  </si>
  <si>
    <t>Cosme Antonio de Moraes Regly -  08/04/2016</t>
  </si>
  <si>
    <t>Livraria Cultura - A Companion to Global Environmental History</t>
  </si>
  <si>
    <t>PERIODICALS PUBLICACOES TECNICAS LTDA</t>
  </si>
  <si>
    <t>ELSEVIER - Livro Lithium Process</t>
  </si>
  <si>
    <t xml:space="preserve">AUSIMM - LIVRO IRON ORE 2015 </t>
  </si>
  <si>
    <t xml:space="preserve">LIVRARIA CULTURA S/A - Livro Mineralogical Aplications </t>
  </si>
  <si>
    <t>Icone Viagens e Eventos</t>
  </si>
  <si>
    <t>IMPRICAR ETIQUETAS DO BRASIL LTDA ME</t>
  </si>
  <si>
    <t>XPORT LLC - Atlas Electrochemical</t>
  </si>
  <si>
    <t>LC DE CAMARGO INFORMATICA - ME</t>
  </si>
  <si>
    <t>RACE REPRESENTACAO E ASSESSORIA EM COMER - LIVRO Research Progress of Electro-Oxidation Intensification Leaching for Refractory Ore.</t>
  </si>
  <si>
    <t xml:space="preserve"> SPRINGER - livro "Innovate Process Development in Metalurgical Industry"</t>
  </si>
  <si>
    <t>RACE REPRESENTACAO - ivro "Drops and Bubbles in Contact with Solid Surfaces"</t>
  </si>
  <si>
    <t xml:space="preserve"> SENADO FEDERAL - LIVRO PLUTO BRASILIENSIS</t>
  </si>
  <si>
    <t>Livraria Cultura - Sepation Technologies for Minerals</t>
  </si>
  <si>
    <t>Reembolso Aloisio Moura - lacres malotes</t>
  </si>
  <si>
    <t xml:space="preserve"> SPRINGER - livro 2016 mineral innovation</t>
  </si>
  <si>
    <t xml:space="preserve"> SPRINGER - livro Solid Liquid Separation in the Mining Industry.  </t>
  </si>
  <si>
    <t xml:space="preserve"> SPRINGER - livro  Diamonds in Nature</t>
  </si>
  <si>
    <t>FRANCISCO FERNANDES</t>
  </si>
  <si>
    <t>Periodico Industrial Mensal</t>
  </si>
  <si>
    <t>PAULO BRAGA</t>
  </si>
  <si>
    <t>REINER NEUMANN</t>
  </si>
  <si>
    <t>JURGEN SCHNELLRATH</t>
  </si>
  <si>
    <t>IV SIMPÓSIO MINERAIS INDUSTRIAIS</t>
  </si>
  <si>
    <t>MARIA ALICE</t>
  </si>
  <si>
    <t>MONICA MONNERAT</t>
  </si>
  <si>
    <t>PATRICIA ARAUJO</t>
  </si>
  <si>
    <t>Ar condicionado Central do CETEM</t>
  </si>
  <si>
    <t>LACRES PARA MALOTE FUNCATE</t>
  </si>
  <si>
    <t>TOTAL GASTO POR COORDENAÇÃO</t>
  </si>
  <si>
    <t>TOTAL GERAL</t>
  </si>
  <si>
    <t>RPX LOCACOES E SERVICOS LTDA  - Pagamento referente video conferência do XIII Seminário Nacional de APL Mineral e X Encontro Rede APLmineral solicitado pelo Francisco Hollanda.</t>
  </si>
  <si>
    <t>COPIADORA AMIGA DOS ESTUDANTES LTDA. - Pagamento referente a serviço impressão p/b digital, encadernação espiral e impressão colorida para apresentações de trabalhos na XXIV JIC de 28 a 29 de julho de 2016.</t>
  </si>
  <si>
    <t>Francisco Wilson Hollanda Vidal  - Diaria(s) no Perido: 01 a 02 de Agosto de 2016  Local: Cachoeiro - ES</t>
  </si>
  <si>
    <t>COPIADORA AMIGA DOS ESTUDANTES LTDA. - Pagamento referente a serviço de impressão em papel couche para uso nos fouders da JIC CETEM.</t>
  </si>
  <si>
    <t>5087</t>
  </si>
  <si>
    <t>18083</t>
  </si>
  <si>
    <t>18235</t>
  </si>
  <si>
    <t>Video Conferencia (Francisco Holanda)</t>
  </si>
  <si>
    <t>apresentações de trabalhos na XXIV JIC de 28 a 29 de julho de 2016.</t>
  </si>
  <si>
    <t>planejamento estratégico no Nucleo Regional do Espirito Santo em Cachoeiro.</t>
  </si>
  <si>
    <t>FARMACIA HIGENÓPOLIS LTDA - Pagamento referente aquisição de medicamentos para uso no Posto Médico do CETEM.</t>
  </si>
  <si>
    <t>Pag. Pessoa Fisica - LAYTHA COSTA PINTO DE OLIVEIRA  -  Dia   12/07/2016</t>
  </si>
  <si>
    <t>ENCARGOS PF - LAYTHA COSTA PINTO DE OLIVEIRA  -  Dia   12/07/2016</t>
  </si>
  <si>
    <t>COPIADORA AMIGA DOS ESTUDANTES LTDA - Pagamento referente a impressão de Posters para o Dia das Mulheres e Adesivos para Capacete.</t>
  </si>
  <si>
    <t xml:space="preserve">ATACADÃO PAPELEX LTDA - Aquisição de papel chamex A4, para uso em documentos oficiais, caneta azul, cola bastão e pilha duracel, para uso no RH, na Direção e no serviço geral do CETEM. </t>
  </si>
  <si>
    <t>FARMACIA HIGIENOPOLIS LTDA - Aquisição de materiais de primeiro socorros e medicamentos para uso no posto médico do CETEM.</t>
  </si>
  <si>
    <t>000.019</t>
  </si>
  <si>
    <t>medicamentos para uso no Posto Médico do CETEM.</t>
  </si>
  <si>
    <t>18146</t>
  </si>
  <si>
    <t>impressão de Posters para o Dia das Mulheres e Adesivos para Capacete.</t>
  </si>
  <si>
    <t>622369</t>
  </si>
  <si>
    <t xml:space="preserve"> Aquisição de papel chamex A4, para uso em documentos oficiais, caneta azul, cola bastão e pilha duracel, para uso no RH, na Direção e no serviço geral do CETEM. </t>
  </si>
  <si>
    <t>20</t>
  </si>
  <si>
    <t>Adiantamento  -  Rodrigo Gaspar de Oliveira -  Dia  04/07/2016</t>
  </si>
  <si>
    <t xml:space="preserve">BOA VISTA BATERIAS LTDA - Pagamento referente aquisição de baterias 12v-7Oah para uso nos No-Breaks localizados nas dependencias do CETEM. </t>
  </si>
  <si>
    <t>ELETRO FERRAGENS MAIOLINO LTDA - Pagamento referente a aquisição de material de consumo para manutencão predial do CETEM.</t>
  </si>
  <si>
    <t>Prestação de Contas - JEFFERSON RICARDO DE MOURA LOPES - Dia  07/07/2016</t>
  </si>
  <si>
    <t>Adiantamento  -  JEFFERSON RICARDO DE MOURA LOPES -  Dia  07/07/2016</t>
  </si>
  <si>
    <t>Adiantamento  -  Aloísio Moura da Silva -  Dia  07/07/2016</t>
  </si>
  <si>
    <t>Prestação de Contas - Aloísio Moura da Silva - Dia  07/07/2016</t>
  </si>
  <si>
    <t>ASSINTEC ELETRONICA E TELECOMUNICAÇÕES LTDA - Pagamento referente a serviço troca da fonte de alimenta ção e conserto da placa principal da Televisão 40'' Samsung localizada no refeitório do CETEM.</t>
  </si>
  <si>
    <t>RESTAURANTE FLOR DA AMIZADE DO FUNDÃO - ME - Pagamento referente a Gastos com extras com colaboradores do CETEM, referente ao mês de junho de 2016.</t>
  </si>
  <si>
    <t>REAL FRIO DO RIO REFRIGERAÇÃO LTDA ME. - Pagamento referente a aquisição de válvula de serviço, pasta fluxo, filtro de linha, vareta de solda, termostato e cortador de tubo para uso na manutenção predial do CETEM.</t>
  </si>
  <si>
    <t>Prestação de Contas - Aloísio Moura da Silva - Dia  22/07/2016</t>
  </si>
  <si>
    <t>Adiantamento  -  Aloísio Moura da Silva -  Dia  22/07/2016</t>
  </si>
  <si>
    <t>REAL FRIO DO RIO REFRIGERAÇÃO LTDA ME. - Pagamento referente a aquisição de TC 900 para uso na manutenção predial do CETEM.</t>
  </si>
  <si>
    <t>Prestação de Contas - JEFFERSON RICARDO DE MOURA LOPES - Dia  25/07/2016</t>
  </si>
  <si>
    <t>Prestação de Contas - Cosme Antonio de Moraes Regly - Dia  25/07/2016</t>
  </si>
  <si>
    <t>TINTURARIAS SPORT LTDA - Serviço de lavandaria para lavagem de jaqueta, capacete e pares de luva e 10 toalhas de de mesa e 55 toalhas de rosto para uso no CETEM.</t>
  </si>
  <si>
    <t xml:space="preserve">REAL FRIO DO RIO REFRIGERAÇÃO LTDA ME. - Pagamento referente à aquisição de placa da evaporadora para manutenção de ar condicionado split em uso nas dependencias do CETEM. </t>
  </si>
  <si>
    <t xml:space="preserve">CONSELHO REGIONAL DE QUIMACA DO RIO DE JANEIRO - Pagamento referente a taxa da Anotação de Função Técnic(AFT) que é um documento necessário para os profissionais que assumem a responsabilidade técnica pela atividade quimica desenvolvida. </t>
  </si>
  <si>
    <t>8176</t>
  </si>
  <si>
    <t>7737</t>
  </si>
  <si>
    <t>ORC. 44035</t>
  </si>
  <si>
    <t>10476</t>
  </si>
  <si>
    <t>6487</t>
  </si>
  <si>
    <t>6521</t>
  </si>
  <si>
    <t>13008</t>
  </si>
  <si>
    <t>6550</t>
  </si>
  <si>
    <t>PJ 07133</t>
  </si>
  <si>
    <t>taxa da Anotação de Função Técnic(AFT)</t>
  </si>
  <si>
    <t>BOLSA INOVAÇÃO - LILIAN IRENE  Junho/16</t>
  </si>
  <si>
    <t>BOLSA INOVAÇÃO - GASPAR BARBOSA  Junho/16</t>
  </si>
  <si>
    <t>BOLSA INOVAÇÃO - LILIAN IRENE  Julho/16</t>
  </si>
  <si>
    <t>BOLSA INOVAÇÃO - GASPAR BARBOSA  Julho/2016</t>
  </si>
  <si>
    <t>BI</t>
  </si>
  <si>
    <t>Bolsa Inovação</t>
  </si>
  <si>
    <t>COPIADORA AMIGA DOS ESTUDANTES LTDA. - Pagamento referente a serviço de impressão  referente ao II Seminário de Lítio-Brasil.</t>
  </si>
  <si>
    <t>RPX LOCACOES E SERVICOS LTDA  - Pagamento referente a serviço de videoconferência para atender a 12ª videoconferencia do Comitê Gestor do III CBR Reunião GT Normatização.</t>
  </si>
  <si>
    <t>18147</t>
  </si>
  <si>
    <t>18234</t>
  </si>
  <si>
    <t xml:space="preserve"> impressão  referente ao II Seminário de Lítio-Brasil.</t>
  </si>
  <si>
    <t>5126</t>
  </si>
  <si>
    <t>12ª videoconferencia do Comitê Gestor do III CBR Reunião GT Normatização.</t>
  </si>
  <si>
    <t>Adiantamento  -  ROBSON ARAUJO D'AVILA. -  Dia  14/07/2016</t>
  </si>
  <si>
    <t>Prestação de Contas - ROBSON ARAUJO D'AVILA. - Dia  19/07/2016</t>
  </si>
  <si>
    <t>ROBSON ARAUJO D'AVILA  - Diaria(s) no Perido: 01 a 02 de Agosto de 2016  Local: Cachoeiro - ES</t>
  </si>
  <si>
    <t>Rafael Pereira de Araújo Pedrosa  - Diaria(s) no Perido: 01 a 02 de Agosto de 2016  Local: Cachoeiro - ES</t>
  </si>
  <si>
    <t>Gastos diversos para a JIC XXIV</t>
  </si>
  <si>
    <t>evento "" Coordination meeting and Workshop on Uranium exploration strategy</t>
  </si>
  <si>
    <t>ROBSON &amp; ZORAIDE SOLUÇÕES EM VIAG. E TURISMO LTDA - Pagamento referente a aquisição de passagem aerea para o diretor Fernando Lins referente a participação na 68ª Reunião Anual da SBPC em Porto Seguro.</t>
  </si>
  <si>
    <t>ROBSON &amp; ZORAIDE SOLUÇÕES EM VIAG. E TURISMO LTDA - Pagamento referente a aquisição de passagem aerea para o profº Antonio Perez para participação na banca de avaliação dos trabalhos na XXIV JIC de 28 a 29 de julho de 2016.</t>
  </si>
  <si>
    <t xml:space="preserve">ESG COMERCIO ELETRONICO LTDA - Pagamento referente à aquisição de coroa de flores, homenagem dos amigos e colaboradores do CETEM ao pesquisador IVAN FALCÃO PONTES. </t>
  </si>
  <si>
    <t>7738</t>
  </si>
  <si>
    <t>Diretor Fernado Lins referente a SBPC em Porto Seguro.</t>
  </si>
  <si>
    <t>profº Antonio Perez para participação na banca de avaliação dos trabalhos na XXIV JIC de 28 a 29 de julho de 2016.</t>
  </si>
  <si>
    <t>2201688158</t>
  </si>
  <si>
    <t xml:space="preserve">VIDRAÇARIA CORAMARA LTDA EPP - Pagamento referente a aquisição de material e serviço para reparos emergenciais de estragos causados pela chuva no NRES. </t>
  </si>
  <si>
    <t>Prestação de Contas - Eymard de Farias Sardenberg - Dia  06/07/2016</t>
  </si>
  <si>
    <t>Adiantamento  -  Kayrone Marvila de Almeida -  Dia  14/07/2016</t>
  </si>
  <si>
    <t>Kayrone Marvila de Almeida  - Diaria(s) no Perido: 26 a 29 de julho de 2016  Local: CETEM - Rio de Janeiro</t>
  </si>
  <si>
    <t>LEANDRO D AGOSTIM  - Diaria(s) no Perido: 26 a 29 de julho de 2016  Local: CETEM - Rio de Janeiro</t>
  </si>
  <si>
    <t>Adiantamento  -  LEANDRO D AGOSTIM -  Dia  14/07/2016</t>
  </si>
  <si>
    <t>Adiantamento  -  ISAIAS PEREIRA SERACO -  Dia  14/07/2016</t>
  </si>
  <si>
    <t>ISAIAS PEREIRA SERACO  - Diaria(s) no Perido: 26 a 29 de julho de 2016  Local: CETEM - Rio de Janeiro</t>
  </si>
  <si>
    <t>Wana Favero Gaburo Dorigo  - Diaria(s) no Perido: 26 a 29 de julho de 2016  Local: CETEM - Rio de Janeiro</t>
  </si>
  <si>
    <t>Adiantamento  -  Wana Favero Gaburo Dorigo -  Dia  14/07/2016</t>
  </si>
  <si>
    <t>Adiantamento  -  Rafaela Farinazo Peloso Alves -  Dia  14/07/2016</t>
  </si>
  <si>
    <t>Rafaela Farinazo Peloso Alves  - Diaria(s) no Perido: 26 a 29 de julho de 2016  Local: CETEM - Rio de Janeiro</t>
  </si>
  <si>
    <t>Adiantamento  -  Bruno Alves Carlete -  Dia  14/07/2016</t>
  </si>
  <si>
    <t>Bruno Alves Carlete  - Diaria(s) no Perido: 26 a 29 de julho de 2016  Local: CETEM - Rio de Janeiro</t>
  </si>
  <si>
    <t>Jessica Gonçalves Mathielo  - Diaria(s) no Perido: 26 a 29 de julho de 2016  Local: CETEM - Rio de Janeiro</t>
  </si>
  <si>
    <t>Adiantamento  -  Jessica Gonçalves Mathielo -  Dia  14/07/2016</t>
  </si>
  <si>
    <t>Nuria Férnandez Castro  - Diaria(s) no Perido: 01 a 02 de Agosto de 2016  Local: Cachoeiro - ES</t>
  </si>
  <si>
    <t>239 e 3.155</t>
  </si>
  <si>
    <t>apresentação de trabalhos na XXIV JIC do CETEM</t>
  </si>
  <si>
    <t>7761</t>
  </si>
  <si>
    <t>ROBSON &amp; ZORAIDE SOLUÇÕES EM VIAG. E TURISMO LTDA - Pagamento referente a aquisição de passagens aereas para os servidores: ROBSON ARAUJO, NURIA CASTRO e FRANCISCO HOLANDA e para o colaborador Rafael Pereira para participação do planejamento estratégico.</t>
  </si>
  <si>
    <t>M.B. ESTUDOS E PROJETOS LTDA - ME  - Pagamento referente a serviço de confecção de relatório técnico parcial GEMAS NORDESTE.</t>
  </si>
  <si>
    <t>50</t>
  </si>
  <si>
    <t>relatório técnico parcial GEMAS NORDESTE.</t>
  </si>
  <si>
    <t>RESTAURANTE FLOR DA AMIZADE DO FUNDÃO - ME - Pagamento referente a reunião tecnica com o profº Carlos Magno da UEPE no dia 14 de Julho de 2016.</t>
  </si>
  <si>
    <t>10530</t>
  </si>
  <si>
    <t xml:space="preserve">profº Carlos Magno da UEPE </t>
  </si>
  <si>
    <t>RESTAURANTE FLOR DA AMIZADE DO FUNDÃO - ME - Pagamento referente a reunião tecnica com o profº Carlos Magno da UEPE no dia 15 de Julho de 2016.</t>
  </si>
  <si>
    <t>10533</t>
  </si>
  <si>
    <t>RESTAURANTE FLOR DA AMIZADE DO FUNDÃO - ME - Pagamento referente a reunião tecnica com participantes da JIC 2016.</t>
  </si>
  <si>
    <t>10529</t>
  </si>
  <si>
    <t>reunião tecnica com participantes da JIC 2016 (Roberto Carlos)</t>
  </si>
  <si>
    <t>RESTAURANTE FLOR DA AMIZADE DO FUNDÃO - ME - Pagamento referente a reunião tecnica com participantes da Banca da JIC 2016.</t>
  </si>
  <si>
    <t>10528</t>
  </si>
  <si>
    <t xml:space="preserve">RPX LOCACOES E SERVICOS LTDA.  - Pagamento referente a serviço de videoconferência para atender o 13ª Seminário APL MINERAL. </t>
  </si>
  <si>
    <t>5134</t>
  </si>
  <si>
    <t xml:space="preserve">videoconferência para atender o 13ª Seminário APL MINERAL. </t>
  </si>
  <si>
    <t>635721</t>
  </si>
  <si>
    <t>636962</t>
  </si>
  <si>
    <t>Adiantamento  -  Rodrigo Gaspar de Oliveira -  Dia  02/08/2016</t>
  </si>
  <si>
    <t xml:space="preserve">VIDREX TINTAS LTDA - Pagamento referente à aquisição de espuma espansiva X30 500ML para uso na usina piloto do CETEM. </t>
  </si>
  <si>
    <t>60408</t>
  </si>
  <si>
    <t>ELETRO FERRAGENS MAIOLINO LTDA - Pagamento referente à aquisição de material de consumo para uso na manutenção do CETEM durante o mês de Julho de 2016.</t>
  </si>
  <si>
    <t>137</t>
  </si>
  <si>
    <t>Adiantamento  -  JEFFERSON RICARDO DE MOURA LOPES -  Dia  25/08/2016</t>
  </si>
  <si>
    <t>VIDREX TINTAS LTDA - Pagamento referente a aquisição material de consumo para uso na manutenção predial do CETEM(Agosto 2016).</t>
  </si>
  <si>
    <t>60769</t>
  </si>
  <si>
    <t xml:space="preserve"> M TUYAMA  - Pagamento referente a serviços no veiculo automotivo a serviço do CETEM.</t>
  </si>
  <si>
    <t>708</t>
  </si>
  <si>
    <t>serviços no veiculo automotivo a serviço do CETEM.</t>
  </si>
  <si>
    <t>REAL FRIO DO RIO REFRIGERAÇÃO LTDA ME. - Pagamento referente a aquisição de kit mangueira para gás 410 e capacitor 40+5 para uso na manutenção predial do CETEM.</t>
  </si>
  <si>
    <t>6711</t>
  </si>
  <si>
    <t>RESTAURANTE FLOR DA AMIZADE DO FUNDÃO - ME - Pagamento referente a Gastos com extras com colaboradores do CETEM, referente ao mês de julho de 2016.</t>
  </si>
  <si>
    <t>10547</t>
  </si>
  <si>
    <t>Refeição de colaboradores da Limpeza</t>
  </si>
  <si>
    <t>BOLSA INOVAÇÃO - LILIAN IRENE  Agosto/16</t>
  </si>
  <si>
    <t>BOLSA INOVAÇÃO - GASPAR BARBOSA  Agosto/2016</t>
  </si>
  <si>
    <t>RESTAURANTE FLOR DA AMIZADE DO FUNDÃO - ME - Pagamento referente a reunião tecnica com Auditores no dia 25/07/2016.</t>
  </si>
  <si>
    <t>10531</t>
  </si>
  <si>
    <t>reunião tecnica com Auditores no dia 25/07/2016. (Maria Alice)</t>
  </si>
  <si>
    <t>RESTAURANTE FLOR DA AMIZADE DO FUNDÃO - ME - Pagamento referente a reunião tecnica com Auditores no dia 24/07/2016.</t>
  </si>
  <si>
    <t>10532</t>
  </si>
  <si>
    <t>Bolsa inovação -  Luciana Marelli Mofati -  Dia  25/08/2016</t>
  </si>
  <si>
    <t>Bolsa inovação -  Luciana Marelli Mofati</t>
  </si>
  <si>
    <t>Adiantamento  -  Nathalia Pérola Pereira - 26/08/2016</t>
  </si>
  <si>
    <t>DIVERSOS - SEMINÁRIO DE PÓS GRADUAÇÃO</t>
  </si>
  <si>
    <t xml:space="preserve">RESTAURANTE FLOR DA AMIZADE DO FUNDÃO - ME - Pagamento referente a reunião técnica com participantes de WORKSHOP. </t>
  </si>
  <si>
    <t>10535</t>
  </si>
  <si>
    <t xml:space="preserve">reunião técnica com participantes de WORKSHOP. </t>
  </si>
  <si>
    <t>Ysrael Marrero Vera  - Diaria(s) no Perido: 25 a 29 de Setembro de 2016  Local: Fortaleza CE</t>
  </si>
  <si>
    <t>Congresso em Fortaleza CE</t>
  </si>
  <si>
    <t>FLORICULTURA MARAJOARA LTDA - Pagamento referente à aquisição de coroa de flores, homenagem do CETEM ao Sr. Emanuel Castro, da Revista Rochas de Qualidade.</t>
  </si>
  <si>
    <t>2991</t>
  </si>
  <si>
    <t>Sr. Emanuel Castro, da Revista Rochas de Qualidade.</t>
  </si>
  <si>
    <t xml:space="preserve">RESTAURANTE FLOR DA AMIZADE DO FUNDÃO - ME - Pagamento referente a reunião técnica com o profº José Carlos Parque Tecnológico no dia 26/04/2016. </t>
  </si>
  <si>
    <t>10534</t>
  </si>
  <si>
    <t xml:space="preserve">profº José Carlos Parque Tecnológico </t>
  </si>
  <si>
    <t>Fernando Antônio Freitas Lins  - Diaria(s) no Perido: 23 a 24 de Agosto de 2016  Local: Cachoeiro de Itapemirim - ES</t>
  </si>
  <si>
    <t>Diarias Fernando Lins (Feira do Marmore)</t>
  </si>
  <si>
    <t>RESTAURANTE FLOR DA AMIZADE DO FUNDÃO - ME - Pagamento referente a reunião técnica dos participantes da XXIV JIC que aconteceu nos dias 28 a 29 de julho de 2016.</t>
  </si>
  <si>
    <t>10548</t>
  </si>
  <si>
    <t>participantes da XXIV JIC</t>
  </si>
  <si>
    <t>ROBSON &amp; ZORAIDE SOLUÇÕES EM VIAG. E TURISMO LTDA - Pagamento referente a aquisição de viagem para o diretor Fernando Lins para participação na Feira do Mármore e Granito de Cachoeiro de Itapemirim - ES que acontecerá nos dias 23 a 26/08/2016.</t>
  </si>
  <si>
    <t>7790</t>
  </si>
  <si>
    <t>iretor Fernando Lins para participação na Feira do Mármore e Granito de Cachoeiro de Itapemirim - ES que acontecerá nos dias 23 a 26/08/2016.</t>
  </si>
  <si>
    <t>ROBSON &amp; ZORAIDE SOLUÇÕES EM VIAG. E TURISMO LTDA - Pagamento referente a taxa de mudança de voo da servidora Nuria Castro referente a viagem para participação do planejamento estratégico no Nucleo Regional do Espirito Santo em Cachoeiro.</t>
  </si>
  <si>
    <t>7769</t>
  </si>
  <si>
    <t>Adiantamento  -  Eymard de Farias Sardenberg -  Dia  09/08/2016</t>
  </si>
  <si>
    <t>Prestação de Contas - Eymard de Farias Sardenberg - Dia  09/08/2016</t>
  </si>
  <si>
    <t>Adiantamento  -  Eymard de Farias Sardenberg -  Dia  16/08/2016</t>
  </si>
  <si>
    <t>STUDIUM LOCAÇÕES LTDA EPP - Pagamento referente a serviço de locação programação visual e frigobar para o CACHOEIRO STONE FAIR 2016.</t>
  </si>
  <si>
    <t>1161</t>
  </si>
  <si>
    <t>locação programação visual e frigobar para o CACHOEIRO STONE FAIR 2016.</t>
  </si>
  <si>
    <t>MIX LANCHES E COFFE BREAK EIRELI ME - Pagamento referente a serviço de coofee break para participantes da feira do marmore em Cachoeiro de Itapemirim.</t>
  </si>
  <si>
    <t>67</t>
  </si>
  <si>
    <t>serviço de coofee break para participantes da feira do marmore em Cachoeiro de Itapemirim.</t>
  </si>
  <si>
    <t>Adiantamento  -  Eymard de Farias Sardenberg -  Dia  05/09/2016</t>
  </si>
  <si>
    <t>Prestação de Contas - Eymard de Farias Sardenberg - Dia  05/09/2016</t>
  </si>
  <si>
    <t>Fabio Conrado de Queiroz  - Diaria(s) no Perido: 12 a 15 de Setembro de 2016  Local: Rio de Janeiro</t>
  </si>
  <si>
    <t>Diarias Jornada PCI que aconteceu nos dia 13 e 14/09/2016.</t>
  </si>
  <si>
    <t>Hieres Vettorazzi da Silva  - Diaria(s) no Perido: 12 a 15 de Setembro de 2016  Local: Rio de Janeiro</t>
  </si>
  <si>
    <t>Letícia Valdo  - Diaria(s) no Perido: 12 a 15 de Setembro de 2016  Local: Rio de Janeiro</t>
  </si>
  <si>
    <t>Thalissa Pizetta Altoé  - Diaria(s) no Perido: 12 a 15 de Setembro de 2016  Local: Rio de Janeiro</t>
  </si>
  <si>
    <t>Thiago Motta Bolonini  - Diaria(s) no Perido: 12 a 15 de Setembro de 2016  Local: Rio de Janeiro</t>
  </si>
  <si>
    <t>Prestação de Contas - Bruno Alves Carlete - Dia  16/09/2016</t>
  </si>
  <si>
    <t>Prestação de Contas - Jessica Gonçalves Mathielo - Dia  16/09/2016</t>
  </si>
  <si>
    <t>Prestação de Contas - ISAIAS PEREIRA SERACO - Dia  16/09/2016</t>
  </si>
  <si>
    <t>Prestação de Contas - LEANDRO D AGOSTIM - Dia  16/09/2016</t>
  </si>
  <si>
    <t>Prestação de Contas - Rafaela Farinazo Peloso Alves - Dia  16/09/2016</t>
  </si>
  <si>
    <t>Prestação de Contas - Kayrone Marvila de Almeida - Dia  16/09/2016</t>
  </si>
  <si>
    <t>Prestação de Contas - Wana Favero Gaburo Dorigo - Dia  16/09/2016</t>
  </si>
  <si>
    <t>Wana Favero Gaburo Dorigo  - Diaria(s) no Perido: 09 a 14 de Outubro de 2016  Local: Porto Alegre – RS.</t>
  </si>
  <si>
    <t>DIARIA - 48° Congresso Brasileiro de Geologia que será realizado entre os dias 9 e 13 de outubro de 2016 na cidade de Porto Alegre – RS</t>
  </si>
  <si>
    <t>ROBSON &amp; ZORAIDE SOLUÇÕES EM VIAG. E TURISMO LTDA - Pagamento referente a aquisição de passagem aerea para a bolsista Wana Dorigo para  participar do 48° Congresso Brasileiro de Geologia que será realizado entre os dias 9 e 13 de outubro de 2016 na cidade</t>
  </si>
  <si>
    <t>7852</t>
  </si>
  <si>
    <t>Wana Dorigo para  participar do 48° Congresso Brasileiro de Geologia que será realizado entre os dias 9 e 13 de outubro de 2016</t>
  </si>
  <si>
    <t>Adiantamento  -  Eymard de Farias Sardenberg -  Dia  07/10/2016</t>
  </si>
  <si>
    <t>Prestação de Contas - Eymard de Farias Sardenberg - Dia  07/10/2016</t>
  </si>
  <si>
    <t>Reembolso Fabio Conrado de Queiroz - Dia  13/10/2016</t>
  </si>
  <si>
    <t>com transporte (onibus) para participação na jornada PCI do CETEM.</t>
  </si>
  <si>
    <t>Reembolso Hieres Vettorazzi da Silva - Dia  13/10/2016</t>
  </si>
  <si>
    <t>Reembolso Letícia Valdo - Dia  13/10/2016</t>
  </si>
  <si>
    <t>Reembolso Thalissa Pizetta Altoé - Dia  13/10/2016</t>
  </si>
  <si>
    <t>Reembolso Thiago Motta Bolonini - Dia  13/10/2016</t>
  </si>
  <si>
    <t>Reembolso Wana Favero Gaburo Dorigo - Dia  24/10/2016</t>
  </si>
  <si>
    <t>Adiantamento  -  Eymard de Farias Sardenberg -  Dia  11/11/2016</t>
  </si>
  <si>
    <t>Prestação de Contas - Eymard de Farias Sardenberg - Dia  11/11/2016</t>
  </si>
  <si>
    <t>Reembolso Fernando Antônio Freitas Lins - Dia  17/11/2016</t>
  </si>
  <si>
    <t>Adiantamento  -  Eymard de Farias Sardenberg -  Dia  08/12/2016</t>
  </si>
  <si>
    <t>Prestação de Contas - Eymard de Farias Sardenberg - Dia  08/12/2016</t>
  </si>
  <si>
    <t>RESTAURANTE FLOR DA AMIZADE DO FUNDÃO - ME - Pagamento referente a reunião técnica do Seminário da Rede do CYTED de APELL realizado no CETEM.</t>
  </si>
  <si>
    <t>10786</t>
  </si>
  <si>
    <t>Seminário da Rede do CYTED de APELL realizado no CETEM.</t>
  </si>
  <si>
    <t>Reembolso Fernando Antônio Freitas Lins - Dia  09/09/2016</t>
  </si>
  <si>
    <t xml:space="preserve">REEMBOLSO </t>
  </si>
  <si>
    <t>Reembolso Fernando Antônio Freitas Lins - Dia  09/09/2016 (1).</t>
  </si>
  <si>
    <t>ROBSON &amp; ZORAIDE SOLUÇÕES EM VIAG. E TURISMO LTDA - Pagamento referente a aquisição de passagem aerea para o diretor Fernando Lins referente a viagem para Brasilia para reunião no MME.</t>
  </si>
  <si>
    <t>7813</t>
  </si>
  <si>
    <t>passagem aerea para o diretor Fernando Lins referente a viagem para Brasilia para reunião no MME.</t>
  </si>
  <si>
    <t xml:space="preserve">RESTAURANTE FLOR DA AMIZADE DO FUNDÃO - ME - Pagamento referente a reunião técnica com convidados da direção. </t>
  </si>
  <si>
    <t>10580</t>
  </si>
  <si>
    <t xml:space="preserve">reunião técnica com convidados da direção. </t>
  </si>
  <si>
    <t>ROBSON &amp; ZORAIDE SOLUÇÕES EM VIAG. E TURISMO LTDA - Pagamento referente a aquisição de passagem aerea para o pesquisador Iran Machado para apresentação dos resultados do Projeto de avaliação do impacto das atividades de P&amp;D do CETEM e participação como av</t>
  </si>
  <si>
    <t>7819</t>
  </si>
  <si>
    <t>passagem aerea para o pesquisador Iran Machado para apresentação dos resultados do Projeto de avaliação do impacto das atividades de P&amp;D do CETEM e participação como avaliador da Jornada PCI.</t>
  </si>
  <si>
    <t>Fernando Antônio Freitas Lins  - Diaria(s) no Perido: 15 de Setembro de 2016  Local: Brasília DF</t>
  </si>
  <si>
    <t>Reunião com o Secretário de Desenvolvimento Tecnológico e Inovação, Dr. Alvaro Toubes Prata, sobre terras raras, SETEC/MCTIC.</t>
  </si>
  <si>
    <t>ROBSON &amp; ZORAIDE SOLUÇÕES EM VIAG. E TURISMO LTDA - Pagamento referente a serviço de hospedagem para a Srª Zenaide Silva que participou com convidada da Jornada PCI do CETEM.</t>
  </si>
  <si>
    <t>7812</t>
  </si>
  <si>
    <t>hospedagem para a Srª Zenaide Silva que participou com convidada da Jornada PCI do CETEM.</t>
  </si>
  <si>
    <t>Fernando Antônio Freitas Lins  - Diaria(s) no Perido: 22 a 23 de Setembro de 2016  Local: Brasília DF.</t>
  </si>
  <si>
    <t>Reunião Anual dos Diretores da Unidades de Pesquisa e das Organizações Sociais vinculadas ao MCTIC, com a presença do Ministro de Estado Gilberto Kassab.</t>
  </si>
  <si>
    <t xml:space="preserve">ROBSON &amp; ZORAIDE SOLUÇÕES EM VIAG. E TURISMO LTDA - Pagamento referente a aquisição de passagens aerea para o Diretor Fernando Lins, referente a reunião  em Brasíia -DF. </t>
  </si>
  <si>
    <t>7834</t>
  </si>
  <si>
    <t xml:space="preserve">passagens aerea para o Diretor Fernando Lins, referente a reunião  em Brasíia -DF. </t>
  </si>
  <si>
    <t>ROBSON &amp; ZORAIDE SOLUÇÕES EM VIAG. E TURISMO LTDA - Pagamento referente a aquisição de passagens aerea para os coordenadores Ronaldo Santos e Claudio Schneider referente a Reunião VMetais – FUNDEP – CETEM na empresa Vmetais.</t>
  </si>
  <si>
    <t>passagens aerea para os coordenadores Ronaldo Santos e Claudio Schneider referente a Reunião VMetais – FUNDEP – CETEM na empresa Vmetais.</t>
  </si>
  <si>
    <t xml:space="preserve">RESTAURANTE FLOR DA AMIZADE DO FUNDÃO - ME - Pagamento referente a reunião tecnica com colaboradores do CBDM. </t>
  </si>
  <si>
    <t>10615</t>
  </si>
  <si>
    <t>Pagamento referente a reunião tecnica com colaboradores do CBDM.</t>
  </si>
  <si>
    <t>RESTAURANTE FLOR DA AMIZADE DO FUNDÃO - ME - Pagamento referente a reunião tecnica com o presidente da SIMAGRAN-RIO Mauro Varejão.</t>
  </si>
  <si>
    <t>10614</t>
  </si>
  <si>
    <t>reunião tecnica com o presidente da SIMAGRAN-RIO Mauro Varejão.</t>
  </si>
  <si>
    <t>RESTAURANTE FLOR DA AMIZADE DO FUNDÃO - ME - Pagamento referente a reunião tecnica com Prof. Dr. Abraham Zakon convidado da DIR durante a Jornada de Iniciação Cientifica do CETEM.</t>
  </si>
  <si>
    <t>10617</t>
  </si>
  <si>
    <t>reunião tecnica com Prof. Dr. Abraham Zakon convidado da DIR durante a Jornada de Iniciação Cientifica do CETEM.</t>
  </si>
  <si>
    <t>RESTAURANTE FLOR DA AMIZADE DO FUNDÃO - ME - Pagamento referente a reunião tecnica com PROFª Deborah Shields convidada da DIR.</t>
  </si>
  <si>
    <t>10616</t>
  </si>
  <si>
    <t>reunião tecnica com PROFª Deborah Shields convidada da DIR.</t>
  </si>
  <si>
    <t>Fernando Antônio Freitas Lins  - Diaria(s) no Perido: 24 a 26 de Outubro de 2016  Local: Santa Gertrudes / SP</t>
  </si>
  <si>
    <t>participação na Seminário Rede APL.</t>
  </si>
  <si>
    <t>RESTAURANTE FLOR DA AMIZADE DO FUNDÃO - ME - Pagamento referente a reunião técnica com diretoria CETEM e Visitantes.</t>
  </si>
  <si>
    <t>10677</t>
  </si>
  <si>
    <t xml:space="preserve"> diretoria do CETEM e convidados da Argentina.</t>
  </si>
  <si>
    <t>ROBSON &amp; ZORAIDE SOLUÇÕES EM VIAG. E TURISMO LTDA. - Pagamento referente a serviço de hospedagem do pesquisador Iran Machado para apresentação dos resultados do Projeto de avaliação do impacto das atividades de P&amp;D do CETEM e participação como avaliador d</t>
  </si>
  <si>
    <t>7825</t>
  </si>
  <si>
    <t>Iran Machado para apresentação dos resultados do Projeto de avaliação do impacto das atividades de P&amp;D do CETEM</t>
  </si>
  <si>
    <t>QUEIMA FILMES PRODUÇÕES ARTISTICAS LTDA ME - Pagamento referente a serviços de edição de legendagem nos videos de divulgação do CETEM em homenagem ao Profº Vilas Boas.</t>
  </si>
  <si>
    <t>234</t>
  </si>
  <si>
    <t>serviços de edição de legendagem nos videos de divulgação do CETEM em homenagem ao Profº Vilas Boas.</t>
  </si>
  <si>
    <t>RESTAURANTE FLOR DA AMIZADE DO FUNDÃO - ME - Pagamento referente a reunião técnica com diretoria do CETEM e convidados da Argentina.</t>
  </si>
  <si>
    <t>10707</t>
  </si>
  <si>
    <t>reunião técnica com diretoria do CETEM e convidados da Argentina.</t>
  </si>
  <si>
    <t>RESTAURANTE FLOR DA AMIZADE DO FUNDÃO - ME - Pagamento referente a reunião técnica convidados da Direção no dia 03/11.</t>
  </si>
  <si>
    <t>10705</t>
  </si>
  <si>
    <t>reunião técnica convidados da Direção no dia 03/11.</t>
  </si>
  <si>
    <t>ATACADÃO PAPELEX LTDA - Pagamento referente a aquisição de toner HP CC531A CIANO para uso adminstrativo da Direção do CETEM.</t>
  </si>
  <si>
    <t>707548</t>
  </si>
  <si>
    <t>toner HP CC531A CIANO para uso adminstrativo da Direção do CETEM.</t>
  </si>
  <si>
    <t>Fernando Antônio Freitas Lins  - Diaria(s) no Perido: 28 a 29 de novembro de 2016  Local: Brasília DF</t>
  </si>
  <si>
    <t>MICROSISTEM INFORMATICA LTDA-ME. - Pagamento referente a aquisição de capa para Ipad, material de consumo, para uso no ambito do projeto.</t>
  </si>
  <si>
    <t>28057</t>
  </si>
  <si>
    <t>capa para Ipad, material de consumo, para uso no ambito do projeto.</t>
  </si>
  <si>
    <t>ROBSON &amp; ZORAIDE SOLUÇÕES EM VIAG. E TURISMO LTDA - Pagamento referente a aquisição de passagem aerea para o Diretor Fernando Lins referente a participação no Seminário sobre Inovação em Geologia, Mineração e Transformação Mineral III Inovamin.</t>
  </si>
  <si>
    <t>7999</t>
  </si>
  <si>
    <t xml:space="preserve"> Diretor Fernando Lins referente a participação no Seminário sobre Inovação em Geologia, Mineração e Transformação Mineral III Inovamin.</t>
  </si>
  <si>
    <t>RESTAURANTE FLOR DA AMIZADE DO FUNDÃO - ME - Pagamento referente a reunião técnica com convidado da Direção.</t>
  </si>
  <si>
    <t>10784</t>
  </si>
  <si>
    <t xml:space="preserve"> reunião técnica com convidado da Direção.</t>
  </si>
  <si>
    <t>Bolsa inovação -  Adão Benvindo da Luz -  Dia  15/12/2016</t>
  </si>
  <si>
    <t>Bolsa inovação -  CARLOS ROBERTO DE CASTRO GONZALEZ -  Dia  15/12/2016</t>
  </si>
  <si>
    <t>Bolsa inovação -  Eduardo Brocchi -  Dia  15/12/2016</t>
  </si>
  <si>
    <t>Bolsa inovação -  Gilberto Dias Calaes -  Dia  15/12/2016</t>
  </si>
  <si>
    <t>Bolsa inovação -  ANDRÉA CAMARDELLA DE LIMA RIZZO -  Dia  15/12/2016</t>
  </si>
  <si>
    <t>Bolsa inovação -  Marisa Nascimento -  Dia  15/12/2016</t>
  </si>
  <si>
    <t>Adiantamento  -  ROBSON ARAUJO D'AVILA. -  Dia  06/09/2016</t>
  </si>
  <si>
    <t>DIVERSOS para Jornada PCI que aconteceu nos dia 13 e 14/09/2016.</t>
  </si>
  <si>
    <t>Prestação de Contas - ROBSON ARAUJO D'AVILA. - Dia  06/09/2016</t>
  </si>
  <si>
    <t>COPIADORA AMIGA DOS ESTUDANTES LTDA. - Pagamento referente a serviço de Plotagem de Banner para uso na Jornada PCI.</t>
  </si>
  <si>
    <t>18557</t>
  </si>
  <si>
    <t>Plotagem de Banner para uso na Jornada PCI.</t>
  </si>
  <si>
    <t>COPIADORA AMIGA DOS ESTUDANTES LTDA - Pagamento referente a serviços de impressão, encadernação e impressão colorida para uso durante a Jornada de Iniciação Cientifica do CETEM.</t>
  </si>
  <si>
    <t>18608</t>
  </si>
  <si>
    <t>serviços de impressão, encadernação e impressão colorida para uso durante a Jornada de Iniciação Cientifica do CETEM.</t>
  </si>
  <si>
    <t>RESTAURANTE FLOR DA AMIZADE DO FUNDÃO - ME - Pagamento referente a reunião técnica dos participantes da V Jornada do Programa de Capacitação Institucional do CETEM (13 e 14 de setembro).</t>
  </si>
  <si>
    <t>10600</t>
  </si>
  <si>
    <t>reunião técnica dos participantes da V Jornada do Programa de Capacitação Institucional do CETEM (13 e 14 de setembro).</t>
  </si>
  <si>
    <t>Prestação de Contas - Nathalia Pérola Pereira Cerqueira Sinimbu - Dia  23/09/2016</t>
  </si>
  <si>
    <t>I Seminário de Pós-Graduação em Parceria do CETEM.</t>
  </si>
  <si>
    <t>Bolsa inovação -  Luciana Marelli Mofati -  Dia  29/09/2016</t>
  </si>
  <si>
    <t>Adiantamento  -  THATYANA PIMENTEL RODRIGO DE FREITAS -  Dia  05/10/2016</t>
  </si>
  <si>
    <t>25812</t>
  </si>
  <si>
    <t>semana Nacional de Ciencia e tecnologia 2016.</t>
  </si>
  <si>
    <t>Bolsa inovação -  Luciana Marelli Mofati -  Dia  18/10/2016</t>
  </si>
  <si>
    <t>RXR TECNOLOGIA LTDA ME - Pagamento referente a Serviço de atualização e renovação do site de uso púlblico Mineralis ( Repositório Institucional do CETEM na Web ).</t>
  </si>
  <si>
    <t>059</t>
  </si>
  <si>
    <t>renovação do site de uso púlblico Mineralis ( Repositório Institucional do CETEM na Web ).</t>
  </si>
  <si>
    <t>Prestação de Contas - THATYANA PIMENTEL RODRIGO DE FREITAS - Dia  18/11/2016</t>
  </si>
  <si>
    <t>Bolsa inovação -  Luciana Marelli Mofati -  Dia  21/11/2016</t>
  </si>
  <si>
    <t>MICROSISTEM INFORMATICA LTDA-ME. - Pagamento referente a aquisição de RIBBON colorido para uso na impressora zebra Pl 20i para confecção de crachás para uso nas dependencias do CETEM.</t>
  </si>
  <si>
    <t>211</t>
  </si>
  <si>
    <t>aquisição de RIBBON colorido para uso na impressora zebra Pl 20i para confecção de crachás para uso nas dependencias do CETEM.</t>
  </si>
  <si>
    <t>Prestação de Contas - ROBSON ARAUJO D'AVILA. - Dia  24/11/2016</t>
  </si>
  <si>
    <t>realização de evento Jornada PCI que acontecerá nos dia 13 e 14/09/2016.</t>
  </si>
  <si>
    <t>LCD CONSULTORIA LTDA - Pagamento referente a serviço de licenciamento anual do sistema de propriedade industrial no ambito o projeto.</t>
  </si>
  <si>
    <t>6798</t>
  </si>
  <si>
    <t>licenciamento anual do sistema de propriedade industrial no ambito o projeto.</t>
  </si>
  <si>
    <t>Bolsa inovação -  Luciana Marelli Mofati -  Dia  09/12/2016</t>
  </si>
  <si>
    <t>Reembolso Luciana Marelli Mofati - Dia  12/12/2016</t>
  </si>
  <si>
    <t>cópias do Relatório de Gestão do CETEM. As cópias impressas (e o padrão de impressão) foram efetuadas em atendimento ao documento intitulado “Manual do Candidato”, que contém os requisitos de avaliação e diagnóstico da Gestão Organizacional do CETEM. As impressões serão utilizadas pela banca de avaliadores do Prêmio Qualidade Rio – PQRio, premiação a qual o CETEM se submeteu.</t>
  </si>
  <si>
    <t>BOLSA INOVAÇÃO - LILIAN IRENE  Novembro/16</t>
  </si>
  <si>
    <t>COPIADORA AMIGA DOS ESTUDANTES LTDA. - Pagamento referente a confecção de poster para ABM WEEK 2016.</t>
  </si>
  <si>
    <t>18685</t>
  </si>
  <si>
    <t>Pagamento referente a confecção de poster para ABM WEEK 2016.</t>
  </si>
  <si>
    <t>RPX LOCACOES E SERVICOS LTDA  - Pagamento referente a serviço de de videoconferência que ocorreu no dia 26/10 (GT Normatização do uso de Remineralizadores na Agricultura) com participação Maria Alice Goes.</t>
  </si>
  <si>
    <t>5226</t>
  </si>
  <si>
    <t>videoconferência que ocorreu no dia 26/10 (GT Normatização do uso de Remineralizadores na Agricultura) com participação Maria Alice Goes.</t>
  </si>
  <si>
    <t>Marisa Bezerra de Mello Monte  - Diaria(s) no Perido: 08 de Novembro de 2016  Local: Belo Horizonte - MG</t>
  </si>
  <si>
    <t>participação no workshop ações sustentáveis na metalurgia e mineração. Sede Usiminas BH.</t>
  </si>
  <si>
    <t>Reembolso Marisa Bezerra de Mello Monte - Dia  17/11/2016</t>
  </si>
  <si>
    <t>inscrição de workshop ações sustentáveis na metalurgia e mineração. Sede Usiminas BH.</t>
  </si>
  <si>
    <t xml:space="preserve">ROBSON &amp; ZORAIDE SOLUÇÕES EM VIAG. E TURISMO LTDA. - Pagamento referente a aquisição de passagem aerea para a pesquisadora Marisa Monto referente a participação no workshop ações sustentáveis na metalurgia e mineração. Sede Usiminas BH. </t>
  </si>
  <si>
    <t>7951</t>
  </si>
  <si>
    <t xml:space="preserve">pesquisadora Marisa Monte referente a participação no workshop ações sustentáveis na metalurgia e mineração. Sede Usiminas BH. </t>
  </si>
  <si>
    <t>Bolsa inovação -  Claudio Luiz Schneider -  Dia  15/12/2016</t>
  </si>
  <si>
    <t>Bolsa inovação -  Elves Matiolo -  Dia  15/12/2016</t>
  </si>
  <si>
    <t>Bolsa inovação -  Silvia Cristina Alves França -  Dia  15/12/2016</t>
  </si>
  <si>
    <t>BOLSA INOVAÇÃO - GASPAR BARBOSA  Setembro/2016</t>
  </si>
  <si>
    <t>BOLSA INOVAÇÃO - LILIAN IRENE  Setembro/16</t>
  </si>
  <si>
    <t>BOLSA INOVAÇÃO - GASPAR BARBOSA  Outubro/2016</t>
  </si>
  <si>
    <t>BOLSA INOVAÇÃO - LILIAN IRENE  Outubro/16</t>
  </si>
  <si>
    <t>TECGASES EQUIPAMENTOS E MÁQUINAS LTDA EPP - Pagamento referente a aquisição de Argônio Liquido refrigerado analitico para uso do CETEM.</t>
  </si>
  <si>
    <t>WE 1276</t>
  </si>
  <si>
    <t>Argônio Liquido refrigerado analitico para uso do CETEM.</t>
  </si>
  <si>
    <t>BOLSA INOVAÇÃO - GASPAR BARBOSA  Novembro/2016</t>
  </si>
  <si>
    <t>BOLSA INOVAÇÃO - GASPAR BARBOSA  Dezembro/2016</t>
  </si>
  <si>
    <t>BOLSA INOVAÇÃO - LILIAN IRENE  Dezembro/16</t>
  </si>
  <si>
    <t>Adiantamento  -  Aloísio Moura da Silva -  Dia  01/09/2016</t>
  </si>
  <si>
    <t>Adiantamento  -  Rodrigo Gaspar de Oliveira -  Dia  01/09/2016</t>
  </si>
  <si>
    <t>BONS VENTOS REFRIGERAÇÃO LTDA - Pagamento referente a conserto em ar condicionado do automotivo a serviço do CETEM.</t>
  </si>
  <si>
    <t>584</t>
  </si>
  <si>
    <t>Prestação de Contas - Aloísio Moura da Silva - Dia  01/09/2016</t>
  </si>
  <si>
    <t>REAL FRIO DO RIO REFRIGERAÇÃO LTDA ME. - Pagamento referente aquisição de relé falta inversão de fases para reparo em ar condionado localizado nas dependencias do CETEM.</t>
  </si>
  <si>
    <t>235</t>
  </si>
  <si>
    <t>148</t>
  </si>
  <si>
    <t>COOLETRANS COLETA RECICLAGEM DE LIXO LTDA - Pagamento referente a prestação de serviço de retirada de entrulho das dependencias CETEM. 2ª Parcela</t>
  </si>
  <si>
    <t>12773</t>
  </si>
  <si>
    <t>REAL FRIO DO RIO REFRIGERAÇÃO LTDA ME. - Pagamento referente aquisição de manta G4; Boteira Dupla e suporte para ar condicionado.</t>
  </si>
  <si>
    <t>6765</t>
  </si>
  <si>
    <t>RESTAURANTE FLOR DA AMIZADE DO FUNDÃO - ME - Pagamento referente a Gastos com extras com colaboradores do CETEM, referente ao mês de agosto de 2016.</t>
  </si>
  <si>
    <t>7809</t>
  </si>
  <si>
    <t>TRIFERMAQ MAQUINAS FERRAMENTAS E FERRAGENS LTDA - Pagamento referente a aquisição de material de consumo para uso na manutenção predial do CETEM.</t>
  </si>
  <si>
    <t>12902</t>
  </si>
  <si>
    <t>Adiantamento  -  JEFFERSON RICARDO DE MOURA LOPES -  Dia  16/09/2016</t>
  </si>
  <si>
    <t>Prestação de Contas - JEFFERSON RICARDO DE MOURA LOPES - Dia  16/09/2016</t>
  </si>
  <si>
    <t>Adiantamento  -  Aloísio Moura da Silva -  Dia  22/09/2016</t>
  </si>
  <si>
    <t>Prestação de Contas - Aloísio Moura da Silva - Dia  22/09/2016</t>
  </si>
  <si>
    <t>REAL FRIO DO RIO REFRIGERAÇÃO LTDA ME. - Pagamento referente a aquisição de tubo de cobre flexivel para uso na manutenção de ar condicionado nas dependencias do CETEM.</t>
  </si>
  <si>
    <t>6818</t>
  </si>
  <si>
    <t>JASP ACESSÓRIOS INDUSTRIAIS LTDA - Pagamento referente a material de refrigeração para uso Sistema de Ar Condicionado Central do CETEM.</t>
  </si>
  <si>
    <t>Cotação 310816</t>
  </si>
  <si>
    <t>VIDREX TINTAS LTDA - Pagamento referente a material para uson na manutenção predial do CETEM.</t>
  </si>
  <si>
    <t>5171</t>
  </si>
  <si>
    <t>TECNOPARTES RJ COMERCIO DE ELETRO ELETRONICO LTDA. - Pagamento referente a aquisição de controlador de temperatura digital microprocessado Digimec, modelo SHMD-116, para uso na manutenção predial do CETEM.</t>
  </si>
  <si>
    <t>Adiantamento  -  Rodrigo Gaspar de Oliveira -  Dia  03/10/2016</t>
  </si>
  <si>
    <t xml:space="preserve">REAL FRIO DO RIO REFRIGERAÇÃO LTDA ME. - Pagamento referente a aquisição de pares suporte 9000 BTUS, rele PTC e protetor para manutenção de ar condicionado localizado nas dependências do CETEM. </t>
  </si>
  <si>
    <t>6920</t>
  </si>
  <si>
    <t>ELETRO FERRAGENS MAIOLINO LTDA - Pagamento referente a aquisição de materiais diversos para uso na manutenção predial do CETEM.</t>
  </si>
  <si>
    <t>151</t>
  </si>
  <si>
    <t>SDY SERVIÇOS E EQUIP. ELETRICOS LTDA - Pagamento referente a aquisição de reator eletrico, fita isolante e lampada compact eletrica para uso na manutenção predial do CETEM.</t>
  </si>
  <si>
    <t>VIDREX TINTAS LTDA - Pagamento referente a aquisição de espuma expansiva para uso na manutenção predial do CETEM.</t>
  </si>
  <si>
    <t>61448</t>
  </si>
  <si>
    <t>Adiantamento  -  JEFFERSON RICARDO DE MOURA LOPES -  Dia  13/10/2016</t>
  </si>
  <si>
    <t>KLIFER MAQ. E FERR. ELETRICAS LTDA - Pagamento referente a aqusição de material de consumo para reparo de esmerilhadeira bosh  mod 1347 para uso na manutenção do CETEM.</t>
  </si>
  <si>
    <t>21655</t>
  </si>
  <si>
    <t>KLIFER MAQ. E FERR. ELETRICAS LTDA - Pagamento referente a aqusição de material de consumo para reparo de esmerilhadeira ssp makita para uso na manutenção do CETEM.</t>
  </si>
  <si>
    <t>21657</t>
  </si>
  <si>
    <t>Prestação de Contas - JEFFERSON RICARDO DE MOURA LOPES - Dia  13/10/2016</t>
  </si>
  <si>
    <t>RESTAURANTE FLOR DA AMIZADE DO FUNDÃO - ME - Pagamento referente a Gastos com extras com colaboradores do CETEM, referente ao mês de setembro de 2016.</t>
  </si>
  <si>
    <t>10652</t>
  </si>
  <si>
    <t>VIDREX TINTAS LTDA - Pagamento referente a aquisição de kit esmalte PU para uso na manutenção do CETEM.</t>
  </si>
  <si>
    <t>61641</t>
  </si>
  <si>
    <t>Adiantamento  -  Aloísio Moura da Silva -  Dia  19/10/2016</t>
  </si>
  <si>
    <t>Prestação de Contas - Aloísio Moura da Silva - Dia  19/10/2016</t>
  </si>
  <si>
    <t xml:space="preserve">REAL FRIO DO RIO REFRIGERAÇÃO LTDA ME. - Pagamento referente a aquisição de tubo de cobre 1/4 para uso na manutenção predial do CETEM. </t>
  </si>
  <si>
    <t>6997</t>
  </si>
  <si>
    <t>SDY SERVIÇOS E EQUIP. ELETRICOS LTDA - Pagamento referente a aquisição de manopla rot prolong e rele sobrecarga 25-36A para uso na manutenção predial do CETEM.</t>
  </si>
  <si>
    <t>26451</t>
  </si>
  <si>
    <t>FOXCEL EQUIPAMENTOS ELETRICOS LTDA - Pagamento referente a aquisição de lampadas tubular led Glass 18W KIAN, para uso nas dependências do CETEM.</t>
  </si>
  <si>
    <t>Cotação 195528</t>
  </si>
  <si>
    <t xml:space="preserve">SDY SERVIÇOS E EQUIP. ELETRICOS LTDA - Pagamento referente a aquisição de manopla preta INS 800/1601 , complementação, para uso na manutenção predial do CETEM.  </t>
  </si>
  <si>
    <t>24437</t>
  </si>
  <si>
    <t>SDY SERVIÇOS E EQUIP. ELETRICOS LTDA - Pagamento referente a aquisição de reator eletrico Bivolt para uso na manutenção predial do CETEM.</t>
  </si>
  <si>
    <t>26782</t>
  </si>
  <si>
    <t>Adiantamento  -  JEFFERSON RICARDO DE MOURA LOPES -  Dia  03/11/2016</t>
  </si>
  <si>
    <t>Adiantamento - Rodrigo Gaspar de Oliveira - Dia  03/11/2016</t>
  </si>
  <si>
    <t>Prestação de Contas - JEFFERSON RICARDO DE MOURA LOPES - Dia  03/11/2016</t>
  </si>
  <si>
    <t>Adiantamento  -  Aloísio Moura da Silva -  Dia  08/11/2016</t>
  </si>
  <si>
    <t>ELETRO FERRAGENS MAIOLINO LTDA - Pagamento referente a aquisição de materiais diversos para uso na manutenção predial do CETEM. (08/11/2016)</t>
  </si>
  <si>
    <t>156</t>
  </si>
  <si>
    <t>JASINSTELL COMERCIO LTDA-EPP - Pagamento referente a serviço de visita técnica realizada em 26/10/2016 à central telefonica do CETEM.</t>
  </si>
  <si>
    <t>5052</t>
  </si>
  <si>
    <t>Prestação de Contas - Aloísio Moura da Silva - Dia  08/11/2016</t>
  </si>
  <si>
    <t>REAL FRIO DO RIO REFRIGERAÇÃO LTDA ME. - Pagamento referente a aqusição de termostato GW 42303000, refil p/ maçarico e capacitor 35+3, para serviço de manuteção predial do CETEM.</t>
  </si>
  <si>
    <t>7122</t>
  </si>
  <si>
    <t>VIDREX TINTAS LTDA - Pagamento referente a aquisição de adesivo contato cascola e Trad s/ Toluol 640,  para uso na manutenção predial do CETEM.</t>
  </si>
  <si>
    <t>62063</t>
  </si>
  <si>
    <t>LABORINFO TECNOLOGIA DA INFORMAÇÃO LTDA - Pagamento referente a serviço de manutenção em relógio de Ponto para uso administrativo do CETEM.</t>
  </si>
  <si>
    <t>1427</t>
  </si>
  <si>
    <t>RESTAURANTE FLOR DA AMIZADE DO FUNDÃO - ME - Pagamento referente a Gastos com extras com colaboradores do CETEM, referente ao mês de outubro de 2016.</t>
  </si>
  <si>
    <t>10716</t>
  </si>
  <si>
    <t>LABORINFO TECNOLOGIA DA INFORMAÇÃO LTDA - Pagamento referente a aquisição do software "ponto secullum 4", para controle ao relógio de ponto do CETEM.</t>
  </si>
  <si>
    <t>949</t>
  </si>
  <si>
    <t>VIDREX TINTAS LTDA - Pagamento referente a aquisição de Primer p/ manta 18l  silicon acetico para uso na manutenção do CETEM.</t>
  </si>
  <si>
    <t>62240</t>
  </si>
  <si>
    <t xml:space="preserve">PPF BRASIL - Comércio importação e exportação LTDA.EPP - Pagamento referente a aquisição de EPI'S, materiais de consumo, para uso nas dependências do CETEM. </t>
  </si>
  <si>
    <t>Adiantamento  -  JEFFERSON RICARDO DE MOURA LOPES -  Dia  29/11/2016</t>
  </si>
  <si>
    <t>Prestação de Contas - JEFFERSON RICARDO DE MOURA LOPES - Dia  29/11/2016</t>
  </si>
  <si>
    <t>REAL FRIO DO RIO REFRIGERAÇÃO LTDA ME. - Pagamento referente a aquisição de material de consumo para uso na manutenção do CETEM.</t>
  </si>
  <si>
    <t>7248</t>
  </si>
  <si>
    <t>Adiantamento  -  Aloísio Moura da Silva -  Dia  30/11/2016</t>
  </si>
  <si>
    <t>Prestação de Contas - Aloísio Moura da Silva - Dia  30/11/2016</t>
  </si>
  <si>
    <t>SDY SERVIÇOS E EQUIP. ELETRICOS LTDA - Pagamento referente a aquisição de material eletrico, material de consumo, para uso na manutenção do CETEM.</t>
  </si>
  <si>
    <t>ARS IND. COM DE PAINEIS FRIGORIF. LTDA - Pagamento referente a aquisição de quadro eletrico maquina danfoss HJMO22 e Bobina Solenoide para uso na manutenção predial do CETEM.</t>
  </si>
  <si>
    <t>1507</t>
  </si>
  <si>
    <t>FOXCEL EQUIPAMENTOS ELETRICOS LTDA - Pagamento referente a aquisição de material eletrico para manutenção predial do CETEM.</t>
  </si>
  <si>
    <t>115976</t>
  </si>
  <si>
    <t xml:space="preserve">SANREI COMÉRCIO E SERVIÇO LTDA ME - Pagamento referente a aquisição de divisórias painel acustico e carpete da marca beaulieu para uso nas dependencias do CETEM. </t>
  </si>
  <si>
    <t>Adiantamento  -  Rodrigo Gaspar de Oliveira -  Dia  06/12/2016</t>
  </si>
  <si>
    <t>FOXCEL EQUIPAMENTOS ELETRICOS LTDA. - Pagamento referente a aquisição de material eletrico para manutenção predial do CETEM.(06/12/2016)</t>
  </si>
  <si>
    <t>1151121</t>
  </si>
  <si>
    <t>ELETRO FERRAGENS MAIOLINO LTDA - Pagamento referente a aquisição de material eletrico, durante o mês de novembro 2016, para uso na manutenção predial do CETEM.</t>
  </si>
  <si>
    <t>10787</t>
  </si>
  <si>
    <t>RESTAURANTE FLOR DA AMIZADE DO FUNDÃO - ME - Pagamento referente a Gastos com extras com colaboradores do CETEM, referente ao mês de novembro de 2016.</t>
  </si>
  <si>
    <t>Adiantamento  -  JEFFERSON RICARDO DE MOURA LOPES -  Dia  09/12/2016</t>
  </si>
  <si>
    <t>Prestação de Contas - JEFFERSON RICARDO DE MOURA LOPES - Dia  09/12/2016</t>
  </si>
  <si>
    <t>ADIANTAMENTO  -  Mario de Oliveira Gonçalves - Dia  25/10/2016</t>
  </si>
  <si>
    <t>Serviços de manutenção</t>
  </si>
  <si>
    <t xml:space="preserve">COPIADORA AMIGA DOS ESTUDANTES LTDA - Pagamento referente a aquisição de placas de aviso de filmagem em impressão em vinil, para uso nas dependencias do CETEM. </t>
  </si>
  <si>
    <t xml:space="preserve">placas de aviso de filmagem em impressão em vinil, para uso nas dependencias do CETEM. </t>
  </si>
  <si>
    <t>Guaraci Cortes Moreira - Pagamento referente a aquisição de material de consumo para o dia da secretária.</t>
  </si>
  <si>
    <t>12</t>
  </si>
  <si>
    <t>material de consumo para o dia da secretária.</t>
  </si>
  <si>
    <t>ENCARGOS PF - Mario de Oliveira Gonçalves  -  Dia   04/10/2016</t>
  </si>
  <si>
    <t>Serviços de manutenção - encargos</t>
  </si>
  <si>
    <t>Pag. Pessoa Fisica - Mario de Oliveira Gonçalves  -  Dia   04/10/2016</t>
  </si>
  <si>
    <t>682931</t>
  </si>
  <si>
    <t>ENCARGOS PF - Adriana Oliveira Marinho da Silva  -  Dia   18/10/2016</t>
  </si>
  <si>
    <t>ENCARGOS PF - Celso Pereira Gonçalves  -  Dia   18/10/2016</t>
  </si>
  <si>
    <t>Pag. Pessoa Fisica - Adriana Oliveira Marinho da Silva  -  Dia   18/10/2016</t>
  </si>
  <si>
    <t xml:space="preserve">SEOF </t>
  </si>
  <si>
    <t>Pag. Pessoa Fisica - Celso Pereira Gonçalves  -  Dia   18/10/2016</t>
  </si>
  <si>
    <t>Prestação de Contas - Mario de Oliveira Gonçalves - Dia  25/10/2016</t>
  </si>
  <si>
    <t>ENCARGOS PF - Mario de Oliveira Gonçalves  -  Dia   26/10/2016</t>
  </si>
  <si>
    <t>Pag. Pessoa Fisica - Mario de Oliveira Gonçalves  -  Dia   26/10/2016</t>
  </si>
  <si>
    <t>TAIS CABRAL DA SILVA CORTES MOREIRA - MEI - Pagamento referente a aquisição de material de consumo para o dia da secretária.</t>
  </si>
  <si>
    <t>63</t>
  </si>
  <si>
    <t>ENCARGOS PF - LAYTHA COSTA PINTO DE OLIVEIRA  -  Dia   10/11/2016</t>
  </si>
  <si>
    <t>Pag. Pessoa Fisica - LAYTHA COSTA PINTO DE OLIVEIRA  -  Dia   10/11/2016</t>
  </si>
  <si>
    <t>ENCARGOS PF - Adriana Oliveira Marinho da Silva  -  Dia   21/11/2016</t>
  </si>
  <si>
    <t>ENCARGOS PF - Celso Pereira Gonçalves  -  Dia   21/11/2016</t>
  </si>
  <si>
    <t>ENCARGOS PF - Mario de Oliveira Gonçalves  -  Dia   21/11/2016</t>
  </si>
  <si>
    <t>Pag. Pessoa Fisica - Adriana Oliveira Marinho da Silva  -  Dia   21/11/2016</t>
  </si>
  <si>
    <t>Pag. Pessoa Fisica - Celso Pereira Gonçalves  -  Dia   21/11/2016</t>
  </si>
  <si>
    <t>Pag. Pessoa Fisica - Mario de Oliveira Gonçalves  -  Dia   21/11/2016</t>
  </si>
  <si>
    <t>BRF S.A. - Pagamento referente a aquisição de Cesta natalina para colaboradores do CETEM.</t>
  </si>
  <si>
    <t>3670380</t>
  </si>
  <si>
    <t>Cesta natalina para colaboradores do CETEM.</t>
  </si>
  <si>
    <t>725309</t>
  </si>
  <si>
    <t>ENCARGOS PF - LAYTHA COSTA PINTO DE OLIVEIRA  -  Dia   08/12/2016</t>
  </si>
  <si>
    <t>ENCARGOS PF - Mario de Oliveira Gonçalves  -  Dia   08/12/2016</t>
  </si>
  <si>
    <t>Pag. Pessoa Fisica - LAYTHA COSTA PINTO DE OLIVEIRA  -  Dia   08/12/2016</t>
  </si>
  <si>
    <t>Pag. Pessoa Fisica - Mario de Oliveira Gonçalves  -  Dia   08/12/2016</t>
  </si>
  <si>
    <t>ENCARGOS PF - Adriana Oliveira Marinho da Silva  -  Dia   09/12/2016</t>
  </si>
  <si>
    <t>ENCARGOS PF - Celso Pereira Gonçalves  -  Dia   09/12/2016</t>
  </si>
  <si>
    <t>Pag. Pessoa Fisica - Adriana Oliveira Marinho da Silva  -  Dia   09/12/2016</t>
  </si>
  <si>
    <t>Pag. Pessoa Fisica - Celso Pereira Gonçalves  -  Dia   09/12/2016</t>
  </si>
  <si>
    <t xml:space="preserve">RPX LOCACOES E SERVICOS LTDA  - Pagamento referente a serviço de videoconferência para atender a XIII Seminário Nacional de Arranjos Produtivos Locais de Base Mineral e X Encontro do Comitê Temático Rede APLmineral.
Responsável: Francisco Hollanda.
</t>
  </si>
  <si>
    <t>5157</t>
  </si>
  <si>
    <t>Antônio Gilberto Costa  - Diaria(s) no Perido: 15 e 16 de Setembro de 2016  Local: Rio de Janeiro</t>
  </si>
  <si>
    <t>diaria - palestra na inauguração do LACON - Laboratório de Conservação a Alterabilidade de Materiais de Construção do CETEM.</t>
  </si>
  <si>
    <t>EVELYN GAMA XAVIER  - Diaria(s) no Perido: 16 a 25 de Setembro de 2016  Local: NR-ES - Cachoeiro de Itapemirim</t>
  </si>
  <si>
    <t>Diaria - participação em atividades de pesquisa de campo no NR-ES.</t>
  </si>
  <si>
    <t>2580</t>
  </si>
  <si>
    <t>25234</t>
  </si>
  <si>
    <t>RESTAURANTE FLOR DA AMIZADE DO FUNDÃO - ME - Pagamento referente a reunião técnica dos participantes da inauguração do LACON.</t>
  </si>
  <si>
    <t>10599</t>
  </si>
  <si>
    <t>reunião técnica dos participantes da inauguração do LACON.</t>
  </si>
  <si>
    <t>RPX LOCACOES E SERVICOS LTDA  - Pagamento referente a serviço de videoconferência com a Rede APLMineral no dia 26/09 às 10:00hs, Sala Trajano do CETEM.</t>
  </si>
  <si>
    <t>5183</t>
  </si>
  <si>
    <t>videoconferência com a Rede APLMineral no dia 26/09 às 10:00hs, Sala Trajano do CETEM.</t>
  </si>
  <si>
    <t>RPX LOCACOES E SERVICOS LTDA.  - Pagamento Referente a 9ª Vídeo Conferência da Comissão Organizadora do XIII Seminário Nacional de APL de Base Mineral e do X Encontro da RedeAPLmineral do Sr. Francisco Hollanda no dia 19/09/16.</t>
  </si>
  <si>
    <t>9ª Vídeo Conferência da Comissão Organizadora do XIII Seminário Nacional de APL de Base Mineral e do X Encontro da RedeAPLmineral do Sr. Francisco Hollanda no dia 19/09/16.</t>
  </si>
  <si>
    <t>A F SANTOS GRAVURAS ME - Pagamento referente a serviço de confecção de placa comemorativa da inauguração do LACON.</t>
  </si>
  <si>
    <t>387</t>
  </si>
  <si>
    <t>placa comemorativa da inauguração do LACON.</t>
  </si>
  <si>
    <t>Adiantamento  -  Natali Toscano de Britto Pereira -  Dia  13/10/2016</t>
  </si>
  <si>
    <t>Congresso Brasileiro de Engenharia e Ciêcias dos Materiais que aconteceu no período de 05 a 10 de novembro de 2016 em Natal - RN.</t>
  </si>
  <si>
    <t>Natali Toscano de Britto Pereira  - Diaria(s) no Perido: 05 e 10 de Novembro de 2016  Local:  Natal - RN.</t>
  </si>
  <si>
    <t>RPX LOCACOES E SERVICOS LTDA  - Pagamento referente a serviço de videoconferência da Comissão Organizadora do XIII SNAPLBM E X Encontro da Rede APLMineral.</t>
  </si>
  <si>
    <t>5205</t>
  </si>
  <si>
    <t>videoconferência da Comissão Organizadora do XIII SNAPLBM E X Encontro da Rede APLMineral.</t>
  </si>
  <si>
    <t xml:space="preserve">ROBSON &amp; ZORAIDE SOLUÇÕES EM VIAG. E TURISMO LTDA - Pagamento referente a aquisção de passagem aerea para a colaboradora Natali Pereira para participação no Congresso Brasileiro de Engenharia e Ciêcias dos Materiais que aconteceu no período de 05 a 10 de </t>
  </si>
  <si>
    <t>7873</t>
  </si>
  <si>
    <t xml:space="preserve">colaboradora Natali Pereira para participação no Congresso Brasileiro de Engenharia e Ciêcias dos Materiais </t>
  </si>
  <si>
    <t>Amanda Guimarães dos Santos Mozer  - Diaria(s) no Perido: 13 a 16 de dezembro de 2016  Local: Congonhas MG</t>
  </si>
  <si>
    <t>Simpósio Brasileiro de Caracterização e Conservação da Pedra, que será realizado no Museu de Congonhas de 13 a 16 de dezembro de 2016.</t>
  </si>
  <si>
    <t>Prestação de Contas - Natali Toscano de Britto Pereira - Dia  17/11/2016</t>
  </si>
  <si>
    <t>RESTAURANTE FLOR DA AMIZADE DO FUNDÃO - ME - Pagamento referente a reunião técnica com convidado do Drº Francisco Holanda.</t>
  </si>
  <si>
    <t>10785</t>
  </si>
  <si>
    <t>reunião técnica com convidado do Drº Francisco Holanda.</t>
  </si>
  <si>
    <t xml:space="preserve">GASTOS POR COORDENAÇÃO 2016 </t>
  </si>
  <si>
    <t xml:space="preserve">BENEFICIÁRIOS DAS FUNDAÇÕES-GESTÃO CETEM  2016 </t>
  </si>
  <si>
    <t>GRAFICA E EDITORA RIO DG LTDA - Referente a confecção de revistas Wandeca 03 granito e confecção de tabelas periodica dos elementos ilusttradas para uso no ambito do projeto.</t>
  </si>
  <si>
    <t xml:space="preserve"> confecção de tabelas periodica dos elementos ilusttradas </t>
  </si>
  <si>
    <t>Cosme Antonio de Moraes Regly -  06/07/2016</t>
  </si>
  <si>
    <t>Cosme Antonio de Moraes Regly -  06/07/2016 REEMBOLSO</t>
  </si>
  <si>
    <t>SDY SERVIÇOS E EQUIP. ELETRICOS LTDA - Aquisição lampadas fluor tubular 40wts T 10 - 6400 para marca empalux para uso na manutenção predial do CETEM.</t>
  </si>
  <si>
    <t>JEFFERSON RICARDO DE MOURA LOPES -  04/10/2016</t>
  </si>
  <si>
    <t>Prestação de contas - JEFFERSON RICARDO DE MOURA LOPES -  09/11/2016</t>
  </si>
  <si>
    <t>PCX</t>
  </si>
  <si>
    <t xml:space="preserve">FOXCEL EQUIPAMENTOS ELETRICOS LTDA  </t>
  </si>
  <si>
    <t>P H D MAGALHÃES LTDA - Referente a serviço de recuperação de CHILLER no CETEM.</t>
  </si>
  <si>
    <t>FOXCEL EQUIPAMENTOS ELETRICOS LTDA - Referente a aquisição de lampadas tubular LED GLASS 18W para uso nas denpendências do CETEM.</t>
  </si>
  <si>
    <t>ZAD SOLUÇÕES EM COMUNICACÃO LTDA - ME. - Referente a  serviço de confecção de placas em PVC para o auditório do CETEM.</t>
  </si>
  <si>
    <t>confecção de placas em PVC para o auditório do CETEM.</t>
  </si>
  <si>
    <t>A C DIAS OLIVEIRA CONSULTORIA TECNICA - ME - Referente a  serviço de busca de anterioridades para viabilidade patentária de tecnologia mineral.</t>
  </si>
  <si>
    <t>viabilidade patentária de tecnologia mineral.</t>
  </si>
  <si>
    <t>CELIA NOVAES &amp; ASSOCIADOS SOCIEDADE SIMPLES LIMITADA - ME  - Referente a  serviço de busca de anterioridades com vistas ao patenteamento de invenção.</t>
  </si>
  <si>
    <t>DIGITAL RIVER DO BRASIL IMPORTAÇÃO E COMERCIO DE PRODUTOS DE INFORMATICA - Aquisição software Adobe, referente a renovação de licença do produto já utilizado.</t>
  </si>
  <si>
    <t>Aquisição software Adobe,</t>
  </si>
  <si>
    <t>INPI - INSTITUTO NACIONAL DA PROPRIEDADE INDUSTRIAL - Anuidade de pedido de patente de invenção.</t>
  </si>
  <si>
    <t xml:space="preserve"> pedido de patente de invenção.</t>
  </si>
  <si>
    <t>INPI - INSTITUTO NACIONAL DA PROPRIEDADE INDUSTRIAL - Anuidade de pedido de patente de invenção.(1)</t>
  </si>
  <si>
    <t>INPI - INSTITUTO NACIONAL DA PROPRIEDADE INDUSTRIAL - Anuidade de pedido de patente de invenção.(2)</t>
  </si>
  <si>
    <t>INPI - INSTITUTO NACIONAL DA PROPRIEDADE INDUSTRIAL - Anuidade de pedido de patente de invenção.(3)</t>
  </si>
  <si>
    <t>CELIA NOVAES &amp; ASSOCIADOS SOCIEDADE SIMPLES LIMITADA - ME  - Referente a serviço de elaboração de relatório de patente conformes normas do INPI no ambito do projeto.</t>
  </si>
  <si>
    <t xml:space="preserve">relatório de patente conformes normas do INPI </t>
  </si>
  <si>
    <t>Pag. Pessoa Fisica - Adriana Oliveira Marinho da Silva  -  Dia   19/07/2016</t>
  </si>
  <si>
    <t>ENCARGOS PF - Adriana Oliveira Marinho da Silva  -  Dia   19/07/2016</t>
  </si>
  <si>
    <t>Pag. Pessoa Fisica - Celso Pereira Gonçalves  -  Dia   19/07/2016</t>
  </si>
  <si>
    <t>ENCARGOS PF - Celso Pereira Gonçalves  -  Dia   19/07/2016</t>
  </si>
  <si>
    <t>Pag. Pessoa Fisica - LAYTHA COSTA PINTO DE OLIVEIRA  -  Dia   10/08/2016</t>
  </si>
  <si>
    <t>ENCARGOS PF - LAYTHA COSTA PINTO DE OLIVEIRA  -  Dia   10/08/2016</t>
  </si>
  <si>
    <t>Pag. Pessoa Fisica - Adriana Oliveira Marinho da Silva  -  Dia   17/08/2016</t>
  </si>
  <si>
    <t>Pag. Pessoa Fisica - Celso Pereira Gonçalves  -  Dia   17/08/2016</t>
  </si>
  <si>
    <t>ENCARGOS PF - Adriana Oliveira Marinho da Silva  -  Dia   17/08/2016</t>
  </si>
  <si>
    <t>ENCARGOS PF - Celso Pereira Gonçalves  -  Dia   17/08/2016</t>
  </si>
  <si>
    <t>Pag. Pessoa Fisica - LAYTHA COSTA PINTO DE OLIVEIRA  -  Dia   12/09/2016</t>
  </si>
  <si>
    <t>Pag. Pessoa Fisica - Adriana Oliveira Marinho da Silva  -  Dia   21/09/2016</t>
  </si>
  <si>
    <t>ENCARGOS PF - Adriana Oliveira Marinho da Silva  -  Dia   21/09/2016</t>
  </si>
  <si>
    <t>Pag. Pessoa Fisica - Celso Pereira Gonçalves  -  Dia   21/09/2016</t>
  </si>
  <si>
    <t>ENCARGOS PF - Celso Pereira Gonçalves  -  Dia   21/09/2016</t>
  </si>
  <si>
    <t>TORINO INFORMATICA LTDA - Referente a aquisição de fita magnética HP ULTRIUM, para uso no ambito do projeto.</t>
  </si>
  <si>
    <t>fita magnética HP ULTRIUM (SEIN)</t>
  </si>
  <si>
    <t>Editora Garamond LTDA -  Livros Caminhos para o Desenvolvimento e Desenvolvimento Includente</t>
  </si>
  <si>
    <t>ADÃO BENVINDO</t>
  </si>
  <si>
    <t>Bolsa inovação -  Frank da Silva Braga -  Dia  16/12/2016</t>
  </si>
  <si>
    <t>BENEFICIÁRIOS DAS FUNDAÇÕES-GESTÃO - 2016</t>
  </si>
  <si>
    <t>Adiantamento  -  Adão Benvindo da Luz -  Dia  02/01/2017</t>
  </si>
  <si>
    <t>Adiantamento  -  Elves Matiolo -  Dia  02/01/2017</t>
  </si>
  <si>
    <t>Adiantamento  -  ANDRÉA CAMARDELLA DE LIMA RIZZO -  Dia  02/01/2017</t>
  </si>
  <si>
    <t>Adiantamento  -  CARLOS ROBERTO DE CASTRO GONZALEZ -  Dia  02/01/2017</t>
  </si>
  <si>
    <t>Adiantamento  -  Claudio Luiz Schneider -  Dia  02/01/2017</t>
  </si>
  <si>
    <t>Adiantamento  -  Gilberto Dias Calaes -  Dia  02/01/2017</t>
  </si>
  <si>
    <t>Adiantamento  -  Marisa Nascimento -  Dia  02/01/2017</t>
  </si>
  <si>
    <t>Adiantamento  -  Eduardo Brocchi -  Dia  02/01/2017</t>
  </si>
  <si>
    <t>Adiantamento  -  Silvia Cristina Alves França -  Dia  02/01/2017</t>
  </si>
  <si>
    <t>Reembolso Aloísio Moura da Silva - Dia  04/01/2017</t>
  </si>
  <si>
    <t>159.482; 163.834; 164.828; 192452; 191345; 189596; 188469; 187380; 184221; 186025; 185256; 181310; 182511</t>
  </si>
  <si>
    <t>512</t>
  </si>
  <si>
    <t>29357</t>
  </si>
  <si>
    <t>Pag. Pessoa Fisica - Adriana Oliveira Marinho da Silva  -  Dia   04/01/2017</t>
  </si>
  <si>
    <t>ENCARGOS PF - Adriana Oliveira Marinho da Silva  -  Dia   04/01/2017</t>
  </si>
  <si>
    <t>894</t>
  </si>
  <si>
    <t>171</t>
  </si>
  <si>
    <t>Pag. Pessoa Fisica - Mario de Oliveira Gonçalves  -  Dia   06/01/2017</t>
  </si>
  <si>
    <t>ENCARGOS PF - Mario de Oliveira Gonçalves  -  Dia   06/01/2017</t>
  </si>
  <si>
    <t>Reembolso Luanna Cavalcanti Rebecchi de Moura - Dia  06/01/2017</t>
  </si>
  <si>
    <t>Pag. Pessoa Fisica - Celso Pereira  -  Dia   06/01/2017</t>
  </si>
  <si>
    <t>ENCARGOS PF - Celso Pereira  -  Dia   06/01/2017</t>
  </si>
  <si>
    <t>Adiantamento  -  Wellington da Silva Moras -  Dia  11/01/2017</t>
  </si>
  <si>
    <t>28.637</t>
  </si>
  <si>
    <t>Prestação de Contas - JEFFERSON RICARDO DE MOURA LOPES - Dia  12/01/2017</t>
  </si>
  <si>
    <t>Adiantamento  -  JEFFERSON RICARDO DE MOURA LOPES -  Dia  13/01/2017</t>
  </si>
  <si>
    <t>Prestação de Contas - Eymard de Farias Sardenberg - Dia  13/01/2017</t>
  </si>
  <si>
    <t>ACPGO-3211</t>
  </si>
  <si>
    <t>9182</t>
  </si>
  <si>
    <t>10831</t>
  </si>
  <si>
    <t>1595</t>
  </si>
  <si>
    <t>Prestação de Contas - Aloísio Moura da Silva - Dia  16/01/2017</t>
  </si>
  <si>
    <t>217</t>
  </si>
  <si>
    <t>215</t>
  </si>
  <si>
    <t>Adiantamento  -  Aloísio Moura da Silva -  Dia  17/01/2017</t>
  </si>
  <si>
    <t>60</t>
  </si>
  <si>
    <t>29845</t>
  </si>
  <si>
    <t>010997</t>
  </si>
  <si>
    <t>Prestação de Contas - JEFFERSON RICARDO DE MOURA LOPES - Dia  26/01/2017</t>
  </si>
  <si>
    <t>Adiantamento  -  JEFFERSON RICARDO DE MOURA LOPES -  Dia  26/01/2017</t>
  </si>
  <si>
    <t>Bolsa inovação -  Lílian Irene Dias da Silva -  Dia  26/01/2017</t>
  </si>
  <si>
    <t>Pag. Pessoa Fisica - LAYTHA COSTA PINTO DE OLIVEIRA  -  Dia   10/01/2017</t>
  </si>
  <si>
    <t>ENCARGOS PF - LAYTHA COSTA PINTO DE OLIVEIRA  -  Dia   10/01/2017</t>
  </si>
  <si>
    <t>Bolsa inovação -  Luciana Mofati -  Dia  10/01/2017</t>
  </si>
  <si>
    <t>9248</t>
  </si>
  <si>
    <t>Prestação de Contas - Aloísio Moura da Silva - Dia  01/02/2017</t>
  </si>
  <si>
    <t>Adiantamento  -  Aloísio Moura da Silva -  Dia  01/02/2017</t>
  </si>
  <si>
    <t>8113/17</t>
  </si>
  <si>
    <t>7706</t>
  </si>
  <si>
    <t>Adiantamento  -  Gilberto Dias Calaes -  Dia  02/02/2017</t>
  </si>
  <si>
    <t>119.129</t>
  </si>
  <si>
    <t>Reembolso Fernando Antônio Freitas Lins - Dia  07/02/2017</t>
  </si>
  <si>
    <t>Reembolso Silvia Cristina Alves França - Dia  07/02/2017</t>
  </si>
  <si>
    <t>30531</t>
  </si>
  <si>
    <t>179</t>
  </si>
  <si>
    <t>19827</t>
  </si>
  <si>
    <t>Adiantamento  -  Rodrigo Gaspar de Oliveira -  Dia  07/02/2017</t>
  </si>
  <si>
    <t>5293</t>
  </si>
  <si>
    <t>Adiantamento  -  Eymard de Farias Sardenberg -  Dia  13/01/2017</t>
  </si>
  <si>
    <t>Pag. Pessoa Fisica - LAYTHA COSTA PINTO DE OLIVEIRA  -  Dia   09/02/2017</t>
  </si>
  <si>
    <t>ENCARGOS PF - LAYTHA COSTA PINTO DE OLIVEIRA  -  Dia   09/02/2017</t>
  </si>
  <si>
    <t>220</t>
  </si>
  <si>
    <t>10912</t>
  </si>
  <si>
    <t>10909</t>
  </si>
  <si>
    <t>10908</t>
  </si>
  <si>
    <t>Adiantamento  -  Eymard de Farias Sardenberg -  Dia  09/02/2017</t>
  </si>
  <si>
    <t>Prestação de Contas - Eymard de Farias Sardenberg - Dia  09/02/2017</t>
  </si>
  <si>
    <t>30670</t>
  </si>
  <si>
    <t>30698</t>
  </si>
  <si>
    <t>9366</t>
  </si>
  <si>
    <t>10913</t>
  </si>
  <si>
    <t>609</t>
  </si>
  <si>
    <t>Pag. Pessoa Fisica - Celso Pereira Gonçalves  -  Dia   14/02/2017</t>
  </si>
  <si>
    <t>ENCARGOS PF - Celso Pereira Gonçalves  -  Dia   14/02/2017</t>
  </si>
  <si>
    <t>Pag. Pessoa Fisica - Adriana Oliveira Marinho da Silva  -  Dia   14/02/2017</t>
  </si>
  <si>
    <t>ENCARGOS PF - Adriana Oliveira Marinho da Silva  -  Dia   14/02/2017</t>
  </si>
  <si>
    <t>Bolsa inovação -  Luciana Marelli Mofati -  Dia  14/02/2017</t>
  </si>
  <si>
    <t>938</t>
  </si>
  <si>
    <t>937</t>
  </si>
  <si>
    <t>8131</t>
  </si>
  <si>
    <t>Pag. Pessoa Fisica - Mario de Oliveira Gonçalves  -  Dia   15/02/2017</t>
  </si>
  <si>
    <t>ENCARGOS PF - Mario de Oliveira Gonçalves  -  Dia   15/02/2017</t>
  </si>
  <si>
    <t>119.102</t>
  </si>
  <si>
    <t>52</t>
  </si>
  <si>
    <t>14619</t>
  </si>
  <si>
    <t>10924</t>
  </si>
  <si>
    <t>Prestação de Contas - JEFFERSON RICARDO DE MOURA LOPES - Dia  16/02/2017</t>
  </si>
  <si>
    <t>Adiantamento  -  JEFFERSON RICARDO DE MOURA LOPES -  Dia  16/02/2017</t>
  </si>
  <si>
    <t>Pag. Pessoa Fisica - Mario de Oliveira Gonçalves  -  Dia   17/02/2017</t>
  </si>
  <si>
    <t>ENCARGOS PF - Mario de Oliveira Gonçalves  -  Dia   17/02/2017</t>
  </si>
  <si>
    <t>7826</t>
  </si>
  <si>
    <t>54</t>
  </si>
  <si>
    <t>55</t>
  </si>
  <si>
    <t>Bolsa inovação -  Gabriel Oliver Gonçalves -  Dia  21/02/2017</t>
  </si>
  <si>
    <t>Bolsa inovação -  KATIA DE CASSIA BARBOSA ALEXANDRE -  Dia  21/02/2017</t>
  </si>
  <si>
    <t>5405</t>
  </si>
  <si>
    <t>781437</t>
  </si>
  <si>
    <t>Prestação de Contas - Aloísio Moura da Silva - Dia  23/02/2017</t>
  </si>
  <si>
    <t>Adiantamento  -  Aloísio Moura da Silva -  Dia  23/02/2017</t>
  </si>
  <si>
    <t>62</t>
  </si>
  <si>
    <t>0305456-0</t>
  </si>
  <si>
    <t>Reembolso Fernando Antônio Freitas Lins - Dia  02/03/2017</t>
  </si>
  <si>
    <t>081</t>
  </si>
  <si>
    <t>8160</t>
  </si>
  <si>
    <t>120348</t>
  </si>
  <si>
    <t>424292</t>
  </si>
  <si>
    <t>24791</t>
  </si>
  <si>
    <t>120443</t>
  </si>
  <si>
    <t>5312</t>
  </si>
  <si>
    <t>10969</t>
  </si>
  <si>
    <t>789784</t>
  </si>
  <si>
    <t>Prestação de Contas - Rodrigo Gaspar de Oliveira - Dia  09/03/2017</t>
  </si>
  <si>
    <t>Prestação de Contas - JEFFERSON RICARDO DE MOURA LOPES - Dia  09/03/2017</t>
  </si>
  <si>
    <t>Adiantamento  -  JEFFERSON RICARDO DE MOURA LOPES -  Dia  09/03/2017</t>
  </si>
  <si>
    <t>Adiantamento  -  Rodrigo Gaspar de Oliveira -  Dia  09/03/2017</t>
  </si>
  <si>
    <t>Reembolso Aloísio Moura da Silva - Dia  13/03/2017</t>
  </si>
  <si>
    <t>1710</t>
  </si>
  <si>
    <t>120933</t>
  </si>
  <si>
    <t>Prestação de Contas - Eymard de Farias Sardenberg - Dia  16/03/2017</t>
  </si>
  <si>
    <t>Adiantamento  -  Eymard de Farias Sardenberg -  Dia  16/03/2017</t>
  </si>
  <si>
    <t>Pag. Pessoa Fisica - LAYTHA COSTA PINTO DE OLIVEIRA  -  Dia   16/03/2017</t>
  </si>
  <si>
    <t>ENCARGOS PF - LAYTHA COSTA PINTO DE OLIVEIRA  -  Dia   16/03/2017</t>
  </si>
  <si>
    <t>31957</t>
  </si>
  <si>
    <t>120977</t>
  </si>
  <si>
    <t>Adiantamento  -  ROBSON ARAUJO D'AVILA -  Dia  16/03/2017</t>
  </si>
  <si>
    <t>Pag. Pessoa Fisica - Celso Pereira Gonçalves  -  Dia   17/03/2017</t>
  </si>
  <si>
    <t>ENCARGOS PF - Celso Pereira Gonçalves  -  Dia   17/03/2017</t>
  </si>
  <si>
    <t>Pag. Pessoa Fisica - Adriana Oliveira Marinho da Silva  -  Dia   17/03/2017</t>
  </si>
  <si>
    <t>ENCARGOS PF - Adriana Oliveira Marinho da Silva  -  Dia   17/03/2017</t>
  </si>
  <si>
    <t>Bolsa inovação -  Luciana Marelli Mofati -  Dia  21/03/2017</t>
  </si>
  <si>
    <t>Bolsa inovação -  KATIA DE CASSIA BARBOSA ALEXANDRE -  Dia  21/03/2017</t>
  </si>
  <si>
    <t>11001</t>
  </si>
  <si>
    <t>5332</t>
  </si>
  <si>
    <t>64270</t>
  </si>
  <si>
    <t>981</t>
  </si>
  <si>
    <t>5695</t>
  </si>
  <si>
    <t>Prestação de Contas - Aloísio Moura da Silva - Dia  27/03/2017</t>
  </si>
  <si>
    <t>Adiantamento  -  Aloísio Moura da Silva -  Dia  27/03/2017</t>
  </si>
  <si>
    <t>5333</t>
  </si>
  <si>
    <t>Adiantamento  -  JEFFERSON RICARDO DE MOURA LOPES -  Dia  30/03/2017</t>
  </si>
  <si>
    <t>Prestação de Contas - JEFFERSON RICARDO DE MOURA LOPES - Dia  30/03/2017</t>
  </si>
  <si>
    <t>Bolsa inovação -  Rafael de Carvalho Gomes -  Dia  31/03/2017</t>
  </si>
  <si>
    <t>2614</t>
  </si>
  <si>
    <t>5336</t>
  </si>
  <si>
    <t>Adiantamento  -  Rodrigo Gaspar de Oliveira -  Dia  03/04/2017</t>
  </si>
  <si>
    <t>Prestação de Contas - Rodrigo Gaspar de Oliveira - Dia  03/04/2017</t>
  </si>
  <si>
    <t>122.179</t>
  </si>
  <si>
    <t>298</t>
  </si>
  <si>
    <t>Prestação de Contas - Eymard de Farias Sardenberg - Dia  04/04/2017</t>
  </si>
  <si>
    <t>Adiantamento  -  Eymard de Farias Sardenberg -  Dia  04/04/2017</t>
  </si>
  <si>
    <t>Pag. Pessoa Fisica - Mario de Oliveira Gonçalves  -  Dia   07/04/2017</t>
  </si>
  <si>
    <t>ENCARGOS PF - Mario de Oliveira Gonçalves  -  Dia   07/04/2017</t>
  </si>
  <si>
    <t>191</t>
  </si>
  <si>
    <t>11050</t>
  </si>
  <si>
    <t>11047</t>
  </si>
  <si>
    <t>11048</t>
  </si>
  <si>
    <t>11049</t>
  </si>
  <si>
    <t>2630</t>
  </si>
  <si>
    <t>64.654</t>
  </si>
  <si>
    <t>8.427</t>
  </si>
  <si>
    <t>8.207</t>
  </si>
  <si>
    <t>20166</t>
  </si>
  <si>
    <t>Adiantamento  -  Aloísio Moura da Silva -  Dia  20/04/2017</t>
  </si>
  <si>
    <t>Prestação de Contas - Aloísio Moura da Silva - Dia  20/04/2017</t>
  </si>
  <si>
    <t>Bolsa inovação -  Luciana Marelli Mofati -  Dia  20/04/2017</t>
  </si>
  <si>
    <t>123.177</t>
  </si>
  <si>
    <t>Prestação de Contas - JEFFERSON RICARDO DE MOURA LOPES - Dia  25/04/2017</t>
  </si>
  <si>
    <t>Adiantamento  -  JEFFERSON RICARDO DE MOURA LOPES -  Dia  25/04/2017</t>
  </si>
  <si>
    <t>30.735</t>
  </si>
  <si>
    <t>9.799</t>
  </si>
  <si>
    <t>116</t>
  </si>
  <si>
    <t>33278</t>
  </si>
  <si>
    <t>2653</t>
  </si>
  <si>
    <t>Reembolso Durval Costa Reis - Dia  03/05/2017</t>
  </si>
  <si>
    <t>Prestação de Contas - Rodrigo Gaspar de Oliveira - Dia  03/05/2017</t>
  </si>
  <si>
    <t>Adiantamento  -  Rodrigo Gaspar de Oliveira -  Dia  03/05/2017</t>
  </si>
  <si>
    <t>2.272</t>
  </si>
  <si>
    <t>Reembolso Ellen Cristine Giese - Dia  03/05/2017</t>
  </si>
  <si>
    <t>11100</t>
  </si>
  <si>
    <t>11095</t>
  </si>
  <si>
    <t>11098</t>
  </si>
  <si>
    <t>11094</t>
  </si>
  <si>
    <t>LAYTHA COSTA PINTO DE OLIVEIRA - Referente aos serviços de recepção e apoio administrativo no CETEM, realizado no mês de abril de 2017. -  05/05/2017</t>
  </si>
  <si>
    <t>001</t>
  </si>
  <si>
    <t>20350</t>
  </si>
  <si>
    <t>199</t>
  </si>
  <si>
    <t>9869</t>
  </si>
  <si>
    <t>Adiantamento  -  Eymard de Farias Sardenberg -  Dia  09/05/2017</t>
  </si>
  <si>
    <t>Prestação de Contas - Eymard de Farias Sardenberg - Dia  09/05/2017</t>
  </si>
  <si>
    <t>Reembolso Ysrael Marrero Vera - Dia  09/05/2017</t>
  </si>
  <si>
    <t>ADRIANA OLIVEIRA MARINHO DA SILVA 02072927790 - Serviço e Apoo Técnico e Administrativo -  10/05/2017</t>
  </si>
  <si>
    <t>2</t>
  </si>
  <si>
    <t>CELSO PEREIRA GONÇALVES 62816705749 - Serviço de Apoio Técnico e Administrativo -  11/05/2017</t>
  </si>
  <si>
    <t>216996</t>
  </si>
  <si>
    <t>Adiantamento  -  Aloísio Moura da Silva -  Dia  15/05/2017</t>
  </si>
  <si>
    <t>Prestação de Contas - Aloísio Moura da Silva - Dia  15/05/2017</t>
  </si>
  <si>
    <t>LAYTHA COSTA PINTO DE OLIVEIRA - Serviços de recepção e apoio administrativo. Período de 21/04/2017 a 20/05/2017. -  15/05/2017</t>
  </si>
  <si>
    <t>3</t>
  </si>
  <si>
    <t>8044</t>
  </si>
  <si>
    <t>33982</t>
  </si>
  <si>
    <t>Prestação de Contas - JEFFERSON RICARDO DE MOURA LOPES - Dia  22/05/2017</t>
  </si>
  <si>
    <t>Adiantamento  -  JEFFERSON RICARDO DE MOURA LOPES -  Dia  22/05/2017</t>
  </si>
  <si>
    <t>Bolsa inovação -  Luciana Marelli Mofati -  Dia  23/05/2017</t>
  </si>
  <si>
    <t>Pag. Pessoa Fisica - Edmar Cunha de Freitas  -  Dia   23/05/2017</t>
  </si>
  <si>
    <t>ENCARGOS PF - Edmar Cunha de Freitas  -  Dia   23/05/2017</t>
  </si>
  <si>
    <t>1.448</t>
  </si>
  <si>
    <t>125.060</t>
  </si>
  <si>
    <t>CELSO PEREIRA GONÇALVES 62816705749 - Serviço de Apoio Técnico e Administrativo. -  25/05/2017</t>
  </si>
  <si>
    <t>ADRIANA OLIVEIRA MARINHO DA SILVA 02072927790 - Serviço de Apoio Técnico e Administrativo. -  25/05/2017</t>
  </si>
  <si>
    <t>Bolsa inovação -  MIRIAM ELIZABETH HENDRISCHKY DOS SANTOS -  Dia  25/05/2017</t>
  </si>
  <si>
    <t>0</t>
  </si>
  <si>
    <t>125.301</t>
  </si>
  <si>
    <t>Prestação de Contas - Rodrigo Gaspar de Oliveira - Dia  30/05/2017</t>
  </si>
  <si>
    <t>852921</t>
  </si>
  <si>
    <t>9914</t>
  </si>
  <si>
    <t>Prestação de Contas - Eymard de Farias Sardenberg - Dia  01/06/2017</t>
  </si>
  <si>
    <t>Adiantamento  -  Eymard de Farias Sardenberg -  Dia  01/06/2017</t>
  </si>
  <si>
    <t>2687</t>
  </si>
  <si>
    <t>2686</t>
  </si>
  <si>
    <t>2688</t>
  </si>
  <si>
    <t>4574</t>
  </si>
  <si>
    <t>4575</t>
  </si>
  <si>
    <t>Adiantamento  -  Valmir Brilhante de Sousa -  Dia  06/06/2017</t>
  </si>
  <si>
    <t>213</t>
  </si>
  <si>
    <t>20620</t>
  </si>
  <si>
    <t>380</t>
  </si>
  <si>
    <t>LAYTHA COSTA PINTO DE OLIVEIRA - Referente aos serviços de recepção e apoio administrativo no CETEM. Período de 21/05/2017 a 20/06/2017. -  12/06/2017</t>
  </si>
  <si>
    <t>4</t>
  </si>
  <si>
    <t>Prestação de Contas - JEFFERSON RICARDO DE MOURA LOPES - Dia  13/06/2017</t>
  </si>
  <si>
    <t>Adiantamento  -  JEFFERSON RICARDO DE MOURA LOPES -  Dia  13/06/2017</t>
  </si>
  <si>
    <t>Prestação de Contas - Aloísio Moura da Silva - Dia  13/06/2017</t>
  </si>
  <si>
    <t>Adiantamento  -  Aloísio Moura da Silva -  Dia  13/06/2017</t>
  </si>
  <si>
    <t>2699</t>
  </si>
  <si>
    <t>Reembolso Monica Castoldi Borlini - Dia  13/06/2017</t>
  </si>
  <si>
    <t>10077</t>
  </si>
  <si>
    <t>Reembolso Luciana Amaral Seruff - Dia  20/06/2017</t>
  </si>
  <si>
    <t>2704</t>
  </si>
  <si>
    <t>11161</t>
  </si>
  <si>
    <t>80</t>
  </si>
  <si>
    <t>126.939</t>
  </si>
  <si>
    <t>CELSO PEREIRA GONÇALVES 62816705749 - Serviço de Apoio Técnico e Administrativo. -  26/06/2017</t>
  </si>
  <si>
    <t>ADRIANA OLIVEIRA MARINHO DA SILVA 02072927790 - Serviço de Apoio Técnico e Administrativo. -  26/06/2017</t>
  </si>
  <si>
    <t>Bolsa inovação -  Luciana Marelli Mofati -  Dia  26/06/2017</t>
  </si>
  <si>
    <t>Bolsa inovação -  MIRIAM ELIZABETH HENDRISCHKY DOS SANTOS -  Dia  26/06/2017</t>
  </si>
  <si>
    <t>Reembolso THATYANA PIMENTEL RODRIGO DE FREITAS. - Dia  26/06/2017</t>
  </si>
  <si>
    <t>Prestação de Contas - Valmir Brilhante de Sousa - Dia  29/06/2017</t>
  </si>
  <si>
    <t>Adiantamento  -  Valmir Brilhante de Sousa -  Dia  29/06/2017</t>
  </si>
  <si>
    <t>.</t>
  </si>
  <si>
    <t>Prestação de Contas - Eymard de Farias Sardenberg - Dia  30/06/2017</t>
  </si>
  <si>
    <t>Adiantamento  -  Eymard de Farias Sardenberg -  Dia  30/06/2017</t>
  </si>
  <si>
    <t>2714</t>
  </si>
  <si>
    <t>2715</t>
  </si>
  <si>
    <t>65.806</t>
  </si>
  <si>
    <t>225</t>
  </si>
  <si>
    <t>Prestação de Contas - JEFFERSON RICARDO DE MOURA LOPES - Dia  07/07/2017</t>
  </si>
  <si>
    <t>Adiantamento  -  JEFFERSON RICARDO DE MOURA LOPES -  Dia  07/07/2017</t>
  </si>
  <si>
    <t>11179</t>
  </si>
  <si>
    <t>Reembolso Leonardo Cattabriga Freire - Dia  10/07/2017</t>
  </si>
  <si>
    <t>Reembolso Eymard de Farias Sardenberg - Dia  10/07/2017</t>
  </si>
  <si>
    <t>Prestação de Contas - Aloísio Moura da Silva - Dia  11/07/2017</t>
  </si>
  <si>
    <t>Adiantamento  -  Aloísio Moura da Silva -  Dia  11/07/2017</t>
  </si>
  <si>
    <t>788063</t>
  </si>
  <si>
    <t>Adiantamento  -  Nathalia Pérola Pereira Cerqueira Sinimbu -  Dia  17/07/2017</t>
  </si>
  <si>
    <t>11185</t>
  </si>
  <si>
    <t>20949</t>
  </si>
  <si>
    <t>LAYTHA COSTA PINTO DE OLIVEIRA - Referente aos serviços de recepção e apoio administrativo no CETEM. Período de 21/06/2017 a 20/07/2017. -  18/07/2017</t>
  </si>
  <si>
    <t>5</t>
  </si>
  <si>
    <t>2734</t>
  </si>
  <si>
    <t>Bolsa inovação -  Luciana Marelli Mofati -  Dia  21/07/2017</t>
  </si>
  <si>
    <t>Bolsa inovação -  MIRIAM ELIZABETH HENDRISCHKY DOS SANTOS -  Dia  21/07/2017</t>
  </si>
  <si>
    <t>Pag. Pessoa Fisica - Edmar Cunha de Freitas  -  Dia   21/07/2017</t>
  </si>
  <si>
    <t>ENCARGOS PF - Edmar Cunha de Freitas  -  Dia   21/07/2017</t>
  </si>
  <si>
    <t>128.814</t>
  </si>
  <si>
    <t>128.873</t>
  </si>
  <si>
    <t>Prestação de Contas - Eymard de Farias Sardenberg - Dia  24/07/2017</t>
  </si>
  <si>
    <t>Adiantamento  -  Eymard de Farias Sardenberg -  Dia  24/07/2017</t>
  </si>
  <si>
    <t>CELSO PEREIRA GONÇALVES 62816705749 - Seriço de Apoio Técnico e Administrativo. -  25/07/2017</t>
  </si>
  <si>
    <t>ADRIANA OLIVEIRA MARINHO DA SILVA 02072927790 - Seriço de Apoio Técnico e Administrativo. -  25/07/2017</t>
  </si>
  <si>
    <t>Prestação de Contas - Valmir Brilhante de Sousa - Dia  25/07/2017</t>
  </si>
  <si>
    <t>Adiantamento  -  Valmir Brilhante de Sousa -  Dia  25/07/2017</t>
  </si>
  <si>
    <t>Prestação de Contas - Nathalia Pérola Pereira Cerqueira Sinimbu - Dia  31/07/2017</t>
  </si>
  <si>
    <t>Prestação de Contas - ROBSON ARAUJO D'AVILA - Dia  01/08/2017</t>
  </si>
  <si>
    <t>2741</t>
  </si>
  <si>
    <t>23256</t>
  </si>
  <si>
    <t>Prestação de Contas - JEFFERSON RICARDO DE MOURA LOPES - Dia  03/08/2017</t>
  </si>
  <si>
    <t>Adiantamento  -  JEFFERSON RICARDO DE MOURA LOPES -  Dia  03/08/2017</t>
  </si>
  <si>
    <t>11209</t>
  </si>
  <si>
    <t>11208</t>
  </si>
  <si>
    <t>11210</t>
  </si>
  <si>
    <t>233</t>
  </si>
  <si>
    <t>Reembolso Saulo Tuayar Spala - Dia  08/08/2017</t>
  </si>
  <si>
    <t>Reembolso Silmara Faico Rocha - Dia  08/08/2017</t>
  </si>
  <si>
    <t>Reembolso Renata Costalonga Drumond - Dia  08/08/2017</t>
  </si>
  <si>
    <t>Reembolso Victor Moza Ponciano - Dia  09/08/2017</t>
  </si>
  <si>
    <t>2751</t>
  </si>
  <si>
    <t>LAYTHA COSTA PINTO DE OLIVEIRA - Referente aos serviços de recepção e apoio administrativo no CETEM. Período de 21/07/2017 a 20/08/2017. -  15/08/2017</t>
  </si>
  <si>
    <t>06</t>
  </si>
  <si>
    <t>Reembolso Nuria Férnandez Castro - Dia  16/08/2017</t>
  </si>
  <si>
    <t>2292</t>
  </si>
  <si>
    <t>917572</t>
  </si>
  <si>
    <t>31295</t>
  </si>
  <si>
    <t>4858</t>
  </si>
  <si>
    <t>8.850</t>
  </si>
  <si>
    <t>Reembolso Maria de Fátima Borges de Mello - Dia  18/08/2017</t>
  </si>
  <si>
    <t>2520</t>
  </si>
  <si>
    <t>636754</t>
  </si>
  <si>
    <t>8.315</t>
  </si>
  <si>
    <t>2758</t>
  </si>
  <si>
    <t>920676</t>
  </si>
  <si>
    <t>ADRIANA OLIVEIRA MARINHO DA SILVA 02072927790 - Serviço de Apoio Técnico e Administrativo. -  24/08/2017</t>
  </si>
  <si>
    <t>6</t>
  </si>
  <si>
    <t>CELSO PEREIRA GONÇALVES 62816705749 - Serviço de Apoio Técnico e Administrativo. -  24/08/2017</t>
  </si>
  <si>
    <t>Prestação de Contas - Valmir Brilhante de Sousa - Dia  24/08/2017</t>
  </si>
  <si>
    <t>Adiantamento  -  Valmir Brilhante de Sousa -  Dia  24/08/2017</t>
  </si>
  <si>
    <t>Bolsa inovação -  Luciana Marelli Mofati -  Dia  25/08/2017</t>
  </si>
  <si>
    <t>Prestação de Contas - JEFFERSON RICARDO DE MOURA LOPES - Dia  25/08/2017</t>
  </si>
  <si>
    <t>37486</t>
  </si>
  <si>
    <t>Adiantamento  -  JEFFERSON RICARDO DE MOURA LOPES -  Dia  25/08/2017</t>
  </si>
  <si>
    <t>8028</t>
  </si>
  <si>
    <t>Reembolso Eymard de Farias Sardenberg - Dia  28/08/2017</t>
  </si>
  <si>
    <t>Reembolso Millena Basilio da Silva - Dia  28/08/2017</t>
  </si>
  <si>
    <t>Bolsa inovação -  MIRIAM ELIZABETH HENDRISCHKY DOS SANTOS -  Dia  28/08/2017</t>
  </si>
  <si>
    <t>23237</t>
  </si>
  <si>
    <t>31262</t>
  </si>
  <si>
    <t>337.166</t>
  </si>
  <si>
    <t>Reembolso ROBSON ARAUJO D'AVILA - Dia  08/08/2017</t>
  </si>
  <si>
    <t>304</t>
  </si>
  <si>
    <t>243</t>
  </si>
  <si>
    <t>8.958</t>
  </si>
  <si>
    <t>000</t>
  </si>
  <si>
    <t>8.957</t>
  </si>
  <si>
    <t>8.967</t>
  </si>
  <si>
    <t>Prestação de Contas - Eymard de Farias Sardenberg - Dia  06/09/2017</t>
  </si>
  <si>
    <t>Adiantamento  -  Eymard de Farias Sardenberg -  Dia  06/09/2017</t>
  </si>
  <si>
    <t>9942</t>
  </si>
  <si>
    <t>Reembolso Roberto Carlos da Conceição Ribeiro - Dia  11/09/2017</t>
  </si>
  <si>
    <t>31405</t>
  </si>
  <si>
    <t>Adiantamento  -  Nathalia Pérola Pereira Cerqueira Sinimbu -  Dia  12/09/2017</t>
  </si>
  <si>
    <t>8544/17</t>
  </si>
  <si>
    <t>132025</t>
  </si>
  <si>
    <t>Reembolso Monica Monnerat Tardim Bastos - Dia  14/09/2017</t>
  </si>
  <si>
    <t>8533</t>
  </si>
  <si>
    <t>11444626105</t>
  </si>
  <si>
    <t>Reembolso Fernando Antônio Freitas Lins - Dia  19/09/2017</t>
  </si>
  <si>
    <t>LAYTHA COSTA PINTO DE OLIVEIRA - Serviços de recepção e apoio administrativo. -  19/09/2017</t>
  </si>
  <si>
    <t>007</t>
  </si>
  <si>
    <t>Adiantamento  -  JEFFERSON RICARDO DE MOURA LOPES -  Dia  19/09/2017</t>
  </si>
  <si>
    <t>Prestação de Contas - JEFFERSON RICARDO DE MOURA LOPES - Dia  19/09/2017</t>
  </si>
  <si>
    <t>21552</t>
  </si>
  <si>
    <t>Prestação de Contas - Nathalia Pérola Pereira Cerqueira Sinimbu - Dia  20/09/2017</t>
  </si>
  <si>
    <t>ADRIANA OLIVEIRA MARINHO DA SILVA 02072927790 - Serviço de Apoio Técnico e Administrativo -  20/09/2017</t>
  </si>
  <si>
    <t>9136</t>
  </si>
  <si>
    <t>8561/17</t>
  </si>
  <si>
    <t>CELSO PEREIRA GONÇALVES 62816705749 - Serviço de Apoio Técnico Administrativo. -  21/09/2017</t>
  </si>
  <si>
    <t>006</t>
  </si>
  <si>
    <t>11297</t>
  </si>
  <si>
    <t>8566/17</t>
  </si>
  <si>
    <t>11298</t>
  </si>
  <si>
    <t>Prestação de Contas - Valmir Brilhante de Sousa - Dia  25/09/2017</t>
  </si>
  <si>
    <t>Adiantamento  -  Valmir Brilhante de Sousa -  Dia  25/09/2017</t>
  </si>
  <si>
    <t>Bolsa inovação -  Luciana Marelli Mofati -  Dia  26/09/2017</t>
  </si>
  <si>
    <t>11285</t>
  </si>
  <si>
    <t>Reembolso Monica Monnerat Tardim Bastos - Dia  28/09/2017</t>
  </si>
  <si>
    <t>2801</t>
  </si>
  <si>
    <t>105019</t>
  </si>
  <si>
    <t>38707</t>
  </si>
  <si>
    <t>245</t>
  </si>
  <si>
    <t>306</t>
  </si>
  <si>
    <t>67.152</t>
  </si>
  <si>
    <t>21680</t>
  </si>
  <si>
    <t>Prestação de Contas - JEFFERSON RICARDO DE MOURA LOPES - Dia  04/10/2017</t>
  </si>
  <si>
    <t>Adiantamento  -  JEFFERSON RICARDO DE MOURA LOPES -  Dia  04/10/2017</t>
  </si>
  <si>
    <t>Prestação de Contas - Eymard de Farias Sardenberg - Dia  04/10/2017</t>
  </si>
  <si>
    <t>Adiantamento  -  Eymard de Farias Sardenberg -  Dia  04/10/2017</t>
  </si>
  <si>
    <t>Reembolso Marília Lopes de Souza - Dia  04/10/2017</t>
  </si>
  <si>
    <t>9.179</t>
  </si>
  <si>
    <t>9.189</t>
  </si>
  <si>
    <t>Reembolso Claudio Luiz Schneider - Dia  10/10/2017</t>
  </si>
  <si>
    <t>Reembolso Luísa Diniz Vilela de Carvalho - Dia  10/10/2017</t>
  </si>
  <si>
    <t>21</t>
  </si>
  <si>
    <t>11313</t>
  </si>
  <si>
    <t>Reembolso Maria de Fátima Borges de Mello - Dia  10/10/2017</t>
  </si>
  <si>
    <t>Reembolso RENATA QUEIROZ AFFONSO - Dia  11/10/2017</t>
  </si>
  <si>
    <t>2809</t>
  </si>
  <si>
    <t>LAYTHA COSTA PINTO DE OLIVEIRA - Serviços de recepção e apoio administrativo. -  16/10/2017</t>
  </si>
  <si>
    <t>08</t>
  </si>
  <si>
    <t>962150</t>
  </si>
  <si>
    <t>Bolsa inovação -  MIRIAM ELIZABETH HENDRISCHKY DOS SANTOS -  Dia  16/10/2017</t>
  </si>
  <si>
    <t>21787</t>
  </si>
  <si>
    <t>133.966</t>
  </si>
  <si>
    <t>21826</t>
  </si>
  <si>
    <t>17170224</t>
  </si>
  <si>
    <t>Reembolso Adelson Antônio de Castro - Dia  19/10/2017</t>
  </si>
  <si>
    <t>Reembolso DIEGO PEREIRA DIAS - Dia  20/10/2017</t>
  </si>
  <si>
    <t>Reembolso THATYANA PIMENTEL RODRIGO DE FREITAS - Dia  20/10/2017</t>
  </si>
  <si>
    <t>134.071</t>
  </si>
  <si>
    <t>ADRIANA OLIVEIRA MARINHO DA SILVA 02072927790 - Serviço de Apoio Técnico e Administrativo. -  23/10/2017</t>
  </si>
  <si>
    <t>2831</t>
  </si>
  <si>
    <t>5799</t>
  </si>
  <si>
    <t>CELSO PEREIRA GONÇALVES 62816705749 - Serviço de Apoio Técnico e Administrativo. -  24/10/2017</t>
  </si>
  <si>
    <t>07</t>
  </si>
  <si>
    <t>04</t>
  </si>
  <si>
    <t>Prestação de Contas - Valmir Brilhante de Sousa - Dia  25/10/2017</t>
  </si>
  <si>
    <t>Adiantamento  -  Valmir Brilhante de Sousa -  Dia  25/10/2017</t>
  </si>
  <si>
    <t>Reembolso LEONARDO LUIZ LYRIO DA SILVEIRA - Dia  25/10/2017</t>
  </si>
  <si>
    <t>9.344</t>
  </si>
  <si>
    <t>9.367</t>
  </si>
  <si>
    <t>Prestação de Contas - JEFFERSON RICARDO DE MOURA LOPES - Dia  26/10/2017</t>
  </si>
  <si>
    <t>Adiantamento  -  JEFFERSON RICARDO DE MOURA LOPES -  Dia  26/10/2017</t>
  </si>
  <si>
    <t>22008</t>
  </si>
  <si>
    <t>22009</t>
  </si>
  <si>
    <t>Bolsa inovação -  Luciana Marelli Mofati -  Dia  30/10/2017</t>
  </si>
  <si>
    <t>39163</t>
  </si>
  <si>
    <t>Reembolso Fernando Antônio Freitas Lins - Dia  31/10/2017</t>
  </si>
  <si>
    <t>11365</t>
  </si>
  <si>
    <t>5794</t>
  </si>
  <si>
    <t>ORC15497</t>
  </si>
  <si>
    <t>Prestação de Contas - Eymard de Farias Sardenberg - Dia  08/11/2017</t>
  </si>
  <si>
    <t>Adiantamento  -  Eymard de Farias Sardenberg -  Dia  08/11/2017</t>
  </si>
  <si>
    <t>9.369</t>
  </si>
  <si>
    <t>11374</t>
  </si>
  <si>
    <t>Reembolso Eymard de Farias Sardenberg - Dia  08/11/2017</t>
  </si>
  <si>
    <t>264</t>
  </si>
  <si>
    <t>9.182</t>
  </si>
  <si>
    <t>11380</t>
  </si>
  <si>
    <t>11382</t>
  </si>
  <si>
    <t>11381</t>
  </si>
  <si>
    <t>Reembolso Claudio Luiz Schneider - Dia  10/11/2017</t>
  </si>
  <si>
    <t>86</t>
  </si>
  <si>
    <t>2847</t>
  </si>
  <si>
    <t>16689</t>
  </si>
  <si>
    <t>OS 023236</t>
  </si>
  <si>
    <t>1328</t>
  </si>
  <si>
    <t>1330</t>
  </si>
  <si>
    <t>Reembolso Fernando Antônio Freitas Lins - Dia  16/11/2017</t>
  </si>
  <si>
    <t>LAYTHA COSTA PINTO DE OLIVEIRA - Serviços de recepção e apoio administrativo. -  16/11/2017</t>
  </si>
  <si>
    <t>09</t>
  </si>
  <si>
    <t>Prestação de Contas - JEFFERSON RICARDO DE MOURA LOPES - Dia  16/11/2017</t>
  </si>
  <si>
    <t>Adiantamento  -  JEFFERSON RICARDO DE MOURA LOPES -  Dia  16/11/2017</t>
  </si>
  <si>
    <t>Reembolso Silvia Cristina Alves França - Dia  16/11/2017</t>
  </si>
  <si>
    <t>Orç 100.248.266</t>
  </si>
  <si>
    <t>ADRIANA OLIVEIRA MARINHO DA SILVA 02072927790 - Serviço de Apoio Técnico e Administrativo. -  21/11/2017</t>
  </si>
  <si>
    <t>CELSO PEREIRA GONÇALVES 62816705749 - Serviço de Apoio Técnico e Administrativo. -  21/11/2017</t>
  </si>
  <si>
    <t>2852</t>
  </si>
  <si>
    <t>2851</t>
  </si>
  <si>
    <t>02</t>
  </si>
  <si>
    <t>2855</t>
  </si>
  <si>
    <t>22309</t>
  </si>
  <si>
    <t>9.664</t>
  </si>
  <si>
    <t>Prestação de Contas - Valmir Brilhante de Sousa - Dia  30/11/2017</t>
  </si>
  <si>
    <t>Adiantamento  -  Valmir Brilhante de Sousa -  Dia  30/11/2017</t>
  </si>
  <si>
    <t>272</t>
  </si>
  <si>
    <t>4.405.088</t>
  </si>
  <si>
    <t>11411</t>
  </si>
  <si>
    <t>11410</t>
  </si>
  <si>
    <t>11409</t>
  </si>
  <si>
    <t>Prestação de Contas - JEFFERSON RICARDO DE MOURA LOPES - Dia  07/12/2017</t>
  </si>
  <si>
    <t>Adiantamento  -  JEFFERSON RICARDO DE MOURA LOPES -  Dia  07/12/2017</t>
  </si>
  <si>
    <t>1007959</t>
  </si>
  <si>
    <t>ADRIANA OLIVEIRA MARINHO DA SILVA 02072927790 - Serviço de apoio técnico e administrativo. -  08/12/2017</t>
  </si>
  <si>
    <t>10</t>
  </si>
  <si>
    <t>CELSO PEREIRA GONÇALVES 62816705749 - Serviço de apoio técnico e administrativo. -  08/12/2017</t>
  </si>
  <si>
    <t>03</t>
  </si>
  <si>
    <t>2864</t>
  </si>
  <si>
    <t>2866</t>
  </si>
  <si>
    <t>9.765</t>
  </si>
  <si>
    <t>Adiantamento  -  ROBSON ARAUJO D'AVILA -  Dia  12/12/2017</t>
  </si>
  <si>
    <t>Adiantamento  -  Nathalia Pérola Pereira Cerqueira Sinimbu -  Dia  12/12/2017</t>
  </si>
  <si>
    <t>Prestação de Contas - Eymard de Farias Sardenberg - Dia  14/12/2017</t>
  </si>
  <si>
    <t>Adiantamento  -  Eymard de Farias Sardenberg -  Dia  14/12/2017</t>
  </si>
  <si>
    <t>Pag. Pessoa Fisica - Gisele Cerqueira Fernandes  -  Dia   14/12/2017</t>
  </si>
  <si>
    <t>ENCARGOS PF - Gisele Cerqueira Fernandes  -  Dia   23/08/2017</t>
  </si>
  <si>
    <t>Reembolso Fernando Antônio Freitas Lins - Dia  18/12/2017</t>
  </si>
  <si>
    <t>LAYTHA COSTA PINTO DE OLIVEIRA - Serviços de recepção e apoio administrativo. -  18/12/2017</t>
  </si>
  <si>
    <t>Prestação de Contas - JEFFERSON RICARDO DE MOURA LOPES - Dia  18/12/2017</t>
  </si>
  <si>
    <t>Adiantamento  -  JEFFERSON RICARDO DE MOURA LOPES -  Dia  18/12/2017</t>
  </si>
  <si>
    <t>Reembolso Luiz Carlos Bertolino - Dia  19/12/2017</t>
  </si>
  <si>
    <t>Reembolso Fernando Antônio Freitas Lins - Dia  19/12/2017</t>
  </si>
  <si>
    <t>879</t>
  </si>
  <si>
    <t>BENEFICIÁRIOS DAS FUNDAÇÕES-GESTÃO CETEM  2017</t>
  </si>
  <si>
    <t xml:space="preserve">AR LIQUIDE BRASIL LTDA </t>
  </si>
  <si>
    <t xml:space="preserve">Aquisição de argonio N50 para as análises de arsênio em urina de moradores de Paracatu durante o projeto Drª Zuleica Castilho. </t>
  </si>
  <si>
    <t>SANREI COMÉRCIO E SERVIÇO LTDA ME</t>
  </si>
  <si>
    <t>Pagamento referente a aquisição de forro acustico para reforma e construção de sala de reunião nas dependencias da admistração do CETEM.</t>
  </si>
  <si>
    <t>SDY SERVIÇOS E EQUIP. ELETRICOS LTDA</t>
  </si>
  <si>
    <t>Pagamento referente a aquisição de material de consumo (2 TOM 2P + T PB SX 10A) para uso na manutenção predial do CETEM.</t>
  </si>
  <si>
    <t>WALVER CLIMATIZAÇÃO E REFRIGERAÇÃO LTDA</t>
  </si>
  <si>
    <t>Pagamento referente a serviços executados no sistema de ar condionado nas dependencias do CETEM.</t>
  </si>
  <si>
    <t>Pagamento referente a aquisição material de consumo (DISJ TQC 2P 415VCA) para uso na manutenção predial do CETEM.</t>
  </si>
  <si>
    <t>ELETRO FERRAGENS MAIOLINO LTDA</t>
  </si>
  <si>
    <t>Pagamento referente a aquisição de materiais de consumo diversos para uso na manutenção predial do CETEM.</t>
  </si>
  <si>
    <t>SANDYR COMERCIAL ELETRICA LTDA</t>
  </si>
  <si>
    <t>Pagamento referente aquisição de material elétrico para uso na matutenção predial do CETEM.</t>
  </si>
  <si>
    <t>FOXCEL EQUIPAMENTOS ELETRICOS LTDA</t>
  </si>
  <si>
    <t>Material para manutenção predial do CETEM.</t>
  </si>
  <si>
    <t>P H D MAGALHÃES LTDA</t>
  </si>
  <si>
    <t>MICROSISTEM INFORMATICA LTDA-ME.</t>
  </si>
  <si>
    <t>Conserto de impressora HP CP2025 - Sala Diretoria</t>
  </si>
  <si>
    <t>MICROSISTEM INFORMATICA LTDA-ME</t>
  </si>
  <si>
    <t>Fita colorida Ribbon para impressão dos crachás do CETEM.</t>
  </si>
  <si>
    <t>LENI S SILVA LUCENA - ME</t>
  </si>
  <si>
    <t>Assinatura anual de softwares cloud para uso dos colaboradores do Núcleo de Comunicação do CETEM</t>
  </si>
  <si>
    <t>Material elétrico para uso nas instalações do CETEM.</t>
  </si>
  <si>
    <t>PERIODICALS PUBLICAÇÕES TECNICAS LTDA</t>
  </si>
  <si>
    <t>Assinatura do periódico Industrial Minerals.</t>
  </si>
  <si>
    <t xml:space="preserve">Passagens aéreas para Fernando Lins, Francisco Vidal e Carlos Peiter para participação na Stoner Fair 2017 em Vitória/ES. </t>
  </si>
  <si>
    <t>REAL FRIO DO RIO REFRIGERAÇÃO LTDA ME</t>
  </si>
  <si>
    <t>Material para uso na manutenção do CETEM</t>
  </si>
  <si>
    <t>BOA VISTA BATERIAS LTDA</t>
  </si>
  <si>
    <t>Bateria Heliar para uso em veículo do CETEM.</t>
  </si>
  <si>
    <t>Ferragens e material elétrico para uso no CETEM.</t>
  </si>
  <si>
    <t>COPIADORA AMIGA DOS ESTUDANTES LTDA</t>
  </si>
  <si>
    <t>Placas com sinalização de segurança</t>
  </si>
  <si>
    <t>AMEUROPLAST COMERCIO DE PLASTICO LTDA</t>
  </si>
  <si>
    <t>Chapa de acrílico para norma de segurança</t>
  </si>
  <si>
    <t>Ribbon colorido para uso na impressora de crachas do CETEM</t>
  </si>
  <si>
    <t>Material para manutenção predial do CETEM</t>
  </si>
  <si>
    <t>Aquisição de lamp luz mista, material de consumo, para manutenção predial do CETEM.</t>
  </si>
  <si>
    <t>ALESSANDRE MOTA LIMA ME</t>
  </si>
  <si>
    <t>Impressão de banner, adesivos e crachás para o XIV Seminário Rede APL Mineral. -  21/12/2017</t>
  </si>
  <si>
    <t>Pagamento referente a aquisição de chapa de acrilico cristal para preservação dos minerais em exposição no saguão do CETEM.</t>
  </si>
  <si>
    <t>ANPEI - ASSOC. NACIONAL DE PESQ E DESENV. DAS EMPRESAS INOVADORAS</t>
  </si>
  <si>
    <t>Inscrição Adelson Castro para participaçãp da 16a. Conferência da ANPEI na discussão das tendências e movimentos da inovação no Brasil e no mundo.</t>
  </si>
  <si>
    <t>ANPEI - ASSOCIAÇÃO NACIONAL DE P&amp;D DAS EMPRESAS INOVADORAS</t>
  </si>
  <si>
    <t>Referente à inscrição das colaboradoras Luciana Mofati e Miriam Elizabeth no curso Elaboração de Plano de Negócios para Captação de Recursos. -  27/03/2017</t>
  </si>
  <si>
    <t>Antônio Luiz Pinheiro</t>
  </si>
  <si>
    <t>ASPERMONT BRASIL PROVEDORA DE INFORMAÇÕES LTDA</t>
  </si>
  <si>
    <t>Referente à renovação da assinatura anual da revista "Notícias de Mineração Brasil". -  12/04/2017</t>
  </si>
  <si>
    <t>ASSOCIAÇÃO BRASILEIRA DE NORMAS TECNICAS</t>
  </si>
  <si>
    <t>Norma Internacional Impressa ISSO 10328:2016. -  09/11/2017</t>
  </si>
  <si>
    <t>Referente à compra de Normas Técnicas da ABNT solicitadas pela Dra Silvia Egler.  -  06/04/2017</t>
  </si>
  <si>
    <t>Associazione Rete Italiana LCA</t>
  </si>
  <si>
    <t>ATACADÃO PAPELEX LTDA</t>
  </si>
  <si>
    <t>Aquisição de material de escritório para uso do CETEM. -  16/10/2017</t>
  </si>
  <si>
    <t>Aquisição de papel Chamex A4, plastico bolha e fita de empacotamento para uso no CETEM. -  30/05/2017</t>
  </si>
  <si>
    <t xml:space="preserve">ATACADÃO PAPELEX LTDA </t>
  </si>
  <si>
    <t>Material de escritório para uso do CETEM. -  08/12/2017</t>
  </si>
  <si>
    <t>Pagamento referente a aquisição de cartuchos HP 670XL (CZ117AB; CZ118AB; CZ19AB; CZ120AB) para uso da direção do CETEM. -  09/03/2017</t>
  </si>
  <si>
    <t>Pagamento referente a aquisição de toner HP 78A para uso no setor controle de projetos e marcador permanente para uso na usina piloto do CETEM.</t>
  </si>
  <si>
    <t>Referente à aquisição de material de escritório para uso do CETEM. -  22/08/2017</t>
  </si>
  <si>
    <t>Referente à compra de material de escritório para uso do CETEM. -  16/08/2017</t>
  </si>
  <si>
    <t>B.R.L. DISTRIBUIDORA DE VACINAS LTDA.</t>
  </si>
  <si>
    <t>Referente à aquisição de Vacina da Gripe para aplicação nos colaboradores do CETEM. -  25/04/2017</t>
  </si>
  <si>
    <t>Aquisição de bateria automotiva, material de consumo, para veiculo automotivo de uso administrativo do CETEM.</t>
  </si>
  <si>
    <t>Aquisição de Bateria Moura para uso na Fiat Strada. -  01/06/2017</t>
  </si>
  <si>
    <t>Bateria Empilhadeira</t>
  </si>
  <si>
    <t>Baterias para uso nas intalações do CETEM (4 Biblioteca e 2 Central telefônica) -  08/05/2017</t>
  </si>
  <si>
    <t>Referente à aquisição de Bateria Acdelco Freedom, para empilhadeira. -  14/06/2017</t>
  </si>
  <si>
    <t>Referente à aquisição de bateria Moura 12MVA, usada na subestação do CETEM. -  26/04/2017</t>
  </si>
  <si>
    <t>Bolsa inovação -  MIRIAM ELIZABETH HENDRISCHKY DOS SANTOS</t>
  </si>
  <si>
    <t>Conserto de ar condicionado automotivo no veiculo de uso admistrativo do CETEM.</t>
  </si>
  <si>
    <t>BONS VENTOS REFRIGERAÇÃO LTDA</t>
  </si>
  <si>
    <t>BRISTOL EASY HOTEL CACHOEIRO</t>
  </si>
  <si>
    <t>Hospedagem do Dr. Fernando Lins, durante o período do Evento Stone Fair, em Cachoeiro de Itapemirim-ES. -  06/09/2017</t>
  </si>
  <si>
    <t>CAMISASILK PONTES</t>
  </si>
  <si>
    <t>Pagamento de 50% de sinal para liberação do serviço, referente ao pedido de 20 camisas com estampa em Silkscreen. -  01/06/2017</t>
  </si>
  <si>
    <t xml:space="preserve">CAMISASILK PONTES </t>
  </si>
  <si>
    <t>Pagamento referente aos 50% restantes do pedido de 20 camisas com estampa em silkscreen. -  26/06/2017</t>
  </si>
  <si>
    <t>CARLOS CESAR PEITER</t>
  </si>
  <si>
    <t>Diaria(s) no Perido: 14/02/2017 a 16/02/2017  Local: Vitória/ES</t>
  </si>
  <si>
    <t>CARTEL PAPELARIA LTDA</t>
  </si>
  <si>
    <t>Material de escritório para uso do CETEM. -  01/11/2017</t>
  </si>
  <si>
    <t>Quadro de aviso multiuso cristal. -  24/10/2017</t>
  </si>
  <si>
    <t>CENTRAXI COOPERTRANSPA COOP DE TRAB EM TAXI E TRANSP COM PADROES AB</t>
  </si>
  <si>
    <t>Referente ao serviço de transporte de passageiros. -  11/09/2017</t>
  </si>
  <si>
    <t>CENTRAXI COOPERTRASPA COOP DE TRAB EM TAXI E TRANSP COM PADROES AB</t>
  </si>
  <si>
    <t>Referente ao serviço de transporte de passageiros -  16/08/2017</t>
  </si>
  <si>
    <t>CITRON IMPLEMENTOS ELETRÔNICOS</t>
  </si>
  <si>
    <t>Referente à preparação sonora do auditório para o seminário do 3° ano de funcionamento do NR-ES. -  28/08/2017</t>
  </si>
  <si>
    <t>COLD SUMMER REFRIGERAÇÃO LTDA</t>
  </si>
  <si>
    <t>Referente ao pagamento necessário para liberação do serviço de reparo de dois aparelhos de ar condicionado. -  06/09/2017</t>
  </si>
  <si>
    <t>Banners em lona, utilizados para divulgação do CETEM. -  17/10/2017</t>
  </si>
  <si>
    <t>Impressão do relatório final a ser enviado à Petrobras. -  18/07/2017</t>
  </si>
  <si>
    <t>Posteres para a Jornada PCI 2017 -  20/09/2017</t>
  </si>
  <si>
    <t>Referente à impressão das placas de sinalização do estacionamento e teste do adesivo de vinil para automóvel. -  09/06/2017</t>
  </si>
  <si>
    <t>Referente à impressão dos folders do NRES. -  19/04/2017</t>
  </si>
  <si>
    <t>Referente ao serviço de impressão dos adesivos de porta das salas Prof. Pontes de Miranda e Setor de Patrimônio. -  05/05/2017</t>
  </si>
  <si>
    <t>Impressão das identidades funcionais dos servidores do CETEM. -  24/11/2017</t>
  </si>
  <si>
    <t>Impressão de banner e encadernação, para apresentação do trabalho "Determinação de elementos terras raras em lâmpadas fluorescentes por ablação a laser hifenada à espectrometria de massa com plasma induitivamente ac</t>
  </si>
  <si>
    <t>Plastificação de documentos diversos.  -  24/10/2017</t>
  </si>
  <si>
    <t>Plastificação de documentos para o evento Semana Nacional de C&amp;T. -  30/10/2017</t>
  </si>
  <si>
    <t>Serviço de encadernação do PDU. -  04/10/2017</t>
  </si>
  <si>
    <t>Serviços de plastificação e impressão dos banners que serão usados no ENTMME 2017.  -  19/10/2017</t>
  </si>
  <si>
    <t>CUMMINS VENDAS E SERVICOS DE MOTORES E GERADORES LTDA</t>
  </si>
  <si>
    <t>Filtros para manutenção do Gerador Cummins QS30-G3. -  02/10/2017</t>
  </si>
  <si>
    <t>DIGITAL RIVER DO BRASIL IMPORTAÇÃO E COMERCIO DE PRODUTOS DE INFORMATICA</t>
  </si>
  <si>
    <t>Pagamento referente a aquisição de Software para uso na assessoria de comunicação do CETEM. -  18/09/2017</t>
  </si>
  <si>
    <t>Elaynne Rohem Peçanha</t>
  </si>
  <si>
    <t>ELENIRA MATIAS DE SOUZA 03590525762</t>
  </si>
  <si>
    <t>Referente ao serviço de limpeza do stand do evento Vitória Stone Fair 2017. -  12/06/2017</t>
  </si>
  <si>
    <t>ELETRICWAY AUTOMACAO, SERV E COM ELETRO</t>
  </si>
  <si>
    <t>Fans (ventiladores) para uso em nobreaks do CETEM. -  05/06/2017</t>
  </si>
  <si>
    <t>Referente a 40 % restante da proposta de compra dos Coolers. -  16/08/2017</t>
  </si>
  <si>
    <t>Materiais diversos usados na manutenção do CETEM. -  05/12/2017</t>
  </si>
  <si>
    <t>Materiais diversos usados na manutenção predial do CETEM. -  03/10/2017</t>
  </si>
  <si>
    <t>Materiais diversos usados na manutenção predial do CETEM. -  09/11/2017</t>
  </si>
  <si>
    <t>Pagamento referente a aquisição de material de consumo para uso na manutenção predial do CETEM durante o mês de fevereiro de 2017. -  09/03/2017</t>
  </si>
  <si>
    <t>Referente à aquisição de materiais diversos para uso na manutenção predial do CETEM. -  04/09/2017</t>
  </si>
  <si>
    <t>Referênte à compra de cimento e ferragens para uso na manutenção predial do CETEM. -  07/08/2017</t>
  </si>
  <si>
    <t>Referente à compra de ferragens e materiais elétricos para uso no CETEM. -  10/04/2017</t>
  </si>
  <si>
    <t>Referente à compra de materiais diversos para manutenção do CETEM. -  05/05/2017</t>
  </si>
  <si>
    <t>Referente à compra de materiais diversos para uso na manutenção do CETEM.  -  06/07/2017</t>
  </si>
  <si>
    <t>Referênte à compra de materiais diversos para uso na manutenção predial do CETEM. -  07/08/2017</t>
  </si>
  <si>
    <t>Referente à compra de materiais diversos usados na manutenção do CETEM. -  06/06/2017</t>
  </si>
  <si>
    <t>Ellen Cristine Giese</t>
  </si>
  <si>
    <t>Encargos Serviços SEOF</t>
  </si>
  <si>
    <t>Serviços de manutenção - Encargos</t>
  </si>
  <si>
    <t>Fernando Antônio Freitas Lins</t>
  </si>
  <si>
    <t>Diaria(s) no Perido:  06 de junho de 2017  Local: VITÓRIA-ES</t>
  </si>
  <si>
    <t>Diaria(s) no Perido:  08 de junho de 2017  Local: BRASÍLIA</t>
  </si>
  <si>
    <t>Diaria(s) no Perido:  28 a 29 de junho de 2017  Local: BRASÍLIA</t>
  </si>
  <si>
    <t>Diaria(s) no Perido: 06/12/2017 a 08/12/2017</t>
  </si>
  <si>
    <t>Diaria(s) no Perido: 07 a 10 de maio de 2017  Local: BUENOS AIRES, ARGENTINA</t>
  </si>
  <si>
    <t>Diaria(s) no Perido: 10 a 11 de outubro de 2017</t>
  </si>
  <si>
    <t>Diaria(s) no Perido: 14/02/2017 a 15/02/2017  Local: Vitória/ES</t>
  </si>
  <si>
    <t>Diaria(s) no Perido: 16 a 18 de julho de 2017  Local: Belo Horizonte - MG</t>
  </si>
  <si>
    <t>Diaria(s) no Perido: 17 a 20 de setembro de 2017</t>
  </si>
  <si>
    <t>Diaria(s) no Perido: 17 de outubro de 2017</t>
  </si>
  <si>
    <t>Diaria(s) no Perido: 21 a 23 de agosto de 2017  Local: Cachoeiro do Itapemirim</t>
  </si>
  <si>
    <t>Diaria(s) no Perido: 22 a 25 de outubro de 2017</t>
  </si>
  <si>
    <t>Diaria(s) no Perido: 25 de julho de 2017  Local: Brasília</t>
  </si>
  <si>
    <t>Diaria(s) no Perido: 27 a 28 de setembro de 2017</t>
  </si>
  <si>
    <t>Diaria(s) no Perido: Maio de 2017  Local: SÃO PAULO</t>
  </si>
  <si>
    <t>Flávio José da Silva</t>
  </si>
  <si>
    <t>Diaria(s) no Perido:  01 e 02 de junho de 2017  Local: Vitória</t>
  </si>
  <si>
    <t>Aquisição de material elétrico para uso na manutenção do CETEM. -  29/05/2017</t>
  </si>
  <si>
    <t>MIRIAM ELIZABETH HENRISCHKY DOS SANTOS 734820997-15</t>
  </si>
  <si>
    <t>Identificação de métodos analíticos/técnicas adequadas para realização de ensaios e análises das propriedades de interesse/níveis de concentração. -  22/11/2017</t>
  </si>
  <si>
    <t>PRIMATRILHA PEÇAS E SERVIÇLOS LTDA</t>
  </si>
  <si>
    <t>EPP - Conserto na viatura L-200 de Cachoeiro-ES. -  14/09/2017</t>
  </si>
  <si>
    <t>Gás para ar condicionado, usado na manutenção dos aparelhos do CETEM -  26/10/2017</t>
  </si>
  <si>
    <t>Gás para ar condicionado, usado na manutenção dos aparelhos do CETEM. -  26/10/2017</t>
  </si>
  <si>
    <t>Material de refrigeração usado na manutenção do aparelho de ar condicionado do CPD. -  06/09/2017</t>
  </si>
  <si>
    <t>Material de refrigeração usado na manutenção do CETEM. -  06/09/2017</t>
  </si>
  <si>
    <t>Material de refrigeração usado na manutenção do CETEM. -  11/12/2017</t>
  </si>
  <si>
    <t>Material de refrigeração usado na manutenção do CETEM. -  30/11/2017</t>
  </si>
  <si>
    <t>Material para instalação de ar condicionado na sala do Escritório de Projetos. -  19/05/2017</t>
  </si>
  <si>
    <t>Pagamento referente a aquisição de material de consumo para uso na manutenção predial do CETEM.</t>
  </si>
  <si>
    <t>Referente à aquisição desuporte para condicionador de ar 9.000 BTUS. -  21/08/2017</t>
  </si>
  <si>
    <t>Referente à compra do compressor rotativo de 30.000 BTUS. -  19/04/2017</t>
  </si>
  <si>
    <t>REAL FRIO DO RIO REFRIGERAÇÃO LTDA-ME</t>
  </si>
  <si>
    <t>Material de refrigeração para uso na biblioteca do CETEM. -  16/08/2017</t>
  </si>
  <si>
    <t>Material de refrigeração usado na manutenção do CETEM. -  05/09/2017</t>
  </si>
  <si>
    <t>Material de refrigeração usado na manutenção do CETEM. -  06/10/2017</t>
  </si>
  <si>
    <t>Material de refrigeração usado na manutenção do CETEM.. -  06/10/2017</t>
  </si>
  <si>
    <t>Referente à reunião técnica de confraternização pelo dia das mulheres. -  21/03/2017</t>
  </si>
  <si>
    <t>Salgados servidos durante o II Seminário de Projetos de Pós-Graduação em Parceria do CETEM. -  08/11/2017</t>
  </si>
  <si>
    <t xml:space="preserve">Visita dia 07/02, Coordenador-Geral das Unidades de Pesquisa e Organizações Sociais, Dr. Luiz Henrique da Silva Borda. </t>
  </si>
  <si>
    <t>Refeições de Convidados DIR - Adélia, Dr Rosenthal e José Leal  (08/02/17)</t>
  </si>
  <si>
    <t>Refeição oferecida durante a visita do Dr. José Amarante, do MME. -  31/10/2017</t>
  </si>
  <si>
    <t>Pagamento referente a reunião técnica com representantes da EMBRAPII no dia 27/01/2017.</t>
  </si>
  <si>
    <t>Pagamento dos gastos referentes a visita recebida dia 05/04/2017. -  11/04/2017</t>
  </si>
  <si>
    <t>Pagamento dos gastos referentes à visita do Dr. Vicente Lobo, realizada 27/04/2017. -  05/05/2017</t>
  </si>
  <si>
    <t>Pagamento dos gastos referentes a visita de representantes do INPE; IBGE e UFRRJ. -  11/04/2017</t>
  </si>
  <si>
    <t>Pagamento das despesas com os convidados do CETEM. -  07/07/2017</t>
  </si>
  <si>
    <t>3 refrigerantes para reunião do dia da mulher (08/03/2017). -  11/04/2017</t>
  </si>
  <si>
    <t>Serviços realizados no sistema de ar condicionado da sala de reuniões. -  14/11/2017</t>
  </si>
  <si>
    <t>Serviços realizados no sistema de ar condicionado da diretoria. -  14/11/2017</t>
  </si>
  <si>
    <t>Serviço de instalação do termostato no split 48.000 BTUs Samsung. -  24/03/2017</t>
  </si>
  <si>
    <t xml:space="preserve">Serviços executados no sistema de ar condicionado da sala 8 localizada nas dependencias do CETEM. </t>
  </si>
  <si>
    <t>Serviços de instalação e manutenção de dois ares condicionados nas dependências do CETEM.</t>
  </si>
  <si>
    <t>Vitor Schwenck Brandão</t>
  </si>
  <si>
    <t>Diaria(s) no Perido:  14 a 23 de julho de 2017  Local: BELO HORIZONTE - MG</t>
  </si>
  <si>
    <t>VIDREX TINTAS LTDA</t>
  </si>
  <si>
    <t>Referente à compra material de consumo para uso na manutenção do CETEM. -  24/03/2017</t>
  </si>
  <si>
    <t>Referente à compra de material de consumo para uso na manutenção do CETEM. -  19/04/2017</t>
  </si>
  <si>
    <t>Referente à compra de material de consumo para uso na manutenção do CETEM.  -  06/07/2017</t>
  </si>
  <si>
    <t>Materiais diversos usados na manutenção do CETEM. -  04/10/2017</t>
  </si>
  <si>
    <t>Victor Moza Ponciano</t>
  </si>
  <si>
    <t>TINTURARIAS SPORT LTDA</t>
  </si>
  <si>
    <t>Serviços de lavanderia para toalhas de rosto, de mesa, lençois e fronhas usados no CETEM. -  13/11/2017</t>
  </si>
  <si>
    <t>Serviço de lavandaria para lavagem de 03 toalhas de de mesa e 54 toalhas de rosto para uso no CETEM.</t>
  </si>
  <si>
    <t>THATYANA PIMENTEL RODRIGO DE FREITAS</t>
  </si>
  <si>
    <t>TC CARGO TRANSPORTES EXPRESSOS LTDA</t>
  </si>
  <si>
    <t>Referente ao serviço de transporte terrestre, no trajeto Rio de Janeiro x Ribeirão Preto, do Identificador de Isótopos/Micro-R-Meter.  -  03/05/2017</t>
  </si>
  <si>
    <t>STUDIO UMA ARQUITETURA E URBANISMO LTDA</t>
  </si>
  <si>
    <t>Projeto para a reforma arquitetônica do Pavilhão Poconé. -  10/10/2017</t>
  </si>
  <si>
    <t>STUDIO BRASIL COMPANHIA DE EVENTOS LTDA</t>
  </si>
  <si>
    <t>Referente ao aluguel de frigobar para uso no Cachoeiro Stone Fair 2017. -  16/08/2017</t>
  </si>
  <si>
    <t>Locação/Montagem e Desmontagem de Stand no evento Vitoria Stone Fair 2017/2. -  05/06/2017.</t>
  </si>
  <si>
    <t>Locação/Montagem e Desmontagem de Stand no evento Vitoria Stone Fair 2017/2. -  05/06/2017</t>
  </si>
  <si>
    <t>STR AR CONDICIONADO</t>
  </si>
  <si>
    <t>Pagamento referente aquisição de ar condicionado para uso do setor escritório de projetos do CETEM. -  07/03/2017</t>
  </si>
  <si>
    <t>Silmara Faico Rocha</t>
  </si>
  <si>
    <t>Referente à aquisição de materiais elétricos diversos, para manutenção do CETEM. -  26/04/2017</t>
  </si>
  <si>
    <t>Pagamento referente a aquisição de kit barramento TG II para uso na manutenção eletrica do CETEM. -  16/03/2017</t>
  </si>
  <si>
    <t>Material elétrico usado na manutenção do CETEM. -  03/10/2017</t>
  </si>
  <si>
    <t>Aquisição de material elétrico usado nas instalações do CETEM. -  25/08/2017</t>
  </si>
  <si>
    <t>Aquisição de material elétrico usado nas instalações do CETEM. -  22/05/2017</t>
  </si>
  <si>
    <t>Aquisição de material elétrico usado na manutenção do CETEM. -  30/10/2017</t>
  </si>
  <si>
    <t>Saulo Tuayar Spala</t>
  </si>
  <si>
    <t>AATBF COLETA DE RESIDUOS PERIGOSOS EIRELI ME</t>
  </si>
  <si>
    <t>Referente à coleta e transporte de resíduos perigosos. -  18/08/2017</t>
  </si>
  <si>
    <t>Adelson Antônio de Castro</t>
  </si>
  <si>
    <t>BRF S.A</t>
  </si>
  <si>
    <t>Aquisição de cestas natalinas para colaboradores do CETEM. -  05/12/2017</t>
  </si>
  <si>
    <t>Eymard de Farias Sardenberg</t>
  </si>
  <si>
    <t>Diaria(s) no Perido: 19 a 22 de fevereiro de 2017  Local: Rio de janeiro RJ</t>
  </si>
  <si>
    <t>Diaria(s) no Perido: 31 de maio a 01 de junho de 2017  Local: RIO DE JANEIRO - RJ</t>
  </si>
  <si>
    <t>FARMACIA HIGIENOPOLIS LTDA</t>
  </si>
  <si>
    <t>Material elétrico usado na manutenção das salas 10 e da diretoria. -  23/10/2017</t>
  </si>
  <si>
    <t>Pagamento referente a aquisição de cabo PP 1KV para instalação eletrica de recuperação da Ala Vermelha. -  09/03/2017</t>
  </si>
  <si>
    <t>Referente à compra de materiais elétricos para estruturação do escritório de projetos. -  10/04/2017</t>
  </si>
  <si>
    <t>Referente à compra de materiais elétricos que serão utilizados no LACON e Laboratórios 1 e 4. -  24/04/2017</t>
  </si>
  <si>
    <t>Referente à compra de material elétrico para instalação na sala do escritório de projetos. -  04/04/2017</t>
  </si>
  <si>
    <t>Pagamento referente a aquisição de material eletrico para instalação elétrica de recuperação da Ala Vermelha.  -  14/03/2017</t>
  </si>
  <si>
    <t>Aquisição de cabo telefônico usado na manutenção do CETEM. -  26/06/2017</t>
  </si>
  <si>
    <t>Aquisição de lampadas de LED para uso na manutenção do CETEM. -  24/07/2017</t>
  </si>
  <si>
    <t>Aquisição de material elétrico para uso na manutenção do CETEM. Parcela 01/02. -  24/07/2017</t>
  </si>
  <si>
    <t>Aquisição de material elétrico para uso na sala Diretor e da Biblioteca. -  18/10/2017</t>
  </si>
  <si>
    <t>Aquisição de materias elétricos para uso na manutenção do CETEM. -  24/05/2017</t>
  </si>
  <si>
    <t>Cabo para instalação de ar condicionado da biblioteca do CETEM. -  13/09/2017</t>
  </si>
  <si>
    <t>Pagamento referente a aquisição de material eletrico para instalação elétrica de recuperação da Ala Vermelha do CETEM. -  16/03/2017</t>
  </si>
  <si>
    <t>Millena Basilio da Silva</t>
  </si>
  <si>
    <t>MIRANDA FLORES E DECORAÇÕES LTDA</t>
  </si>
  <si>
    <t>Coroa de flores em homenagem ao servidor aposentado Vornei Mendes, que faleceu dia 30/10/2017. -  08/11/2017</t>
  </si>
  <si>
    <t>Coroa de Flores para o sepultamento do Servidor Celso de Oliveira Santos. -  20/09/2017</t>
  </si>
  <si>
    <t>Referente à compra de arranjo de flores para ornamentar as dependências do CETEM. -  19/04/2017</t>
  </si>
  <si>
    <t>MIRIAM ELIZABETH HENDRISCHKY DOS SANTOS</t>
  </si>
  <si>
    <t>Diaria(s) no Perido: 10 a 11 de Abril de 2017  Local: São Paulo - SP</t>
  </si>
  <si>
    <t>Diaria(s) no Perido: 12 de Abril de 2017  Local: São Paulo - SP</t>
  </si>
  <si>
    <t>Monica Castoldi Borlini</t>
  </si>
  <si>
    <t>Diaria(s) no Perido:  01 a 02 de junho de 2017  Local: RIO DE JANEIRO - RJ</t>
  </si>
  <si>
    <t>Diaria(s) no Perido:  05 a 07 de junho de 2017  Local: Porto Alegre</t>
  </si>
  <si>
    <t>Monica Monnerat Tardim Bastos</t>
  </si>
  <si>
    <t>MOTOR PUMPEN COMERCIO E SERVIÇOS LTDA</t>
  </si>
  <si>
    <t>Material elétrico usado na manutenção do CETEM. -  07/11/2017</t>
  </si>
  <si>
    <t>Nuria Férnandez Castro</t>
  </si>
  <si>
    <t>Diaria(s) no Perido: 02 de Março de 2017  Local: Brasília DF</t>
  </si>
  <si>
    <t>Diaria(s) no Perido: 21 a 25 de agosto de 2017  Local: Cachoeiro do Itapemirim</t>
  </si>
  <si>
    <t>OSMAG-RIO E STOCK FRIO COMERCIO DE REFRIGERAÇÃO LTDA</t>
  </si>
  <si>
    <t>Compressor para câmara frigorífica. -  17/11/2017</t>
  </si>
  <si>
    <t>PACTUAL COM. DESCARTAVEIS E LIMPEZA LTDA</t>
  </si>
  <si>
    <t>Referente à aquisição de materiais diversos usados na manutenção do CETEM. -  04/09/2017</t>
  </si>
  <si>
    <t>Francisco Mariano da Rocha de Souza Lima</t>
  </si>
  <si>
    <t>Francisco Wilson Hollanda Vidal</t>
  </si>
  <si>
    <t>Diaria(s) no Perido: 28/11 a 01/12/2017</t>
  </si>
  <si>
    <t>HENRY JAMES DA SILVA FERREIRA 40496236415.</t>
  </si>
  <si>
    <t>Referente à aquisição de GLP para empilhadeira usada na manutenção predial. -  21/08/2017</t>
  </si>
  <si>
    <t>Gilse Barbosa Guedes</t>
  </si>
  <si>
    <t>Pagamento referente a pedido de anuidade de patente de invenção das seguintes numerações: BR 1020120321564; BR 10 2012 0321572; BR 10 2012 0321580; PI 0602472-6; PI 0306076-4. -  13/03/2017</t>
  </si>
  <si>
    <t>INPI - INSTITUTO NACIONAL DA PROPRIEDADE INDUSTRIAL</t>
  </si>
  <si>
    <t>Pagamento referente a Anuidade de pedido de patente de invenção. -  02/03/2017</t>
  </si>
  <si>
    <t>ISAIAS VIANA JUNIOR</t>
  </si>
  <si>
    <t>J. NEIVA MAQUINA E EQUIPAMENTOS LTDA</t>
  </si>
  <si>
    <t>Conserto do aparador de cerca viva usado na manutenção do CETEM. -  03/10/2017</t>
  </si>
  <si>
    <t>Referente ao conserto da motosserra usada na manutenção do CETEM. -  04/09/2017</t>
  </si>
  <si>
    <t>Referente ao conserto do Minitrator contador de grama (Tobatta). -  04/04/2017</t>
  </si>
  <si>
    <t>KLIFER MAQ. E FERR. ELETRICAS LTDA</t>
  </si>
  <si>
    <t>Referente ao serviço de reparo da esmerilhadeira usada na manutenção do CETEM. -  31/08/2017</t>
  </si>
  <si>
    <t>Referente ao serviço de reparo do martelete usado na manutenção predial do CETEM. -  03/08/2017</t>
  </si>
  <si>
    <t>Reposição de peças e reparo do Martelo Bosch. -  14/11/2017</t>
  </si>
  <si>
    <t>LAIS CARVALHO CAETANO</t>
  </si>
  <si>
    <t>Referente à adesivagem do stand da feira do mármore e granito de Cachoeiro de Itapemirim. -  31/08/2017</t>
  </si>
  <si>
    <t>LEONARDO LUIZ LYRIO DA SILVEIRA</t>
  </si>
  <si>
    <t>Diaria(s) no Perido: 21 de setembro de 2017</t>
  </si>
  <si>
    <t>Ligia Marcela Tarazona Alvarado</t>
  </si>
  <si>
    <t>Lucia Helena da Silva Maciel Xavier</t>
  </si>
  <si>
    <t>Luciana Marelli Mofati</t>
  </si>
  <si>
    <t>LUCIANA MARELLI MOFATI 06917460796</t>
  </si>
  <si>
    <t>Revisão do Regime Interno do CETEM; Atualização da Carta de Serviços ao Cidadão, do CETEM. -  22/11/2017</t>
  </si>
  <si>
    <t>Revisão do Regimento Interno do CETEM; Atualização da Carta de Serviços ao Cidadão, do CETEM. -  08/12/2017</t>
  </si>
  <si>
    <t>Luiz Carlos Bertolino</t>
  </si>
  <si>
    <t>M.P.T. COMÉRCIO DE ELETRO-ELETRONICOS LTDA.</t>
  </si>
  <si>
    <t>Aquisição de aparelhos de ar-condicionado para as salas dos pesquisadores. -  12/07/2017</t>
  </si>
  <si>
    <t>Maria Heloisa Barros de Oliveira Frascá</t>
  </si>
  <si>
    <t>Marília Lopes de Souza</t>
  </si>
  <si>
    <t>Marisa Bezerra de Mello Monte</t>
  </si>
  <si>
    <t>Marisa Nascimento</t>
  </si>
  <si>
    <t>METRONEQ MANUTENÇÃO DE EQUIPAMENTOS ELETRO ELETRONICOS LTDA</t>
  </si>
  <si>
    <t>Pagamento referente à manutenção em cancela com substituição de central de comando realizado no CETEM. -  14/03/2017</t>
  </si>
  <si>
    <t>PAGSEGURO INTERNET LTDA</t>
  </si>
  <si>
    <t>Referente ao pagamento de Inscrição no ENTMME 2017 de FRANK DA SILVA BRAGA. -  29/06/2017</t>
  </si>
  <si>
    <t>PAUMAR COMERCIO DE CONEXÕES LTDA</t>
  </si>
  <si>
    <t>Pagamento referente a aquisição de Válvula solenoide 1/2 220 VCA para uso na manutenção predial do CETEM.   -  09/03/2017</t>
  </si>
  <si>
    <t>PINT SERVICE LTDA</t>
  </si>
  <si>
    <t>Aquisição de etiquetas adesivas para vidro de automóvel. -  23/05/2017</t>
  </si>
  <si>
    <t>Renata Costalonga Drumond</t>
  </si>
  <si>
    <t xml:space="preserve">RESTAURANTE FLOR DA AMIZADE DO FUNDÃO - ME
</t>
  </si>
  <si>
    <t>3 jarras de suco de laranja para reunião no CETEM (27/01/17)</t>
  </si>
  <si>
    <t>Alimentação Colaboradores Serviços Gerais - Julho/2017 -  22/09/2017</t>
  </si>
  <si>
    <t>Almoço oferecido aos diretores das unidades de pesquisa. -  05/12/2017</t>
  </si>
  <si>
    <t>Almoço oferecido durante visita dos professores de Clausthal TU ao CETEM. -  05/12/2017</t>
  </si>
  <si>
    <t>Biscoitos oferecidos em reunião da DIREX. -  10/11/2017</t>
  </si>
  <si>
    <t>Coquetel servido durante a VI Jornada PCI. -  25/09/2017</t>
  </si>
  <si>
    <t>Despesas durante visitas do Dr. Oiti, representantes da Fundep e Abrirochas. -  10/11/2017</t>
  </si>
  <si>
    <t>Gastos extras com a palestrante Terezinha Rodrigues, convidadda da diretoria. -  03/08/2017</t>
  </si>
  <si>
    <t>Gastos extras com os membros da banca da JIC, convidados da diretoria. -  04/08/2017</t>
  </si>
  <si>
    <t>Gastos extras com representantes da Votorantim e CNPQ, convidados da diretoria. -  03/08/2017</t>
  </si>
  <si>
    <t>Aquisição de passagens aéreas para o Dr. Fernando Lins e para o pesquisador Iran Machado, que participarão de reuinião do MME, em Brasília; E para o servidor Carlos Peiter, que participará do Seminário d</t>
  </si>
  <si>
    <t>Pagamento referente aquisição de passagem aerea para a pesquisadora Nuria Castro referente a participação em Reunião Conjunta processo de internacionalização do setor de rochas ornamentais. -  03/03/2017</t>
  </si>
  <si>
    <t>Participação de reunião no MCTIC, em Brasília. -  13/11/2017</t>
  </si>
  <si>
    <t>Passagem aérea do Servidor Robson D´avila para participação de reunião em Brasília. -  12/09/2017</t>
  </si>
  <si>
    <t>Passagem aérea Leonardo Lyrio. Participação na Jornada PCI.  -  22/09/2017</t>
  </si>
  <si>
    <t>Passagens aéreas diversas. -  21/09/2017</t>
  </si>
  <si>
    <t xml:space="preserve">Passagens aéreas para as servidoras Marisa Monte e Ellen Giese, que ministrarão palestra no IFES-Cachoeiro de Itapemirim, durante a Semana de Engenharia; Para o servidor Flavio Brito, que participará do </t>
  </si>
  <si>
    <t>Passagens aéreas para o Dr. Fernando Lins, para participar do XIV Seminário Nacional de Arranjos Produtivos Locais de Base Mineral. -  11/12/2017</t>
  </si>
  <si>
    <t>Passagens aéreas para o Dr. Fernando Lins, que participará do Fórum Brasil Mineral, em São Paulo. -  22/11/2017</t>
  </si>
  <si>
    <t xml:space="preserve">Passagens aéreas para o servidor Francisco Hollanda, que receberá a editoração do livro Gemas em Províncias Minerais Nordestinas,em João Pessoa, e o encaminhará para o Banco do Nordeste, em Fortaleza. - </t>
  </si>
  <si>
    <t>Passagens aéreas para o servidor Francisco Mariano, que participará de reunião da CBMM, em Uberlândia - MG. -  21/11/2017</t>
  </si>
  <si>
    <t>Passagens aéreas para o servidor Luiz Carlos Bertolino, que paerticipará da primeira reunião do Comitê Orientador do NRES. -  11/12/2017</t>
  </si>
  <si>
    <t>Referente a aquisição de passagem aerea para a pesquisadora Marisa Monte para participar do Workshop "Resíduos da Mineração - Desafios Para o futuro".</t>
  </si>
  <si>
    <t>Referente à aquisição de passagens aéreas para a servidora Mônica Borlini, que participou do 61° Congresso Brasileiro de Cerâmica, em Porto Alegre. -  13/06/2017</t>
  </si>
  <si>
    <t>Referente à aquisição de passagens aéreas para a servidora Nuria Castro, que participará da Feira de Mármore e Granito, em Cachoeiro de Itapemirim-ES. -  21/08/2017</t>
  </si>
  <si>
    <t>Referênte à aquisição de passagens aéreas para o Dr. Fernando Lins, que participará do evento Stone Fair, em Cachoeiro de Itapemirim-ES, e para os palestantres Yuri Guimaraes e Letícia Martins, do IPT-SP</t>
  </si>
  <si>
    <t>Referente à aquisição de passagens aéreas para o Dr. Fernando Lins, que participou da reunião no Ministério de Minas e Energia, em Brasilia. -  02/08/2017</t>
  </si>
  <si>
    <t>Referente à aquisição de passagens aéreas para os servidores do NR-ES, que participarão do pleito de progressão e promoção funcional, no CETEM-RJ. -  01/06/2017</t>
  </si>
  <si>
    <t>Referente à aquisição de passagens aéreas para os servidores Fernando Lins e Carlos Peiter, que participarão da Feira Internacional de Mármore e Granito - Stone Fair, em Vitória, além da passagem para Br</t>
  </si>
  <si>
    <t>Referente à aquisição de passagens aéreas para os servidores Millena Basilio e Eymard Sardenbery, que apresentaram pleito de promoção funcional, no CETEM-RJ. -  01/06/2017</t>
  </si>
  <si>
    <t xml:space="preserve">Referente à compra de passagens aéreas para as colaboradoras Luciana Mofati e Miriam Santos, que participarão da capacitação em elaboração de negócio para captação de recursos, realizada em São Paulo. </t>
  </si>
  <si>
    <t>Referente à compra de passagens aéreas para as colaboradoras Luciana Mofati e Miriam Santos, que participarão da capacitação em elaboração de negócio para captação de recursos. -  03/04/2017</t>
  </si>
  <si>
    <t>Referente à compra de passagens aéreas para os servidores Fernando Lins, que irá à São Paulo participar de um evento da revista Brasil Mineral, e Carlos Peiter, que participará da Oficina de Avaliação de</t>
  </si>
  <si>
    <t xml:space="preserve">Referente às despesas com passagens aéreas dos convidados a participarem da Jornada de Iniciação Ciêntífica - JIC, e do Dr. Fernando Lins, que participará da reuinão no Ministério de Minas e Energia. -  </t>
  </si>
  <si>
    <t>Referente às despesas com passagens aéreas para a servidora Monica Monnerat, tendo em vista sua participação no VII Encontro de Executivos de Exploração Mineral, em Brasília. -  03/07/2017</t>
  </si>
  <si>
    <t>Referente às despesas com passagens aéreas para o Dr. Fernando Lins, tendo em vista sua participação na reunião do MCTIC, MME e VII Encontro de Executivos de Exploração Mineral, em Brasilia, e na EXPOT&amp;C</t>
  </si>
  <si>
    <t>Aquisição de passagens aéreas; Dr. Fernando Lins e Carlos Peiter, para o Seminário Brasileiro de Terras Raras, em São Paulo; Mônica Bastos e Bruno Montandon, para participação da ANPEI. -  23/10/2017</t>
  </si>
  <si>
    <t>Referente à aquisição de passagens aéreas para os colaboradores que participarão, com montagem de stand, da EXPOT&amp;C. -  21/06/2017</t>
  </si>
  <si>
    <t>ROBSON ARAUJO D'AVILA</t>
  </si>
  <si>
    <t>Diaria(s) no Perido: 14/01/2018 a 19/01/2018</t>
  </si>
  <si>
    <t>Diaria(s) no Perido: 16 a 19 de outubro de 2017</t>
  </si>
  <si>
    <t>Diaria(s) no Perido: 17 a 19 de outubro de 2017</t>
  </si>
  <si>
    <t>Diaria(s) no Perido: 20 a 23/11/2017</t>
  </si>
  <si>
    <t>Diaria(s) no Perido: 29 a 30 de agosto de 2017  Local: Brasília</t>
  </si>
  <si>
    <t>RPX LOCACOES E SERVICOS LTDA</t>
  </si>
  <si>
    <t>Aquisição de dois aparelhos para vídeo conferência. -  12/05/2017</t>
  </si>
  <si>
    <t>Referente à prestação de serviço de aluguel de equipamentos audiovisuais para videoconferência sobre DPO e as Unidades de Pesquisa e Organizações Sociais. -  03/04/2017</t>
  </si>
  <si>
    <t>Referente à prestação de serviço de locação de equipamentos audiovisuais para vídeo conferência sobre SEI. -  29/03/2017</t>
  </si>
  <si>
    <t>Referente à prestação de serviço de locação de equipamentos audiovisuais para vídeo conferencia sobre Sistema de Gestão do SIGTEC. -  24/03/2017</t>
  </si>
  <si>
    <t>Pagamento referente a prestação de serviço de video conferencia sobre Articulação de cooperações tecnológicas/empresariais em Terras Raras entre Brasil e Canadá por ocasião do PDAC-2017, em Toronto. -  09/03/2017</t>
  </si>
  <si>
    <t>RXR TECNOLOGIA LTDA ME</t>
  </si>
  <si>
    <t>Referente à 55 horas de manutenção de software - Mineralis. -  10/11/2017</t>
  </si>
  <si>
    <t>Diaria(s) no Perido: 30/10 a 01/11 de 2017 - Participação na ANPEI</t>
  </si>
  <si>
    <t>Curso FINEP</t>
  </si>
  <si>
    <t>Eventos CETEM</t>
  </si>
  <si>
    <t>Eventos CETEM - Jornada PCI</t>
  </si>
  <si>
    <t>Eventos CETEM - JIC</t>
  </si>
  <si>
    <t>Aquisição de serviço de e-mail marketing para uso da comunicação do CETEM.</t>
  </si>
  <si>
    <t>Diaria(s) no Perido: 26 a 27 de julho de 2017  Local: Rio de Janeiro - participação na Jornada Iniciação Científica - JIC.</t>
  </si>
  <si>
    <t>Diaria(s) no Perido:  06 a 07 de junho de 2017  Local: VITÓRIA-ES - Participação na Feira Internacional do Mármore e Granito - Stone Fair.</t>
  </si>
  <si>
    <t>Diaria(s) no Perido: 03 de Maio de 2017  Local: BRASÍLIA - Avaliação Pré Propostas do Programa Diálogos Brasil / União Européia</t>
  </si>
  <si>
    <t>Diaria(s) no Perido: 17 a 18 de outubro de 2017 - Participar do Seminário Brasileiro de Terras Raras USP/IPT, em São Paulo</t>
  </si>
  <si>
    <t>Diaria(s) no Perido: 22 a 27 de outubro de 2017 - ENTMME 2017, em Belém-PA.</t>
  </si>
  <si>
    <t>Diaria(s) no Perido: 28/09/2017 - Participação de reunião para a instalação da Comissão de Estudo Especial de Terras Raras (ABNT/CEE-298)</t>
  </si>
  <si>
    <t>Diaria(s) no Perido: 07/11/2017 - Reunião em Brasília</t>
  </si>
  <si>
    <t>Diaria(s) no Perido: 13/11/2017 - Reunião em Brasília</t>
  </si>
  <si>
    <t>Diaria(s) no Perido: 29/11/2017 - Fórum Brasil Mineral - SP</t>
  </si>
  <si>
    <t>Diaria(s) no Perido: 22/11 a 23/11/2017 - Reunião CBMM - Uberlândia</t>
  </si>
  <si>
    <t>Diaria(s) no Perido:  14 a 23 de julho de 2017  Local: BELO HORIZONTE - MG - Stand EXPOT&amp;C.</t>
  </si>
  <si>
    <t>Diaria(s) no Perido: 31/08 a 01/09 de 2017  Local: São Paulo - participação do evento Economia Circular: Inovação em Modelos de Negócios e Oportunidades para o Brasil</t>
  </si>
  <si>
    <t>Diaria(s) no Perido: 12/12/2017 a 14/12/2017 - Participação da reunião do Comitê Orientador do NRES</t>
  </si>
  <si>
    <t>Diaria(s) no Perido: 26 a 27 de julho de 2017  Local: Rio de Janeiro - RJ - participação na Jornada de Iniciação Científica (JIC), no CETEM-RJ</t>
  </si>
  <si>
    <t>Diaria(s) no Perido: 20 a 21 de setembro de 2017 - Eio de Janeiro - Jornada PCI</t>
  </si>
  <si>
    <t>Diaria(s) no Perido: 22/02/2017 - Workshop "Resíduos da Mineração - Desafios Para o futuro". No periodo de 22/02 em Brasilia</t>
  </si>
  <si>
    <t>Diaria(s) no Perido: 22/10 a 26/10 de 2017 - Participação ENTMME</t>
  </si>
  <si>
    <t>Diaria(s) no Perido: 24 a 27 de julho de 2017  Local: Rio de Janeiro - JIC</t>
  </si>
  <si>
    <t>Operador de Som</t>
  </si>
  <si>
    <t>Inscrição no VI Convegno dell'Associazone Rete italiana LCA -  10/05/2017 - Francisco Mariano</t>
  </si>
  <si>
    <t>Inscrição no evento: Transferencia de Tecnologia no Cenário Brasileiro</t>
  </si>
  <si>
    <t>Inscrição ENTMME</t>
  </si>
  <si>
    <t>Participação no Congresso ERER-2017 - Grécia</t>
  </si>
  <si>
    <t>Stand CETEM - Stone Fair</t>
  </si>
  <si>
    <t>Impressão banner</t>
  </si>
  <si>
    <t>Adesão ENTMME</t>
  </si>
  <si>
    <t>Taxa de inscrição de artigo</t>
  </si>
  <si>
    <t>Reunião Comitê - NR-ES</t>
  </si>
  <si>
    <t>Despesas almoço instrutores SEI</t>
  </si>
  <si>
    <t>Presente das secretárias</t>
  </si>
  <si>
    <t>Passagem para participação na Jornada PCI</t>
  </si>
  <si>
    <t>Despesas alimentícias durante a Feira do Mármore e Granito</t>
  </si>
  <si>
    <t>Inscrição em congresso e submissão de artigo</t>
  </si>
  <si>
    <t>Cartucho impressora do NIT</t>
  </si>
  <si>
    <t>Passagem ônibus Antônio Luiz para JIC</t>
  </si>
  <si>
    <t>Materiais de escritório diversos</t>
  </si>
  <si>
    <t>Táxi para trabalho técnico - Sem carro oficial no momento</t>
  </si>
  <si>
    <t>Tomada Usina Piloto</t>
  </si>
  <si>
    <t>Aquisição de Livro para biblioteca "Wills Mineral Processing Technology"</t>
  </si>
  <si>
    <t>Inscrição Hydroprocess 2017</t>
  </si>
  <si>
    <t>Aparelho de telefone sem fio</t>
  </si>
  <si>
    <t>Despesas de hospedagem  - Reunião em Brasília</t>
  </si>
  <si>
    <t>Despesas de táxi</t>
  </si>
  <si>
    <t>Despesas de Táxis e cadeiras para o Cetem</t>
  </si>
  <si>
    <t>Participação no XVI Seminário Nacional de Arranjos Produtivos Locais de Base Mineral 2017</t>
  </si>
  <si>
    <t>Passagem aérea para o ENTMME</t>
  </si>
  <si>
    <t>Coroa de Flores - Pai do servidor Cosme Regly</t>
  </si>
  <si>
    <t>Material para impressão de certificados</t>
  </si>
  <si>
    <t>Caixas para acondicionamento de material EXPOT&amp;C</t>
  </si>
  <si>
    <t>Despesas diversas durante a visita dos professores alemães</t>
  </si>
  <si>
    <t>Aquisição de HDs SATA para uso no CPD do CETEM</t>
  </si>
  <si>
    <t>Diversos CETEM</t>
  </si>
  <si>
    <t>Despesas diversas</t>
  </si>
  <si>
    <t>BENEFICIÁRIOS DAS FUNDAÇÕES-GESTÃO CETEM  2018</t>
  </si>
  <si>
    <t>GASTOS POR COORDENAÇÃO 2018</t>
  </si>
  <si>
    <t>ADRIANA OLIVEIRA MARINHO DA SILVA 02072927790 - Serviço de Apoio Técnico e Administrativo. -  24/01/2018</t>
  </si>
  <si>
    <t>CELSO PEREIRA GONÇALVES 62816705749 - Serviço de Apoio Técnico e Administrativo. -  24/01/2018</t>
  </si>
  <si>
    <t>ADRIANA OLIVEIRA MARINHO DA SILVA 02072927790 - Serviço de apoio técnico e administrativo. -  20/02/2018</t>
  </si>
  <si>
    <t>CELSO PEREIRA GONÇALVES 62816705749 - Serviços de apoio técnico e administrativo. -  21/02/2018</t>
  </si>
  <si>
    <t>Pag. Pessoa Fisica - Gabriela Almeida de Souza  -  Dia   28/02/2018</t>
  </si>
  <si>
    <t>ENCARGOS PF - Gabriela Almeida de Souza  -  Dia   28/02/2018</t>
  </si>
  <si>
    <t>ADRIANA OLIVEIRA MARINHO DA SILVA 02072927790 - Serviço de apoio técnico e administrativo. -  20/03/2018</t>
  </si>
  <si>
    <t>CELSO PEREIRA GONÇALVES 62816705749 - Serviço de apoio técnico e administrativo. -  21/03/2018</t>
  </si>
  <si>
    <t>CELSO PEREIRA GONÇALVES 62816705749 - Serviço de apoio técnico e administrativo. -  19/04/2018</t>
  </si>
  <si>
    <t>ADRIANA OLIVEIRA MARINHO DA SILVA 02072927790 - Serviço de apoio técnico e administrativo. -  19/04/2018</t>
  </si>
  <si>
    <t>LAYTHA COSTA PINTO DE OLIVEIRA - Serviços de recepção e apoio administrativo. -  02/05/2018</t>
  </si>
  <si>
    <t>Pag. Pessoa Fisica - Edmar Cunha de Freitas  -  Dia   04/05/2018</t>
  </si>
  <si>
    <t>ENCARGOS PF - Edmar Cunha de Freitas  -  Dia   04/05/2018</t>
  </si>
  <si>
    <t>Prestação de Contas - Eymard de Farias Sardenberg - Dia  04/05/2018</t>
  </si>
  <si>
    <t>CELSO PEREIRA GONÇALVES 62816705749 - Serviço de apoio técnico e administrativo. -  21/05/2018</t>
  </si>
  <si>
    <t>ADRIANA OLIVEIRA MARINHO DA SILVA 02072927790 - Serviço de apoio técnico e administrativo. -  21/05/2018</t>
  </si>
  <si>
    <t>LAYTHA COSTA PINTO DE OLIVEIRA - Serviço de apoio administrativo. -  11/06/2018</t>
  </si>
  <si>
    <t>ADRIANA OLIVEIRA MARINHO DA SILVA 02072927790 - Serviço de apoio técnico administrativo. -  20/06/2018</t>
  </si>
  <si>
    <t>CELSO PEREIRA GONÇALVES 62816705749 - Serviço de apoio técnico administrativo. -  20/06/2018</t>
  </si>
  <si>
    <t>ADRIANA OLIVEIRA MARINHO DA SILVA 02072927790 - Serviço de apoio técnico e administrativo. -  19/07/2018</t>
  </si>
  <si>
    <t>Pag. Pessoa Fisica - LAYTHA COSTA PINTO DE OLIVEIRA  -  Dia   19/07/2018</t>
  </si>
  <si>
    <t>ENCARGOS PF - LAYTHA COSTA PINTO DE OLIVEIRA  -  Dia   19/07/2018</t>
  </si>
  <si>
    <t>CELSO PEREIRA GONÇALVES 62816705749 - Serviço de apoio técnico e administrativo. -  20/07/2018</t>
  </si>
  <si>
    <t>CELSO PEREIRA GONÇALVES 62816705749 - Serviço de Apoio Técnico e Administrativo.
 -  21/08/2018</t>
  </si>
  <si>
    <t>ADRIANA OLIVEIRA MARINHO DA SILVA 02072927790 - Serviço de Apoio Técnico e Administrativo.
 -  22/08/2018</t>
  </si>
  <si>
    <t>ADRIANA OLIVEIRA MARINHO DA SILVA 02072927790 - Serviço de apoio técnico e administrativo. -  20/09/2018</t>
  </si>
  <si>
    <t>CELSO PEREIRA GONÇALVES</t>
  </si>
  <si>
    <t>ADRIANA OLIVEIRA MARINHO DA SILVA 02072927790 - serviço de apoio técnico e administrativo. -  19/10/2018</t>
  </si>
  <si>
    <t>CELSO PEREIRA GONÇALVES 62816705749 - serviço de apoio técnico e administrativo. -  19/10/2018</t>
  </si>
  <si>
    <t>11</t>
  </si>
  <si>
    <t>13</t>
  </si>
  <si>
    <t>14</t>
  </si>
  <si>
    <t>15</t>
  </si>
  <si>
    <t>16</t>
  </si>
  <si>
    <t>17</t>
  </si>
  <si>
    <t>00000017</t>
  </si>
  <si>
    <t>00000018</t>
  </si>
  <si>
    <t>00000019</t>
  </si>
  <si>
    <t>00000020</t>
  </si>
  <si>
    <t>RESTAURANTE FLOR DA AMIZADE DO FUNDÃO - ME - Gastos extras com os colaboradores, referente ao mês de dezembro de 2017. -  16/01/2018</t>
  </si>
  <si>
    <t>Adiantamento  -  Wellington da Silva Moras -  Dia  17/01/2018</t>
  </si>
  <si>
    <t>Prestação de Contas - JEFFERSON RICARDO DE MOURA LOPES - Dia  17/01/2018</t>
  </si>
  <si>
    <t>Adiantamento  -  JEFFERSON RICARDO DE MOURA LOPES -  Dia  17/01/2018</t>
  </si>
  <si>
    <t>SDY SERVIÇOS E EQUIP. ELETRICOS LTDA - Materiais elétricos usados na manutenção do CETEM. -  22/01/2018</t>
  </si>
  <si>
    <t>Adiantamento  -  Aloísio Moura da Silva -  Dia  26/01/2018</t>
  </si>
  <si>
    <t>Adiantamento  -  Valmir Brilhante de Sousa -  Dia  26/01/2018</t>
  </si>
  <si>
    <t>REAL FRIO DO RIO REFRIGERAÇÃO LTDA ME. - Material de refrigeração usado na manutenção do CETEM. -  26/01/2018</t>
  </si>
  <si>
    <t>BOA VISTA BATERIAS LTDA - Baterias de nobreak, para uso do CETEM. -  29/01/2018</t>
  </si>
  <si>
    <t>ATACADÃO PAPELEX LTDA - Papel A4 para uso no CETEM. -  31/01/2018</t>
  </si>
  <si>
    <t>Prestação de Contas - Aloísio Moura da Silva - Dia  01/02/2018</t>
  </si>
  <si>
    <t>ELETRO FERRAGENS MAIOLINO LTDA - Materiais diversos utilizados na manutenção do CETEM. -  05/02/2018</t>
  </si>
  <si>
    <t>REAL FRIO DO RIO REFRIGERAÇÃO LTDA ME. - Compressor rotativo 30.000Btus para uso no CETEM.  -  07/02/2018</t>
  </si>
  <si>
    <t>FOXCEL EQUIPAMENTOS ELETRICOS LTDA. - Materiais diversos para manutenção predial do CETEM. -  09/02/2018</t>
  </si>
  <si>
    <t>IPEOLEO COM DE COMBISTÍVEIS LTDA - Diesel para ser utilizado no Grupo Gerador do CETEM. -  19/02/2018</t>
  </si>
  <si>
    <t>VIDREX TINTAS LTDA - Material usado na manutenção predial do CETEM. -  19/02/2018</t>
  </si>
  <si>
    <t>RESTAURANTE FLOR DA AMIZADE DO FUNDÃO - ME - Gastos extras com os colaboradores, referente ao mês de janeiro de 2018. -  20/02/2018</t>
  </si>
  <si>
    <t>VIDREX TINTAS LTDA - Material usado na manutenção do CETEM. -  22/02/2018</t>
  </si>
  <si>
    <t>Adiantamento  -  JEFFERSON RICARDO DE MOURA LOPES -  Dia  22/02/2018</t>
  </si>
  <si>
    <t>Prestação de Contas - JEFFERSON RICARDO DE MOURA LOPES - Dia  22/02/2018</t>
  </si>
  <si>
    <t>Adiantamento  -  Valmir Brilhante de Sousa -  Dia  26/02/2018</t>
  </si>
  <si>
    <t>FOXCEL EQUIPAMENTOS ELETRICOS LTDA. - Material elétrico usado na manutenção do CETEM. -  27/02/2018</t>
  </si>
  <si>
    <t>CITY FARMA - Material farmacêutico usado no CETEM. -  02/03/2018</t>
  </si>
  <si>
    <t>ELETRO FERRAGENS MAIOLINO LTDA - Materiais diversos usados na manutenção do CETEM. -  05/03/2018</t>
  </si>
  <si>
    <t>Prestação de Contas - JEFFERSON RICARDO DE MOURA LOPES - Dia  08/03/2018</t>
  </si>
  <si>
    <t>Adiantamento  -  JEFFERSON RICARDO DE MOURA LOPES -  Dia  08/03/2018</t>
  </si>
  <si>
    <t>M TUYAMA  - Manutenção do veículo a serviço do CETEM. -  09/03/2018</t>
  </si>
  <si>
    <t>RESTAURANTE FLOR DA AMIZADE DO FUNDÃO - ME - Despesas durante evento de comemoração do dia internacional da mulher. -  13/03/2018</t>
  </si>
  <si>
    <t>REAL FRIO DO RIO REFRIGERAÇÃO LTDA ME. - Material usado na manutenção do CETEM. -  21/03/2018</t>
  </si>
  <si>
    <t>EDISON RIBEIRO ENGENHARIA LTDA  - Consultoria de engenharia civil. -  22/03/2018</t>
  </si>
  <si>
    <t>Adiantamento  -  JEFFERSON RICARDO DE MOURA LOPES -  Dia  27/03/2018</t>
  </si>
  <si>
    <t>Prestação de Contas - JEFFERSON RICARDO DE MOURA LOPES - Dia  27/03/2018</t>
  </si>
  <si>
    <t>Reembolso JEFFERSON RICARDO DE MOURA LOPES - Dia  27/03/2018</t>
  </si>
  <si>
    <t>Reembolso Rodrigo Barbosa Cavalcante - Dia  27/03/2018</t>
  </si>
  <si>
    <t>REAL FRIO DO RIO REFRIGERAÇÃO LTDA ME. - Material de refrigeração usado na manutenção do CETEM. -  27/03/2018</t>
  </si>
  <si>
    <t>Reembolso Rodrigo Barbosa Cavalcante - Dia  02/04/2018</t>
  </si>
  <si>
    <t>RESTAURANTE FLOR DA AMIZADE DO FUNDÃO - ME - gastos extras com os colaboradores, referente ao mês de fevereiro de 2018. -  02/04/2018</t>
  </si>
  <si>
    <t>ATACADÃO PAPELEX LTDA - Material de escritório para uso do CETEM. -  05/04/2018</t>
  </si>
  <si>
    <t>ATACADÃO PAPELEX LTDA - Material de escritório para uso do CETEM -  05/04/2018</t>
  </si>
  <si>
    <t>Pag. Pessoa Fisica - Edmar Cunha de Freitas  -  Dia   06/04/2018</t>
  </si>
  <si>
    <t>ENCARGOS PF - Edmar Cunha de Freitas  -  Dia   06/04/2018</t>
  </si>
  <si>
    <t>MC OZIO COMERCIO E SERVIÇOS DE MANUTENÇÃO E INSTALAÇÃO DE AR COND EIRELI-EPP - Turbina de aparelho de ar condicionado. -  06/04/2018</t>
  </si>
  <si>
    <t>ELETRO FERRAGENS MAIOLINO LTDA - Material elétrico para uso na manutenção do CETEM. -  09/04/2018</t>
  </si>
  <si>
    <t>FOXCEL EQUIPAMENTOS ELETRICOS LTDA. - Material elétrico usado na manutenção do CETEM. -  10/04/2018</t>
  </si>
  <si>
    <t>FLG GOMES COM. E DIST. DE MATERIAL DE CONSTRUÇÃO LTDA-ME - Caixa d'água para uso no CETEM. -  11/04/2018</t>
  </si>
  <si>
    <t>RESTAURANTE FLOR DA AMIZADE DO FUNDÃO - ME - Despesas com os colaboradores, referente ao mês de março de 2018. -  11/04/2018</t>
  </si>
  <si>
    <t>Prestação de Contas - JEFFERSON RICARDO DE MOURA LOPES - Dia  12/04/2018</t>
  </si>
  <si>
    <t>LEONARDO LUIZ LYRIO DA SILVEIRA  - Diaria(s) no Perido:  02/05/2018 a 03/05/2018</t>
  </si>
  <si>
    <t>NOVA YEN MOTORS COMERCIO LTDA - Valvula solenoíde para veículo oficial. Pagamento do orçamento. NF será emitida e encaminhada futuramente. -  16/04/2018</t>
  </si>
  <si>
    <t>FBS EQUIPAMENTOS LTDA - Conserto da empilhadeira. Pagamento do orçamento. NF será emitida e encaminhada futuramente. -  16/04/2018</t>
  </si>
  <si>
    <t>TRIFERMAQ MAQUINAS FERRAMENTAS E FERRAGENS LTDA - Material para uso na oficina. -  17/04/2018</t>
  </si>
  <si>
    <t>REAL FRIO DO RIO REFRIGERAÇÃO LTDA ME. - Material de refrigeração usado na manutenção do CETEM. -  18/04/2018</t>
  </si>
  <si>
    <t>EDISON RIBEIRO ENGENHARIA LTDA  - Consultoria de engenharia civil. -  18/04/2018</t>
  </si>
  <si>
    <t>SDY SERVIÇOS E EQUIP. ELETRICOS LTDA - Material elétrico usado na manutenção do CETEM. -  19/04/2018</t>
  </si>
  <si>
    <t>Prestação de Contas - JEFFERSON RICARDO DE MOURA LOPES - Dia  24/04/2018</t>
  </si>
  <si>
    <t>Adiantamento  -  JEFFERSON RICARDO DE MOURA LOPES -  Dia  24/04/2018</t>
  </si>
  <si>
    <t>MC OZIO COMERCIO E SERVIÇOS DE MANUTENÇÃO E INSTALAÇÃO DE AR COND EIRELI-EPP - Turbina de aparelho de ar condicionado. -  25/04/2018</t>
  </si>
  <si>
    <t>Adiantamento  -  Valmir Brilhante de Sousa -  Dia  25/04/2018</t>
  </si>
  <si>
    <t>SDY SERVIÇOS E EQUIP. ELETRICOS LTDA - Material elétrico usado na manutenção do CETEM. -  26/04/2018</t>
  </si>
  <si>
    <t>Adiantamento  -  Eymard de Farias Sardenberg -  Dia  04/05/2018</t>
  </si>
  <si>
    <t>ELETRO FERRAGENS MAIOLINO LTDA. - Material de consumo para uso geral no CETEM. -  08/05/2018</t>
  </si>
  <si>
    <t>RESTAURANTE FLOR DA AMIZADE DO FUNDÃO - ME - Refeição para os colaboradores no mês de abril/2018. -  11/05/2018</t>
  </si>
  <si>
    <t>REAL FRIO DO RIO REFRIGERAÇÃO LTDA ME. - Material de refrigeração para uso na manutenção do CETEM. -  14/05/2018</t>
  </si>
  <si>
    <t>FOXCEL EQUIPAMENTOS ELETRICOS LTDA. - Material para uso na manutenção do CETEM. -  14/05/2018</t>
  </si>
  <si>
    <t>BOA VISTA BATERIAS LTDA - Material para uso na manutenção do CETEM. -  14/05/2018</t>
  </si>
  <si>
    <t>Prestação de Contas - JEFFERSON RICARDO DE MOURA LOPES - Dia  17/05/2018</t>
  </si>
  <si>
    <t>Adiantamento  -  JEFFERSON RICARDO DE MOURA LOPES -  Dia  17/05/2018</t>
  </si>
  <si>
    <t>EDISON RIBEIRO ENGENHARIA LTDA  - Consultoria de engenharia civil. -  22/05/2018</t>
  </si>
  <si>
    <t>Adiantamento  -  Valmir Brilhante de Sousa -  Dia  22/05/2018</t>
  </si>
  <si>
    <t>WALVER CLIMATIZAÇÃO E REFRIGERAÇÃO LTDA - Instalação do sistema de ar condicionado. -  25/05/2018</t>
  </si>
  <si>
    <t>M TUYAMA  - Manutenção do veículo oficial. -  04/06/2018</t>
  </si>
  <si>
    <t>FLG GOMES COM. E DIST. DE MATERIAL DE CONSTRUÇÃO LTDA-ME - Material usado na manutenção do CETEM. -  04/06/2018</t>
  </si>
  <si>
    <t>Prestação de Contas - JEFFERSON RICARDO DE MOURA LOPES - Dia  05/06/2018</t>
  </si>
  <si>
    <t>Adiantamento  -  JEFFERSON RICARDO DE MOURA LOPES -  Dia  05/06/2018</t>
  </si>
  <si>
    <t>JESSICA CLEMENTINO DOS SANTOS RAMOS - Manutenção do veículo oficial. -  05/06/2018</t>
  </si>
  <si>
    <t>ELETRO FERRAGENS MAIOLINO LTDA. - Materiais diversos usados na manutenção do CETEM. -  06/06/2018</t>
  </si>
  <si>
    <t>RESTAURANTE FLOR DA AMIZADE DO FUNDÃO - ME - Refeição dos colaboradores - Maio de 2018. -  12/06/2018</t>
  </si>
  <si>
    <t>RESTAURANTE FLOR DA AMIZADE DO FUNDÃO - ME - Refeição dos convidados do diretor. -  12/06/2018</t>
  </si>
  <si>
    <t>JESSICA CLEMENTINO DOS SANTOS RAMOS - Manutenção de veículo oficial. -  13/06/2018</t>
  </si>
  <si>
    <t>TRIFERMAQ MAQUINAS FERRAMENTAS E FERRAGENS LTDA. - Material usado na manutenção do CETEM. -  15/06/2018</t>
  </si>
  <si>
    <t>ATACADÃO PAPELEX LTDA - Material de escritório usado no CETEM. -  15/06/2018</t>
  </si>
  <si>
    <t>UNIDAS AUTO ELETRICA LTDA. - Manutenção de veículo oficial. -  15/06/2018</t>
  </si>
  <si>
    <t>UNIDAS AUTO ELETRICA LTDA. - Material para manutenção de veículo oficial. -  15/06/2018</t>
  </si>
  <si>
    <t>Prestação de Contas - JEFFERSON RICARDO DE MOURA LOPES - Dia  21/06/2018</t>
  </si>
  <si>
    <t>Adiantamento  -  JEFFERSON RICARDO DE MOURA LOPES -  Dia  21/06/2018</t>
  </si>
  <si>
    <t>CIB CENTRO DE IMUNIZAÇÃO BARRA DA TIJUCA LTDA - 92 doses de vacina Influenza Trivalente. -  25/06/2018</t>
  </si>
  <si>
    <t>ATACADÃO PAPELEX LTDA - Materiais diversos para uso do CETEM. -  26/06/2018</t>
  </si>
  <si>
    <t>Adiantamento  -  Valmir Brilhante de Sousa -  Dia  27/06/2018</t>
  </si>
  <si>
    <t>SDY SERVIÇOS E EQUIP. ELETRICOS LTDA - Material elétrico para uso na manutenção do CETEM. -  29/06/2018</t>
  </si>
  <si>
    <t>187 Central Carioca de Peças - LTDA EPP - Conserto de cafeteira universal. -  29/06/2018</t>
  </si>
  <si>
    <t>ELETRO FERRAGENS MAIOLINO LTDA. - Material usado na manutenção predial do CETEM. -  04/07/2018</t>
  </si>
  <si>
    <t>TINTEX COMERCIO DE TINTAS MATERIAIS ELÉTRICO E HIDRÁULICO EIRELI - Material usado na manutenção predial do CETEM. -  05/07/2018</t>
  </si>
  <si>
    <t>REAL FRIO DO RIO REFRIGERAÇÃO LTDA ME. - Material de refrigeração usado na manutenção do CETEM. -  10/07/2018</t>
  </si>
  <si>
    <t>Adiantamento  -  Aloísio Moura da Silva -  Dia  11/07/2018</t>
  </si>
  <si>
    <t>Prestação de Contas - JEFFERSON RICARDO DE MOURA LOPES - Dia  12/07/2018</t>
  </si>
  <si>
    <t>FLG GOMES COM. E DIST. DE MATERIAL DE CONSTRUÇÃO LTDA-ME - Material de construção usado na manutenção do CETEM. -  12/07/2018</t>
  </si>
  <si>
    <t>MICROSISTEM SERVIÇOS EIRELI. - Reparo impressora Posto médico -  18/07/2018</t>
  </si>
  <si>
    <t>FOXCEL EQUIPAMENTOS ELETRICOS LTDA. - Material elétrico para manutenção do CETEM -  18/07/2018</t>
  </si>
  <si>
    <t>REAL FRIO DO RIO REFRIGERAÇÃO LTDA ME. - Materiais diversos para uso manutenção do CETEM -  18/07/2018</t>
  </si>
  <si>
    <t>CITY FARMA - Medicamentos para uso do CETEM. -  19/07/2018</t>
  </si>
  <si>
    <t>ATACADÃO PAPELEX LTDA - Material de escritório para uso do CETEM. -  20/07/2018</t>
  </si>
  <si>
    <t>Adiantamento  -  Valmir Brilhante de Sousa -  Dia  24/07/2018</t>
  </si>
  <si>
    <t>REAL FRIO DO RIO REFRIGERAÇÃO LTDA ME. - Material para uso na manutenção da refrigeração do CETEM -  26/07/2018</t>
  </si>
  <si>
    <t>TINTEX COMERCIO DE TINTAS MATERIAIS ELÉTRICO E HIDRÁULICO EIRELI - Material para uso na manutenção predial do CETEM. -  30/07/2018</t>
  </si>
  <si>
    <t>REAL FRIO DO RIO REFRIGERAÇÃO LTDA ME. - Gás para uso da manutenção do CETEM. -  03/08/2018</t>
  </si>
  <si>
    <t>RESTAURANTE FLOR DA AMIZADE DO FUNDÃO - ME - Refeições dos colaboradores referente ao mês de junho/2018 -  03/08/2018</t>
  </si>
  <si>
    <t>RESTAURANTE FLOR DA AMIZADE DO FUNDÃO - ME - Refeições dos colaboradores referente ao mês de julho/2018 -  03/08/2018</t>
  </si>
  <si>
    <t>FOXCEL EQUIPAMENTOS ELETRICOS LTDA - Material elétrico para uso na manutenção do CETEM -  03/08/2018</t>
  </si>
  <si>
    <t>Adiantamento  -  JEFFERSON RICARDO DE MOURA LOPES -  Dia  06/08/2018</t>
  </si>
  <si>
    <t>REAL FRIO DO RIO REFRIGERAÇÃO LTDA ME. - Botija de gás para manutenção do CETEM. -  07/08/2018</t>
  </si>
  <si>
    <t>ATACADÃO PAPELEX LTDA - Material para uso na manutenção do CETEM. -  09/08/2018</t>
  </si>
  <si>
    <t>TINTEX COMERCIO DE TINTAS MATERIAIS ELÉTRICO E HIDRÁULICO EIRELI - Materiais diversos para uso na manutenção do CETEM -  09/08/2018</t>
  </si>
  <si>
    <t>Prestação de Contas - Eunice de Freitas Lima - Dia  10/08/2018</t>
  </si>
  <si>
    <t>ELETRO FERRAGENS MAIOLINO LTDA. - Materiais diversos para uso na manutenção do CETEM. -  13/08/2018</t>
  </si>
  <si>
    <t>TINTEX COMERCIO DE TINTAS MATERIAIS ELÉTRICO E HIDRÁULICO EIRELI - Tinta para uso na manutenção do CETEM -  14/08/2018</t>
  </si>
  <si>
    <t>FLG GOMES COM. E DIST. DE MATERIAL DE CONSTRUÇÃO LTDA-ME - Material para uso na manutenção do CETEM -  14/08/2018</t>
  </si>
  <si>
    <t>SDY SERVIÇOS E EQUIP. ELETRICOS LTDA - MATERIAL PARA USO NA MANUTENÇÃO DO CETEM -  15/08/2018</t>
  </si>
  <si>
    <t>Prestação de Contas - JEFFERSON RICARDO DE MOURA LOPES - Dia  20/08/2018</t>
  </si>
  <si>
    <t>Adiantamento  -  JEFFERSON RICARDO DE MOURA LOPES -  Dia  20/08/2018</t>
  </si>
  <si>
    <t>BREVES INOVAÇÃO E AUTOMAÇÃO INDUSTRIAL EIRELI ME. - reparo da ponte rolante da planta piloto do CETEM. Proposta GB172/18. 1ª parcela. -  28/08/2018</t>
  </si>
  <si>
    <t>FOXCEL EQUIPAMENTOS ELETRICOS LTDA. - equipamentos elétricos diversos para o CETEM. -  28/08/2018</t>
  </si>
  <si>
    <t>Adiantamento  -  Valmir Brilhante de Sousa -  Dia  29/08/2018</t>
  </si>
  <si>
    <t>BOA VISTA BATERIAS LTDA - bateria para empilhadeira do CETEM -  29/08/2018</t>
  </si>
  <si>
    <t>JESSICA CLEMENTINO DOS SANTOS RAMOS - manutenção do veículo do CETEM placa KVK6675. -  31/08/2018</t>
  </si>
  <si>
    <t>REAL FRIO DO RIO REFRIGERAÇÃO LTDA ME. - Materiais diversos para uso na manutenção do CETEM. -  05/09/2018</t>
  </si>
  <si>
    <t>ELETRO FERRAGENS MAIOLINO LTDA. - Materiais diversos para uso na manutenção do CETEM. -  10/09/2018</t>
  </si>
  <si>
    <t>TINTEX COMERCIO DE TINTAS MATERIAIS ELÉTRICO E HIDRÁULICO EIRELI - Materiais diversos para uso na manutenção do CETEM. -  11/09/2018</t>
  </si>
  <si>
    <t>Adiantamento  -  JEFFERSON RICARDO DE MOURA LOPES -  Dia  11/09/2018</t>
  </si>
  <si>
    <t>Prestação de Contas - JEFFERSON RICARDO DE MOURA LOPES - Dia  17/09/2018</t>
  </si>
  <si>
    <t>Reembolso Maria de Fátima Borges de Mello - Dia  17/09/2018</t>
  </si>
  <si>
    <t>SDY SERVIÇOS E EQUIP. ELETRICOS LTDA - Material elétrico para uso na manutenção do CETEM. -  18/09/2018</t>
  </si>
  <si>
    <t>JASINSTELL COMERCIO LTDA-EPP - Placa Analógica para central telefônica -  25/09/2018</t>
  </si>
  <si>
    <t>SDY SERVIÇOS E EQUIP. ELETRICOS LTDA - Materiais diversos para uso na manutenção do CETEM. -  25/09/2018</t>
  </si>
  <si>
    <t>SELMA FONSECA BRUM COSTA - 2ª Parcela do buffet para o evento III Seminário de Projetos de Pós-graduação em Parceria do CETEM no dia 26/09/2018. -  26/09/2018</t>
  </si>
  <si>
    <t>Plug Energy do Brasil Ltda - ME - Aquisição de tomadas para os equipamentos do CPD -  26/09/2018</t>
  </si>
  <si>
    <t>REAL FRIO DO RIO REFRIGERAÇÃO LTDA ME. - Botija de gás para uso na manutenção do CETEM -  26/09/2018</t>
  </si>
  <si>
    <t>Adiantamento  -  Valmir Brilhante de Sousa -  Dia  26/09/2018</t>
  </si>
  <si>
    <t>Reembolso Maria de Fátima Borges de Mello - Dia  28/09/2018</t>
  </si>
  <si>
    <t>BOA VISTA BATERIAS LTDA - Baterias para uso na manutenção do CETEM -  28/09/2018</t>
  </si>
  <si>
    <t>RESTAURANTE FLOR DA AMIZADE DO FUNDÃO - ME - Refeições dos colaboradores - Agosto/2018 -  28/09/2018</t>
  </si>
  <si>
    <t>BREVES INOVAÇÃO E AUTOMAÇÃO INDUSTRIAL EIRELI ME. - Reparo da ponte rolante da planta piloto do CETEM. Proposta GB172/18 - 2ª Parcela. -  01/10/2018</t>
  </si>
  <si>
    <t>Prestação de Contas - JEFFERSON RICARDO DE MOURA LOPES - Dia  01/10/2018</t>
  </si>
  <si>
    <t>Adiantamento  -  JEFFERSON RICARDO DE MOURA LOPES -  Dia  01/10/2018</t>
  </si>
  <si>
    <t>ELETRO FERRAGENS MAIOLINO LTDA - Materiais diversos para uso no CETEM -  03/10/2018</t>
  </si>
  <si>
    <t>ATACADÃO PAPELEX LTDA - materias diversos para uso no CETEM. Boleto com vencimento em 03/11/2018. -  08/10/2018</t>
  </si>
  <si>
    <t>ATACADÃO PAPELEX LTDA - R$ 605,25.pdf</t>
  </si>
  <si>
    <t>RESTAURANTE FLOR DA AMIZADE DO FUNDÃO - ME - refeições colaboradores - setembro de 2018. -  10/10/2018</t>
  </si>
  <si>
    <t>SDY SERVIÇOS E EQUIP. ELETRICOS LTDA - Materiais diversos para uso na manutenção do CETEM -  11/10/2018</t>
  </si>
  <si>
    <t>Prestação de Contas - Aloísio Moura da Silva - Dia  16/10/2018</t>
  </si>
  <si>
    <t>Prestação de Contas - JEFFERSON RICARDO DE MOURA LOPES - Dia  22/10/2018</t>
  </si>
  <si>
    <t>Adiantamento  -  JEFFERSON RICARDO DE MOURA LOPES -  Dia  22/10/2018</t>
  </si>
  <si>
    <t>REAL FRIO DO RIO REFRIGERAÇÃO LTDA ME. - botijão de gás R22. -  23/10/2018</t>
  </si>
  <si>
    <t>REAL FRIO DO RIO REFRIGERAÇÃO LTDA ME. - despesas com material para manutenção predial do CETEM. -  23/10/2018</t>
  </si>
  <si>
    <t>TINTURARIAS SPORT LTDA - serviço de lavanderia para toalhas de rosto, de mesa e pano de mesa usados no CETEM. -  23/10/2018</t>
  </si>
  <si>
    <t>Pag. Pessoa Fisica - Roberta Kelly Queres de Souza Santos  -  Dia   25/10/2018</t>
  </si>
  <si>
    <t>ENCARGOS PF - Roberta Kelly Queres de Souza Santos  -  Dia   25/10/2018</t>
  </si>
  <si>
    <t>Adiantamento  -  Valmir Brilhante de Sousa -  Dia  29/10/2018</t>
  </si>
  <si>
    <t>BOA VISTA BATERIAS LTDA - baterias: 12MVA-7 e 12volts 5.5ah para uso no setor de oficina/eletrônica do CETEM. Vencimento boleto: 21/11/2018. -  29/10/2018</t>
  </si>
  <si>
    <t>SDY SERVIÇOS E EQUIP. ELETRICOS LTDA - material para uso na manutenção predial do CETEM. -  29/10/2018</t>
  </si>
  <si>
    <t>BOA VISTA BATERIAS LTDA - material para uso na manutenção do CETEM. -  05/11/2018</t>
  </si>
  <si>
    <t>ELETRO FERRAGENS MAIOLINO LTDA - materiais diversos para uso no CETEM. -  06/11/2018</t>
  </si>
  <si>
    <t>RESTAURANTE FLOR DA AMIZADE DO FUNDÃO - ME - refeições colaboradores - outubro de 2018. -  08/11/2018</t>
  </si>
  <si>
    <t>RESTAURANTE FLOR DA AMIZADE DO FUNDÃO - ME - convidados/avaliadores VII Jornada do Programa de Capacitação Institucional do CETEM. -  08/11/2018</t>
  </si>
  <si>
    <t>Prestação de Contas - Valmir Brilhante de Sousa - Dia  26/01/2018</t>
  </si>
  <si>
    <t>Prestação de Contas - Wellington da Silva Moras - Dia  26/01/2018</t>
  </si>
  <si>
    <t>Prestação de Contas - Valmir Brilhante de Sousa - Dia  26/02/2018</t>
  </si>
  <si>
    <t>Prestação de Contas - Valmir Brilhante de Sousa - Dia  27/03/2018</t>
  </si>
  <si>
    <t>Prestação de Contas - Valmir Brilhante de Sousa - Dia  25/04/2018</t>
  </si>
  <si>
    <t>Prestação de Contas - Valmir Brilhante de Sousa - Dia  22/05/2018</t>
  </si>
  <si>
    <t>Prestação de Contas - Valmir Brilhante de Sousa - Dia  27/06/2018</t>
  </si>
  <si>
    <t>Prestação de Contas - Valmir Brilhante de Sousa - Dia  24/07/2018</t>
  </si>
  <si>
    <t>Prestação de Contas - Valmir Brilhante de Sousa - Dia  29/08/2018</t>
  </si>
  <si>
    <t>Prestação de Contas - Valmir Brilhante de Sousa - Dia  26/09/2018</t>
  </si>
  <si>
    <t>Prestação de Contas - Valmir Brilhante de Sousa - Dia  29/10/2018</t>
  </si>
  <si>
    <t>Pagamento 1ª parcela do Acordo Trabalhista</t>
  </si>
  <si>
    <t>Pag. Pessoa Fisica - Elaynne Rohem Peçanha  -  Dia   06/06/2018</t>
  </si>
  <si>
    <t>ENCARGOS PF - Elaynne Rohem Peçanha  -  Dia   06/06/2018</t>
  </si>
  <si>
    <t>ASSOCIAÇÃO BRASILEIRA DE NORMAS TECNICAS - ABNT - Norma Técnica ABNT. -  15/06/2018</t>
  </si>
  <si>
    <t>Reembolso Marisa Bezerra de Mello Monte - Dia  20/06/2018</t>
  </si>
  <si>
    <t>SELMA FONSECA BRUM COSTA - Serviço de Buffe para realização do IV Seminário de Lítio nos dias 15 a 17/08/18 no Cetem/RJ. -  10/08/2018</t>
  </si>
  <si>
    <t>SELMA FONSECA BRUM COSTA - 2ª Parcela Serviço de Buffe para realização do IV Seminário de Lítio nos dias 15 a 17/08/18 no Cetem/RJ. -  14/08/2018</t>
  </si>
  <si>
    <t>MIRANDA FLORES E DECORAÇÕES LTDA - Ornamentação III Seminário de Lítio e Lançamento Livro do CETEM Tratamento de Minério - 6ª edição. -  17/08/2018</t>
  </si>
  <si>
    <t>Reembolso Claudio Luiz Schneider - Dia  24/08/2018</t>
  </si>
  <si>
    <t>Claudio Luiz Schneider  - Diaria(s) no Perido: 27 a 28/08/2018</t>
  </si>
  <si>
    <t>COPIADORA AMIGA DOS ESTUDANTES LTDA.. - impressão e confecção de materiais diversos (poster, banner,  lona) para uso no seminário de Lítio do CETEM e no 9º EMSB. -  06/09/2018</t>
  </si>
  <si>
    <t>Reembolso RENATA QUEIROZ AFFONSO - Dia  07/02/2018</t>
  </si>
  <si>
    <t>ASPERMONT BRASIL PROVEDORA DE INFORMAÇÕES LTDA - Referente à renovação da assinatura anual da revista "Notícias de Mineração Brasil". -  20/02/2018</t>
  </si>
  <si>
    <t>UNIAR COMERCIO DE ELETRONICOS E SERVIÇOS LTDA - Aparelhos de ar condicionado instalados nas salas da Comunicação e NAG. -  15/03/2018</t>
  </si>
  <si>
    <t>WALVER CLIMATIZAÇÃO E REFRIGERAÇÃO LTDA - Instalação dos aparelhos de ar condicionado nas salas da Comunicação e NAG. -  15/03/2018</t>
  </si>
  <si>
    <t>Reembolso Herywelton A. Vilela da Mata - Dia  02/04/2018</t>
  </si>
  <si>
    <t>ATACADÃO PAPELEX LTDA - Toner HP 78A para uso no Setor de Controle de Projetos. -  06/04/2018</t>
  </si>
  <si>
    <t>Reembolso THATYANA PIMENTEL RODRIGO DE FREITAS - Dia  25/04/2018</t>
  </si>
  <si>
    <t>Reembolso THATYANA PIMENTEL RODRIGO DE FREITAS - Dia  03/05/2018</t>
  </si>
  <si>
    <t>ENGDTP &amp; MULTIMÍDIA COMERCIO E PRESTAÇÃO DE SERVIÇOS DE INFORMÁTICA LTDA. - Licença de uso Acrobat Pro - Licença Perpétua para uso no Escritório de Projetos. -  10/05/2018</t>
  </si>
  <si>
    <t>Reembolso Herywelton A. Vilela da Mata - Dia  17/05/2018</t>
  </si>
  <si>
    <t>ATACADÃO PAPELEX LTDA - Toner HP CC530AD para uso na biblioteca.  -  17/05/2018</t>
  </si>
  <si>
    <t>Reembolso Herywelton A. Vilela da Mata - Dia  24/05/2018</t>
  </si>
  <si>
    <t>Prestação de Contas - ROBSON ARAUJO D'AVILA. - Dia  29/05/2018</t>
  </si>
  <si>
    <t>ROBSON &amp; ZORAIDE SOLUÇÕES EM VIAG. E TURISMO LTDA - Passagens aéreas para viagem a serviço (Herywelton Vilela - Curso em São Paulo). -  04/06/2018</t>
  </si>
  <si>
    <t>Reembolso Herywelton A. Vilela da Mata - Dia  26/06/2018</t>
  </si>
  <si>
    <t>Reembolso Wilker Luiz Fernandes - Dia  27/06/2018</t>
  </si>
  <si>
    <t>Reembolso RENATA QUEIROZ AFFONSO - Dia  29/06/2018</t>
  </si>
  <si>
    <t>ASSOCIAÇÃO BRASILEIRA DE NORMAS TECNICAS - ABNT - Norma ABNT NBR 12648:2018 -  03/08/2018</t>
  </si>
  <si>
    <t>Prestação de Contas - Rodrigo Barbosa Cavalcante - Dia  09/08/2018</t>
  </si>
  <si>
    <t>Adiantamento  -  Aloísio Moura da Silva -  Dia  09/08/2018</t>
  </si>
  <si>
    <t>Reembolso Herywelton A. Vilela da Mata - Dia  14/08/2018</t>
  </si>
  <si>
    <t>Reembolso Érika Cristina Trajano Soliva - Dia  17/08/2018</t>
  </si>
  <si>
    <t>Érika Cristina Trajano Soliva  - Diaria(s) no Perido: 27 à 31 de agosto de 2018</t>
  </si>
  <si>
    <t>Reembolso THATYANA PIMENTEL RODRIGO DE FREITAS - Dia  17/08/2018</t>
  </si>
  <si>
    <t>LUCIANA MARELLI MOFATI 06917460796 - Apoio e elaboração do Relatório Anual de Auto Avaliação Institucional. -  22/08/2018</t>
  </si>
  <si>
    <t>Reembolso THATYANA PIMENTEL RODRIGO DE FREITAS - Dia  24/08/2018</t>
  </si>
  <si>
    <t>Reembolso Érika Cristina Trajano Soliva - Dia  24/08/2018</t>
  </si>
  <si>
    <t>Reembolso THATYANA PIMENTEL RODRIGO DE FREITAS - Dia  14/09/2018</t>
  </si>
  <si>
    <t>Adiantamento  -  Nathalia Pérola Pereira Cerqueira Sinimbu -  Dia  18/09/2018</t>
  </si>
  <si>
    <t>Reembolso ROBSON ARAUJO D'AVILA. - Dia  19/09/2018</t>
  </si>
  <si>
    <t>LUCIANA MARELLI MOFATI 06917460796 - Apoio e elaboração do Relatório Anual de Auto Avaliação Institucional -  26/09/2018</t>
  </si>
  <si>
    <t>Reembolso Alexandre Campos da Cunha - Dia  01/10/2018</t>
  </si>
  <si>
    <t>Prestação de Contas - Nathalia Pérola Pereira Cerqueira Sinimbu - Dia  02/10/2018</t>
  </si>
  <si>
    <t>Reembolso THATYANA PIMENTEL RODRIGO DE FREITAS - Dia  02/10/2018</t>
  </si>
  <si>
    <t>MICROSISTEM SERVIÇOS EIRELI. - conserto impressora HP PRO 400 M451DW - reparo da placa de alta tensão e troca de toner preto. -  18/10/2018</t>
  </si>
  <si>
    <t>LUCIANA MARELLI MOFATI 06917460796 - Apoio e Elaboração do Relatório Anual de Auto Avaliação Institucional.  -  25/10/2018</t>
  </si>
  <si>
    <t>BRUNO MONTANDON NORONHA BARROS  - Diaria(s) no Perido: 12/03/2018 a 14/03/2018</t>
  </si>
  <si>
    <t>Reembolso Alexandre Campos da Cunha - Dia  20/03/2018</t>
  </si>
  <si>
    <t>Reembolso Alexandre Campos da Cunha - Dia  24/04/2018</t>
  </si>
  <si>
    <t>CIAL COM. DE ARTIGOS P. LAB. LTDA EPP - Membranas de celulose para filtração de soluções para análises químicas. -  15/05/2018</t>
  </si>
  <si>
    <t>Reembolso Alexandre Campos da Cunha - Dia  22/05/2018</t>
  </si>
  <si>
    <t>ROBSON &amp; ZORAIDE SOLUÇÕES EM VIAG. E TURISMO LTDA - Passagens aéreas para viagem a serviço (Roosevelt Ribeiro e Isaias Viana - Treinamento em São Paulo). -  04/06/2018</t>
  </si>
  <si>
    <t>Reembolso Alexandre Campos da Cunha - Dia  28/06/2018</t>
  </si>
  <si>
    <t>Reembolso Alexandre Campos da Cunha - Dia  17/07/2018</t>
  </si>
  <si>
    <t>Reembolso Alexandre Campos da Cunha - Dia  27/07/2018</t>
  </si>
  <si>
    <t>Reembolso Alexandre Campos da Cunha - Dia  02/08/2018</t>
  </si>
  <si>
    <t>Adiantamento  -  Adelson Antônio de Castro -  Dia  15/08/2018</t>
  </si>
  <si>
    <t>Reembolso Alexandre Campos da Cunha - Dia  04/09/2018</t>
  </si>
  <si>
    <t>Reembolso BRUNO MONTANDON NORONHA BARROS - Dia  19/09/2018</t>
  </si>
  <si>
    <t>ROBSON &amp; ZORAIDE SOLUÇÕES EM VIAG. E TURISMO LTDA - Passagem aerea para participação do servidor Bruno Barros do IMP e do Servidor Paulo Braga para participação de mesa redonda na ABM Week. -  21/09/2018</t>
  </si>
  <si>
    <t>ROBSON &amp; ZORAIDE SOLUÇÕES EM VIAG. E TURISMO LTDA - passagem de ida e volta à Brasília para os servidores Bruno Barros e Alexandre Campos Cunha participarem de mais uma etapa do Programa Innovation Management Professional IMP oferecido pelo MCTIC.  -  22/</t>
  </si>
  <si>
    <t>Reembolso BRUNO MONTANDON NORONHA BARROS - Dia  31/10/2018</t>
  </si>
  <si>
    <t>ROBSON &amp; ZORAIDE SOLUÇÕES EM VIAG. E TURISMO LTDA - Passagens aéreas para o Dr. Fernando Lins, que participará de reunião no MCTIC. -  11/01/2018</t>
  </si>
  <si>
    <t>Reembolso Fernando Antônio Freitas Lins - Dia  15/01/2018</t>
  </si>
  <si>
    <t>Reembolso Fernando Antônio Freitas Lins - Dia  24/01/2018</t>
  </si>
  <si>
    <t>Reembolso Fernando Antônio Freitas Lins - Dia  29/01/2018</t>
  </si>
  <si>
    <t>Reembolso Fernando Antônio Freitas Lins - Dia  31/01/2018</t>
  </si>
  <si>
    <t>ATACADÃO PAPELEX LTDA - Cartuchos para uso na Diretoria. -  31/01/2018</t>
  </si>
  <si>
    <t>Reembolso Fernando Antônio Freitas Lins - Dia  21/02/2018</t>
  </si>
  <si>
    <t>Lucia Helena da Silva Maciel Xavier  - Diaria(s) no Perido: 28/02/2018 a 01/03/2018</t>
  </si>
  <si>
    <t>Reembolso Fernando Antônio Freitas Lins - Dia  02/03/2018</t>
  </si>
  <si>
    <t>Reembolso Fernando Antônio Freitas Lins - Dia  05/03/2018</t>
  </si>
  <si>
    <t>Reembolso Lucia Helena da Silva Maciel Xavier - Dia  06/03/2018</t>
  </si>
  <si>
    <t>Fernando Antônio Freitas Lins  - Diaria(s) no Perido: 13/03/2018 a 14/03/2018</t>
  </si>
  <si>
    <t>Reembolso Fernando Antônio Freitas Lins - Dia  12/03/2018</t>
  </si>
  <si>
    <t>ROBSON &amp; ZORAIDE SOLUÇÕES EM VIAG. E TURISMO LTDA - Passagens aéreas para o Dr. Fernando Lins e Bruno Montandon, que participarão do “Seminário Implementação do Marco Legal de Tecnologia e Inovação”, em Brasília. -  12/03/2018</t>
  </si>
  <si>
    <t>Fernando Antônio Freitas Lins  - Diaria(s) no Perido: 43180</t>
  </si>
  <si>
    <t>Reembolso Fernando Antônio Freitas Lins - Dia  16/03/2018</t>
  </si>
  <si>
    <t>CONSELHO REGIONAL DE QUIMICA DO RIO DE JANEIRO - Renovação anual da Anotação de Função Técnica (AFT) 2018, para desenvolvimento de atividade química no CETEM. -  19/03/2018</t>
  </si>
  <si>
    <t>Reembolso Fernando Antônio Freitas Lins - Dia  20/03/2018</t>
  </si>
  <si>
    <t>ROBSON &amp; ZORAIDE SOLUÇÕES EM VIAG. E TURISMO LTDA - Passagens aéreas para viagem a serviço do Dr. Fernando Lins. -  21/03/2018</t>
  </si>
  <si>
    <t>Reembolso Fernando Antônio Freitas Lins - Dia  22/03/2018</t>
  </si>
  <si>
    <t>Reembolso Silvia Cristina Alves França - Dia  23/03/2018</t>
  </si>
  <si>
    <t>Reembolso Fernando Antônio Freitas Lins - Dia  26/03/2018</t>
  </si>
  <si>
    <t>Adiantamento  -  Valmir Brilhante de Sousa -  Dia  27/03/2018</t>
  </si>
  <si>
    <t>ROBSON &amp; ZORAIDE SOLUÇÕES EM VIAG. E TURISMO LTDA - Passagens aéreas para viagem a serviço do Dr Fernando Lins e Carlos Peiter. -  02/04/2018</t>
  </si>
  <si>
    <t>Pag. Pessoa Fisica - Monique Chimento Maciel  -  Dia   03/04/2018</t>
  </si>
  <si>
    <t>ENCARGOS PF - Monique Chimento Maciel  -  Dia   28/02/2018</t>
  </si>
  <si>
    <t>SELMA FONSECA BRUM COSTA - Serviço de bufê realizado na comemoração do aniversário do CETEM. -  03/04/2018</t>
  </si>
  <si>
    <t>Fernando Antônio Freitas Lins  - Diaria(s) no Perido:  04/04/2018</t>
  </si>
  <si>
    <t>Reembolso Fernando Antônio Freitas Lins - Dia  04/04/2018</t>
  </si>
  <si>
    <t>NOVO BISPO COMERCIO DE BEBIDAS E ALIMENTOS LTDA - Locação de 6 mesas bistrô + 12 banquetas, para evento de celebração dos 40 anos do CETEM. -  04/04/2018</t>
  </si>
  <si>
    <t>SOUL LAGOS FESTAS E SUBLIMAÇÕES - Proposta de serviço de impressão laser em copos de acrílico, para celebração do aniversário de 40 anos do CETEM. Pagamento referente a 50% do valor da proposta. -  05/04/2018</t>
  </si>
  <si>
    <t>Pag. Pessoa Fisica - Graça Maria Poleze  -  Dia   06/04/2018</t>
  </si>
  <si>
    <t>ENCARGOS PF - Graça Maria Poleze  -  Dia   06/04/2018</t>
  </si>
  <si>
    <t>Reembolso RENATA QUEIROZ AFFONSO - Dia  06/04/2018</t>
  </si>
  <si>
    <t>ARTE NA ESTAMPA - Arte na Estampa - Proposta de serviço de confecção de bloco de notas com canetas e mousepad personalizado, para celebração do aniversário de 40 anos do CETEM. Pagamento referente a 50% do valor da proposta. -  06/04/2018 -  06/04/2018</t>
  </si>
  <si>
    <t>Fernando Antônio Freitas Lins  - Diaria(s) no Perido:  08/04/2018 a 13/04/2018</t>
  </si>
  <si>
    <t>PLUS PROMOCIONAL LTDA - ME - Brindes em comemoração aos 40 anos do CETEM. Favor efetuar o pagamento referente ao valor de 50% do orçamento. A NF será emitida e encaminhada posteriormente. -  11/04/2018</t>
  </si>
  <si>
    <t>Reembolso RENATA QUEIROZ AFFONSO - Dia  11/04/2018</t>
  </si>
  <si>
    <t>COPIADORA AMIGA DOS ESTUDANTES LTDA.. - Confecção das placas dos 40 anos do CETEM. -  11/04/2018</t>
  </si>
  <si>
    <t>RESTAURANTE FLOR DA AMIZADE DO FUNDÃO - ME - Refeição de convidado do diretor. -  11/04/2018</t>
  </si>
  <si>
    <t>RESTAURANTE FLOR DA AMIZADE DO FUNDÃO - ME - Garrafas de água mineral. -  11/04/2018</t>
  </si>
  <si>
    <t>SOUL LAGOS FESTAS E SUBLIMAÇÕES - Serviço de impressão laser em copos de acrílico, para celebração do aniversário de 40 anos do CETEM. Pagamento referente a 50% restantes do valor da proposta.  -  12/04/2018</t>
  </si>
  <si>
    <t>ROBSON &amp; ZORAIDE SOLUÇÕES EM VIAG. E TURISMO LTDA - Passagens aéreas para reunião no MCTIC. -  12/04/2018</t>
  </si>
  <si>
    <t>SOUL LAGOS FESTAS E SUBLIMAÇÕES - Serviço de impressão laser em copos de acrílico, para celebração do aniversário de 40 anos de CETEM. Pagamento referente a 50% restantes do valor da proposta. -  12/04/2018</t>
  </si>
  <si>
    <t>Fernando Antônio Freitas Lins  - Diaria(s) no Perido: 25/04/2018 a 28/04/2018</t>
  </si>
  <si>
    <t>Reembolso THATYANA PIMENTEL RODRIGO DE FREITAS - Dia  17/04/2018</t>
  </si>
  <si>
    <t>MIRANDA FLORES E DECORAÇÕES LTDA - Arranjos de flores para o evento 40 anos do CETEM. -  17/04/2018</t>
  </si>
  <si>
    <t>SELMA FONSECA BRUM COSTA - Serviço de bufê realizado na comemoração dos 40 anos do CETEM. -  17/04/2018</t>
  </si>
  <si>
    <t>Reembolso Fernando Antônio Freitas Lins - Dia  18/04/2018</t>
  </si>
  <si>
    <t>PLUS PROMOCIONAL LTDA - ME - Brindes em comemoração aos 40 anos do CETEM. Pagamento referente aos 50% restantes do orçamento. -  18/04/2018</t>
  </si>
  <si>
    <t>Reembolso THATYANA PIMENTEL RODRIGO DE FREITAS - Dia  18/04/2018</t>
  </si>
  <si>
    <t>ARTE NA ESTAMPA -  Serviço de confecção de bloco de notas com canetas e mousepad personalizado, para celebração do aniversário de 40 anos do CETEM. Pagamento referente aos 50% restantes do valor da proposta. -  20/04/2018</t>
  </si>
  <si>
    <t>ROBSON &amp; ZORAIDE SOLUÇÕES EM VIAG. E TURISMO LTDA - Passagens aéreas diversas. -  12/04/2018</t>
  </si>
  <si>
    <t>PRINCIPADO DE ASTURIAS LOUCAS LTDA - Cafeteira elétrica. -  24/04/2018</t>
  </si>
  <si>
    <t>PERIODICALS PUBLICAÇÕES TECNICAS LTDA - Assinatura do períodico industrial minerals. Parcela 01/02. -  25/04/2018</t>
  </si>
  <si>
    <t>PERIODICALS PUBLICAÇÕES TECNICAS LTDA - Assinatura do períodico industrial minerals. Parcela 02/02. -  25/04/2018</t>
  </si>
  <si>
    <t>ROBSON &amp; ZORAIDE SOLUÇÕES EM VIAG. E TURISMO LTDA - Passagens aéreas para o Dr. Fernando Lins. -  04/05/2018</t>
  </si>
  <si>
    <t>Fernando Antônio Freitas Lins  - Diaria(s) no Perido: 43228</t>
  </si>
  <si>
    <t>ROBSON &amp; ZORAIDE SOLUÇÕES EM VIAG. E TURISMO LTDA - Reunião  em Brasília Dr. Fernando Lins -  11/05/2018</t>
  </si>
  <si>
    <t>Fernando Antônio Freitas Lins  - Diaria(s) no Perido: 43236</t>
  </si>
  <si>
    <t>RESTAURANTE FLOR DA AMIZADE DO FUNDÃO - ME - Refeições de convidados do Diretor do CETEM no dia 17/04/2018. -  17/05/2018</t>
  </si>
  <si>
    <t>Reembolso Fernando Antônio Freitas Lins - Dia  21/05/2018</t>
  </si>
  <si>
    <t>ROBSON &amp; ZORAIDE SOLUÇÕES EM VIAG. E TURISMO LTDA - Passagens aéreas diversas -  22/05/2018</t>
  </si>
  <si>
    <t>OKANO SERVIÇOS DE INFORMATICA LTDA ME - Evento Big data Brasil Day 2018. -  22/05/2018</t>
  </si>
  <si>
    <t>PLUS PROMOCIONAL LTDA - ME - Confecção dos Pins -  23/05/2018</t>
  </si>
  <si>
    <t>Fernando Antônio Freitas Lins  - Diaria(s) no Perido: 05/06 a 09/06/2018</t>
  </si>
  <si>
    <t>ROBSON &amp; ZORAIDE SOLUÇÕES EM VIAG. E TURISMO LTDA - Passagem aérea do Dr. Fernando Lins para Vitória Stone Fair 2018. -  29/05/2018</t>
  </si>
  <si>
    <t>ROBSON &amp; ZORAIDE SOLUÇÕES EM VIAG. E TURISMO LTDA - Passagens aéreas para viagem a serviço (Fernando Lins - Evento em Vitória - ES). -  04/06/2018</t>
  </si>
  <si>
    <t>OKANO SERVIÇOS DE INFORMATICA LTDA ME - Evento Big Data Brasil Day 2018. -  15/06/2018</t>
  </si>
  <si>
    <t>EURO FACTOR FOMENTO MERCANTIL LTDA - EPP - Folders para a Vitória Stone Fair. -  15/06/2018</t>
  </si>
  <si>
    <t>RESTAURANTE FLOR DA AMIZADE DO FUNDÃO - ME - Refeições dos convidados do Diretor. -  25/06/2018</t>
  </si>
  <si>
    <t>Reembolso Fernando Antônio Freitas Lins - Dia  26/06/2018</t>
  </si>
  <si>
    <t>ROBSON &amp; ZORAIDE SOLUÇÕES EM VIAG. E TURISMO LTDA - Passagem aérea para o evento SBPC em Julho/2018. -  03/07/2018</t>
  </si>
  <si>
    <t>ROBSON &amp; ZORAIDE SOLUÇÕES EM VIAG. E TURISMO LTDA - Alteração de voo Renata Affonso e Thatyana Pimentel evento SBPC. -  03/07/2018</t>
  </si>
  <si>
    <t>Fernando Antônio Freitas Lins  - Diaria(s) no Perido: 20/07 a 25/07/2018</t>
  </si>
  <si>
    <t>Adiantamento  -  Rodrigo Barbosa Cavalcante -  Dia  17/07/2018</t>
  </si>
  <si>
    <t>Reembolso ROBSON ARAUJO D'AVILA. - Dia  18/07/2018</t>
  </si>
  <si>
    <t>Reembolso THATYANA PIMENTEL RODRIGO DE FREITAS - Dia  19/07/2018</t>
  </si>
  <si>
    <t>Reembolso Lucia Helena da Silva Maciel Xavier - Dia  19/07/2018</t>
  </si>
  <si>
    <t>SELMA FONSECA BRUM COSTA - Buffe pra Jornada de Iniciação Científica 2018. -  25/07/2018</t>
  </si>
  <si>
    <t>Reembolso Fernando Antônio Freitas Lins - Dia  26/07/2018</t>
  </si>
  <si>
    <t>Fernando Antônio Freitas Lins  - Diaria(s) no Perido: 01/08/2018</t>
  </si>
  <si>
    <t>ROBSON &amp; ZORAIDE SOLUÇÕES EM VIAG. E TURISMO LTDA - Participação do Dr. Fernando Lins em reunião em Brasília. -  01/08/2018</t>
  </si>
  <si>
    <t>SELMA FONSECA BRUM COSTA - 2ª parcela Buffe pra Jornada de Iniciação Científica 2018 -  01/08/2018</t>
  </si>
  <si>
    <t>Prestação de Contas - Aloísio Moura da Silva - Dia  10/08/2018</t>
  </si>
  <si>
    <t>Reembolso Roberto Carlos da Conceição Ribeiro - Dia  10/08/2018</t>
  </si>
  <si>
    <t>Fernando Antônio Freitas Lins  - Diaria(s) no Perido: 27 à 29 de agosto de 2018</t>
  </si>
  <si>
    <t>Fernando Antônio Freitas Lins  - Diaria(s) no Perido: 23 de agosto de 2018</t>
  </si>
  <si>
    <t>ROBSON &amp; ZORAIDE SOLUÇÕES EM VIAG. E TURISMO LTDA - Aquisição de passagens aereas para o Diretor Fernando Lins referente a participação na  Cachoeiro Stone Fair 2018 nos dias 27 e 28 de agosto de 2018 em Cachoeiro-ES e reunião em Brasília para participaçã</t>
  </si>
  <si>
    <t>Reembolso Fernando Antônio Freitas Lins - Dia  29/08/2018</t>
  </si>
  <si>
    <t>Reembolso Lucia Helena da Silva Maciel Xavier - Dia  04/09/2018</t>
  </si>
  <si>
    <t>RESTAURANTE FLOR DA AMIZADE DO FUNDÃO - ME - Despesas diversas com alimentação (JIC, Avaliadores A2LA, Curso Moçambique, Convidados da Diretoria). -  13/09/2018</t>
  </si>
  <si>
    <t>SELMA FONSECA BRUM COSTA - buffet para o evento do CETEM III Seminário do Programa de Pós-Graduação em Parceria no dia 26/09/2018. -  14/09/2018</t>
  </si>
  <si>
    <t>Paulo Fernando Almeida Braga  - Diaria(s) no Perido: 03/10/18 a 04/10/2018</t>
  </si>
  <si>
    <t>Reembolso Fernando Antônio Freitas Lins - Dia  25/09/2018</t>
  </si>
  <si>
    <t>RESTAURANTE FLOR DA AMIZADE DO FUNDÃO - ME - Almoço e Cooffe break - Wokshop Embrapa -  25/09/2018</t>
  </si>
  <si>
    <t>Reembolso Lucia Helena da Silva Maciel Xavier - Dia  28/09/2018</t>
  </si>
  <si>
    <t>ROBSON &amp; ZORAIDE SOLUÇÕES EM VIAG. E TURISMO LTDA - Convidado Marcio Oliveira - Participar do Seminário Pós Graduação -  01/10/2018</t>
  </si>
  <si>
    <t>RESTAURANTE FLOR DA AMIZADE DO FUNDÃO - ME - Despesas diversas com alimentação. -  05/10/2018</t>
  </si>
  <si>
    <t>SIMRA ADONAI INSTRUMENTOS MUSICAIS DE CAXIAS LTDA - material para uso em eventos no CETEM.  -  10/10/2018</t>
  </si>
  <si>
    <t>Adiantamento Thatyana Pimentel</t>
  </si>
  <si>
    <t>Fernando Antônio Freitas Lins  - Diaria(s) no Perido: 43396</t>
  </si>
  <si>
    <t>ROBSON &amp; ZORAIDE SOLUÇÕES EM VIAG. E TURISMO LTDA - passagem de ida e volta à Brasília para o Diretor do CETEM ir a uma reunião no dia 23/10/2018. -  22/10/2018</t>
  </si>
  <si>
    <t>SELMA FONSECA BRUM COSTA - buffet para o evento de encerramento da VII Jornada PCI do CETEM a ser realizada em 07 de novembro de 2018 de  9-17h.                                                               (1ª parcela) -  30/10/2018</t>
  </si>
  <si>
    <t>ROBSON &amp; ZORAIDE SOLUÇÕES EM VIAG. E TURISMO LTDA - passagens aéreas com destino à Brasília para os pesquisadores Claudio Schneider e Marisa Nascimento representarem o CETEM no MCTIC, no evento Lançamento dos Planos de CT&amp;I 2018-2022- nas áreas de Energia</t>
  </si>
  <si>
    <t>COPIADORA AMIGA DOS ESTUDANTES LTDA.. - poster em lona com acabamento e plastificação para uso na Semana Nacional de C&amp;T 2018. -  05/11/2018</t>
  </si>
  <si>
    <t>COPIADORA AMIGA DOS ESTUDANTES LTDA.. - poster em papel presentation com acabamento para apresentação na VII Jornada do Programa de Capacitação Institucional (VII JPCI) do CETEM. -  06/11/2018</t>
  </si>
  <si>
    <t>SELMA FONSECA BRUM COSTA - buffet para encerramento da VII Jornada PCI do CETEM realizada em 07/11/2018. (2ª parcela). -  07/11/2018</t>
  </si>
  <si>
    <t>Prestação de Contas - Eymard de Farias Sardenberg - Dia  29/01/2018</t>
  </si>
  <si>
    <t>Adiantamento  -  Eymard de Farias Sardenberg -  Dia  29/01/2018</t>
  </si>
  <si>
    <t>NOVA YEN MOTORS COMERCIO LTDA - Peça de reposição para o veículo a serviço do NRES. -  06/03/2018</t>
  </si>
  <si>
    <t>Prestação de Contas - Eymard de Farias Sardenberg - Dia  14/03/2018</t>
  </si>
  <si>
    <t>Adiantamento  -  Eymard de Farias Sardenberg -  Dia  14/03/2018</t>
  </si>
  <si>
    <t>Francisco Wilson Hollanda Vidal  - Diaria(s) no Perido: 15/03/2018 a 16/03/2018</t>
  </si>
  <si>
    <t>FLG GOMES COM. E DIST. DE MATERIAL DE CONSTRUÇÃO LTDA-ME - Material usado na manutenção do CETEM. -  15/03/2018</t>
  </si>
  <si>
    <t>Francisco Wilson Hollanda Vidal  - Diaria(s) no Perido: 16/03/2018 a 17/03/2018</t>
  </si>
  <si>
    <t>JESSICA CLEMENTINO DOS SANTOS RAMOS - Manutenção do veículo a serviço do NRES. -  02/04/2018</t>
  </si>
  <si>
    <t>ROBSON &amp; ZORAIDE SOLUÇÕES EM VIAG. E TURISMO LTDA - Passagens aéreas diversas para participação do Global Stone Congress 2018. -  02/04/2018</t>
  </si>
  <si>
    <t>Prestação de Contas - Eymard de Farias Sardenberg - Dia  04/04/2018</t>
  </si>
  <si>
    <t>Adiantamento  -  Eymard de Farias Sardenberg -  Dia  04/04/2018</t>
  </si>
  <si>
    <t>ABIROCHAS - ASSOCIAÇÃO BRASILEIRA DA INDÚSTRIA DE ROCHAS ORNAMENTAIS - Inscrições diversas para o Global Stone Congress 2018. -  11/04/2018</t>
  </si>
  <si>
    <t>Adiantamento  -  JEFFERSON RICARDO DE MOURA LOPES -  Dia  12/04/2018</t>
  </si>
  <si>
    <t>Monica Castoldi Borlini  - Diaria(s) no Perido:  02/05/2018 a 04/05/2018</t>
  </si>
  <si>
    <t>Francisco Wilson Hollanda Vidal  - Diaria(s) no Perido:  02/05/2018 a 04/05/2018</t>
  </si>
  <si>
    <t>Francisco Wilson Hollanda Vidal  - Diaria(s) no Perido:  17/04/2018 a 18/04/2018</t>
  </si>
  <si>
    <t>Francisco Wilson Hollanda Vidal  - Diaria(s) no Perido: 15 e 16/05/2018</t>
  </si>
  <si>
    <t>Milanez &amp; Milaneze S/A. - Sublocação de área e organização de evento da Vitória Stone Fair / Marmomacc Latin América 2018 - Parcela 01/02. -  21/05/2018</t>
  </si>
  <si>
    <t>Milanez &amp; Milaneze S/A. - Sublocação de área e organização de evento da Vitória Stone Fair / Marmomacc Latin América 2018 - Parcela 02/02. -  21/05/2018</t>
  </si>
  <si>
    <t>MICROSISTEM SERVIÇOS EIRELI. - Cabeça de impressão HP. -  22/05/2018</t>
  </si>
  <si>
    <t>ROBSON &amp; ZORAIDE SOLUÇÕES EM VIAG. E TURISMO LTDA - Passagens aéreas - Franciso Hollanda. -  22/05/2018</t>
  </si>
  <si>
    <t>STUDIO BRASIL COMPANHIA DE EVENTOS LTDA - Adesivação no stand da Vitória Stone Fair 2018..  -  29/05/2018</t>
  </si>
  <si>
    <t>Prestação de Contas - Eymard de Farias Sardenberg - Dia  07/06/2018</t>
  </si>
  <si>
    <t>Adiantamento  -  Eymard de Farias Sardenberg -  Dia  07/06/2018</t>
  </si>
  <si>
    <t>ROBSON &amp; ZORAIDE SOLUÇÕES EM VIAG. E TURISMO LTDA - Passagens aéreas para participação no SBPC (Núria Castro - Maceió). -  12/06/2018</t>
  </si>
  <si>
    <t>LEONARDO LUIZ LYRIO DA SILVEIRA  - Diaria(s) no Perido: 11/06 a 12/06/2018</t>
  </si>
  <si>
    <t>ELENIRA MATIAS DE SOUZA 03590525762 - Manutenção e limpeza do stand no evento Stone Fair 2018. -  19/06/2018</t>
  </si>
  <si>
    <t>Prestação de Contas - Eymard de Farias Sardenberg - Dia  05/07/2018</t>
  </si>
  <si>
    <t>Adiantamento  -  Eymard de Farias Sardenberg -  Dia  10/08/2018</t>
  </si>
  <si>
    <t>Prestação de Contas - Eymard de Farias Sardenberg - Dia  06/09/2018</t>
  </si>
  <si>
    <t>Adiantamento  -  Eymard de Farias Sardenberg -  Dia  17/09/2018</t>
  </si>
  <si>
    <t>Prestação de Contas - Eymard de Farias Sardenberg - Dia  08/10/2018</t>
  </si>
  <si>
    <t>Adiantamento  -  Eymard de Farias Sardenberg -  Dia  08/10/2018</t>
  </si>
  <si>
    <t>Prestção de contas Eymard Sardengerg</t>
  </si>
  <si>
    <t>Prestação de Contas - Eymard de Farias Sardenberg - Dia  07/11/2018</t>
  </si>
  <si>
    <t>Adiantamento  -  Eymard de Farias Sardenberg -  Dia  07/11/2018</t>
  </si>
  <si>
    <t>Reembolso Francisco Wilson Hollanda Vidal - Dia  08/11/2018</t>
  </si>
  <si>
    <t>11453</t>
  </si>
  <si>
    <t>42118</t>
  </si>
  <si>
    <t>9.861</t>
  </si>
  <si>
    <t>11231</t>
  </si>
  <si>
    <t>1049226</t>
  </si>
  <si>
    <t>294</t>
  </si>
  <si>
    <t>000.010.310</t>
  </si>
  <si>
    <t>139.684</t>
  </si>
  <si>
    <t>Prop.002</t>
  </si>
  <si>
    <t>68.926</t>
  </si>
  <si>
    <t>11502</t>
  </si>
  <si>
    <t>69.029</t>
  </si>
  <si>
    <t>140.343</t>
  </si>
  <si>
    <t>100</t>
  </si>
  <si>
    <t>301</t>
  </si>
  <si>
    <t>11526</t>
  </si>
  <si>
    <t>10.637</t>
  </si>
  <si>
    <t>10.707</t>
  </si>
  <si>
    <t>11543</t>
  </si>
  <si>
    <t>1101648</t>
  </si>
  <si>
    <t>1101433</t>
  </si>
  <si>
    <t>Pedido 5259</t>
  </si>
  <si>
    <t>000.000.313</t>
  </si>
  <si>
    <t>142.530</t>
  </si>
  <si>
    <t>997</t>
  </si>
  <si>
    <t>11562</t>
  </si>
  <si>
    <t>ORÇ 21686</t>
  </si>
  <si>
    <t>ORÇ 01/2018</t>
  </si>
  <si>
    <t>15.253</t>
  </si>
  <si>
    <t>10.874</t>
  </si>
  <si>
    <t>44673</t>
  </si>
  <si>
    <t>13833</t>
  </si>
  <si>
    <t>44885</t>
  </si>
  <si>
    <t>000.317</t>
  </si>
  <si>
    <t>11608</t>
  </si>
  <si>
    <t>011.035</t>
  </si>
  <si>
    <t>144.302</t>
  </si>
  <si>
    <t>11791</t>
  </si>
  <si>
    <t>1651</t>
  </si>
  <si>
    <t>819</t>
  </si>
  <si>
    <t>1.008</t>
  </si>
  <si>
    <t>411</t>
  </si>
  <si>
    <t>328</t>
  </si>
  <si>
    <t>11751</t>
  </si>
  <si>
    <t>11752</t>
  </si>
  <si>
    <t>416</t>
  </si>
  <si>
    <t>15.498</t>
  </si>
  <si>
    <t>1161343</t>
  </si>
  <si>
    <t>4325</t>
  </si>
  <si>
    <t>7.477</t>
  </si>
  <si>
    <t>2352</t>
  </si>
  <si>
    <t>1170656</t>
  </si>
  <si>
    <t>46493</t>
  </si>
  <si>
    <t>8120</t>
  </si>
  <si>
    <t>335</t>
  </si>
  <si>
    <t>263</t>
  </si>
  <si>
    <t>11.456</t>
  </si>
  <si>
    <t>1014</t>
  </si>
  <si>
    <t>93</t>
  </si>
  <si>
    <t>000.147.112</t>
  </si>
  <si>
    <t>000.011.561</t>
  </si>
  <si>
    <t>115</t>
  </si>
  <si>
    <t>1191882</t>
  </si>
  <si>
    <t>000.011.632</t>
  </si>
  <si>
    <t>666</t>
  </si>
  <si>
    <t>000.011.668</t>
  </si>
  <si>
    <t>11842</t>
  </si>
  <si>
    <t>11844</t>
  </si>
  <si>
    <t>000.011.705</t>
  </si>
  <si>
    <t>1208906</t>
  </si>
  <si>
    <t>806</t>
  </si>
  <si>
    <t>000.000.340</t>
  </si>
  <si>
    <t>869</t>
  </si>
  <si>
    <t>1018</t>
  </si>
  <si>
    <t>48312</t>
  </si>
  <si>
    <t>00000366</t>
  </si>
  <si>
    <t>000149080</t>
  </si>
  <si>
    <t>12365</t>
  </si>
  <si>
    <t>00477</t>
  </si>
  <si>
    <t>011.942</t>
  </si>
  <si>
    <t>345</t>
  </si>
  <si>
    <t>1282</t>
  </si>
  <si>
    <t>49477</t>
  </si>
  <si>
    <t>1212</t>
  </si>
  <si>
    <t>49734</t>
  </si>
  <si>
    <t>1340864</t>
  </si>
  <si>
    <t>Pedido 100000646</t>
  </si>
  <si>
    <t>000.012.054</t>
  </si>
  <si>
    <t>12525</t>
  </si>
  <si>
    <t>11898</t>
  </si>
  <si>
    <t>366</t>
  </si>
  <si>
    <t>000.000.354</t>
  </si>
  <si>
    <t>1268437</t>
  </si>
  <si>
    <t>000000297</t>
  </si>
  <si>
    <t>50204</t>
  </si>
  <si>
    <t>000012296</t>
  </si>
  <si>
    <t>000012294</t>
  </si>
  <si>
    <t>00019091</t>
  </si>
  <si>
    <t>12658</t>
  </si>
  <si>
    <t>50680</t>
  </si>
  <si>
    <t>12689</t>
  </si>
  <si>
    <t>000000363</t>
  </si>
  <si>
    <t>000000389</t>
  </si>
  <si>
    <t>000000390</t>
  </si>
  <si>
    <t>250675217</t>
  </si>
  <si>
    <t>000001248565</t>
  </si>
  <si>
    <t>000001248581</t>
  </si>
  <si>
    <t>010299</t>
  </si>
  <si>
    <t>00024108</t>
  </si>
  <si>
    <t>2018/46</t>
  </si>
  <si>
    <t>78693</t>
  </si>
  <si>
    <t>1537</t>
  </si>
  <si>
    <t>1103719</t>
  </si>
  <si>
    <t>1668 - Série 2</t>
  </si>
  <si>
    <t>1137706</t>
  </si>
  <si>
    <t>8959/18</t>
  </si>
  <si>
    <t>Orçamento</t>
  </si>
  <si>
    <t>00000004</t>
  </si>
  <si>
    <t>00000005</t>
  </si>
  <si>
    <t>00000112</t>
  </si>
  <si>
    <t>00006</t>
  </si>
  <si>
    <t>Orçam. 30990</t>
  </si>
  <si>
    <t>8955/18</t>
  </si>
  <si>
    <t>00009090/18</t>
  </si>
  <si>
    <t>00003078</t>
  </si>
  <si>
    <t>8734/18</t>
  </si>
  <si>
    <t>1048818</t>
  </si>
  <si>
    <t>8811/18</t>
  </si>
  <si>
    <t>54486</t>
  </si>
  <si>
    <t>8821/18</t>
  </si>
  <si>
    <t>8837/18</t>
  </si>
  <si>
    <t>001.004.501</t>
  </si>
  <si>
    <t>Prop. 01/2018</t>
  </si>
  <si>
    <t>Proposta</t>
  </si>
  <si>
    <t>ORÇ 5798</t>
  </si>
  <si>
    <t>23091</t>
  </si>
  <si>
    <t>11561</t>
  </si>
  <si>
    <t>11560</t>
  </si>
  <si>
    <t>20180000000007</t>
  </si>
  <si>
    <t>8854/18</t>
  </si>
  <si>
    <t>009.906</t>
  </si>
  <si>
    <t>1031644</t>
  </si>
  <si>
    <t>2.531</t>
  </si>
  <si>
    <t>1040763</t>
  </si>
  <si>
    <t>8853/18</t>
  </si>
  <si>
    <t>214.216</t>
  </si>
  <si>
    <t>13277</t>
  </si>
  <si>
    <t>013277</t>
  </si>
  <si>
    <t>8892/18</t>
  </si>
  <si>
    <t>8914/18</t>
  </si>
  <si>
    <t>11593</t>
  </si>
  <si>
    <t>8933/18</t>
  </si>
  <si>
    <t>2104</t>
  </si>
  <si>
    <t>2.772</t>
  </si>
  <si>
    <t>8938/18</t>
  </si>
  <si>
    <t>8957/18</t>
  </si>
  <si>
    <t>2140</t>
  </si>
  <si>
    <t>039589</t>
  </si>
  <si>
    <t>11786</t>
  </si>
  <si>
    <t>8988/18</t>
  </si>
  <si>
    <t>8990/18</t>
  </si>
  <si>
    <t>000001212578</t>
  </si>
  <si>
    <t>00009013/18</t>
  </si>
  <si>
    <t>000001228199</t>
  </si>
  <si>
    <t>9045</t>
  </si>
  <si>
    <t>000001322802</t>
  </si>
  <si>
    <t>124 e 125</t>
  </si>
  <si>
    <t>00009096/18</t>
  </si>
  <si>
    <t>000000251</t>
  </si>
  <si>
    <t>00003077</t>
  </si>
  <si>
    <t>000001415340</t>
  </si>
  <si>
    <t>00009146/18 Fatura</t>
  </si>
  <si>
    <t>00024726</t>
  </si>
  <si>
    <t>00024789</t>
  </si>
  <si>
    <t>000001434655</t>
  </si>
  <si>
    <t>ORC 21296</t>
  </si>
  <si>
    <t>989</t>
  </si>
  <si>
    <t>351</t>
  </si>
  <si>
    <t>8836/18</t>
  </si>
  <si>
    <t>REC 81</t>
  </si>
  <si>
    <t>Prop. 001/2018</t>
  </si>
  <si>
    <t>269</t>
  </si>
  <si>
    <t>8932/18</t>
  </si>
  <si>
    <t>5323</t>
  </si>
  <si>
    <t>8970/18</t>
  </si>
  <si>
    <t>445</t>
  </si>
  <si>
    <t>COPPI</t>
  </si>
  <si>
    <t>Prestação de Contas - JEFFERSON RICARDO DE MOURA LOPES - Dia  08/11/2018</t>
  </si>
  <si>
    <t>Adiantamento  -  JEFFERSON RICARDO DE MOURA LOPES -  Dia  08/11/2018</t>
  </si>
  <si>
    <t>Reembolso Wilker Luiz Fernandes - Dia  09/11/2018</t>
  </si>
  <si>
    <t>Fernando Antônio Freitas Lins  - Diaria(s) no Perido: 43416</t>
  </si>
  <si>
    <t>ROBSON &amp; ZORAIDE SOLUÇÕES EM VIAG. E TURISMO LTDA. - passagem aérea trechos Rio/Brasília/Rio para o Diretor do CETEM ir a uma reunião em Brasília e posteriormente retornar ao CETEM. (Boleto com vencimento em 19/11/2018). -  12/11/2018</t>
  </si>
  <si>
    <t>fatura 00009184/18</t>
  </si>
  <si>
    <t>Adriana Oliveira Marinho da Silva  - Diaria(s) no Perido: 25/11/2018 a 26/11/2018</t>
  </si>
  <si>
    <t>JESSICA CLEMENTINO DOS SANTOS RAMOS - Material para manutenção da Toyota Hiluz Placa FFX 1131, pertecente ao CETEM. -  16/11/2018</t>
  </si>
  <si>
    <t>000537</t>
  </si>
  <si>
    <t>BOA VISTA BATERIAS LTDA - Bateria para No Break  pertecente ao CETEM. -  16/11/2018</t>
  </si>
  <si>
    <t>12784</t>
  </si>
  <si>
    <t>DANIELLY DE SOUZA DA SILVA - Serviçoes executados no Coral do CETEM. -  21/11/2018</t>
  </si>
  <si>
    <t>00010</t>
  </si>
  <si>
    <t>ADRIANA OLIVEIRA MARINHO DA SILVA 02072927790 - Serviços serviços de Apoio Técnico e Administrativo. -  21/11/2018</t>
  </si>
  <si>
    <t>00021</t>
  </si>
  <si>
    <t>ROBSON &amp; ZORAIDE SOLUÇÕES EM VIAG. E TURISMO LTDA - Reunião no MCTIC com a chefe da SEOF do CETEM. -  21/11/2018</t>
  </si>
  <si>
    <t>09200/18</t>
  </si>
  <si>
    <t>Adriana Oliveira Marinho da Silva  - Diaria(s) no Perido: 25/11 a 26/11/2018</t>
  </si>
  <si>
    <t>JOSÉ ANTONIO SENA DO NASCIMENTO  - Diaria(s) no Perido: 03/12 a 04/12/2018</t>
  </si>
  <si>
    <t>Reembolso JOSÉ ANTONIO SENA DO NASCIMENTO - Dia  23/11/2018</t>
  </si>
  <si>
    <t>CELSO PEREIRA GONÇALVES 62816705749 - Serviços de Apoio Técnico e Administrativo. -  23/11/2018</t>
  </si>
  <si>
    <t>00020</t>
  </si>
  <si>
    <t>Prestação de Contas - Valmir Brilhante de Sousa - Dia  26/11/2018</t>
  </si>
  <si>
    <t>Fernando Antônio Freitas Lins  - Diaria(s) no Perido: 43431</t>
  </si>
  <si>
    <t>ATACADÃO PAPELEX LTDA - Aquisição copo de material de consumo para uso no CETEM. -  27/11/2018</t>
  </si>
  <si>
    <t>1307092</t>
  </si>
  <si>
    <t>ATACADÃO PAPELEX LTDA - Aquisição impressora Epson Multi Ecotank para  uso na Diretoria. -  27/11/2018</t>
  </si>
  <si>
    <t>1307860</t>
  </si>
  <si>
    <t>Prestação de Contas - JEFFERSON RICARDO DE MOURA LOPES - Dia  28/11/2018</t>
  </si>
  <si>
    <t>Adiantamento  -  JEFFERSON RICARDO DE MOURA LOPES -  Dia  28/11/2018</t>
  </si>
  <si>
    <t>FUNDAÇÃO BIORIO - Execução/gestão do convênio FBR 201408 ("Pesquisa e desenvolvimento para aplicabilidade de frações obtidas de resíduos sólidos gerados nos processos de exploração, pordução e refino de petróleo.") SAP 4600423690, executado pelo Centro de</t>
  </si>
  <si>
    <t>007.705</t>
  </si>
  <si>
    <t>SANDYR COMERCIAL ELETRICA LTDA. - Material para uso no CETEM. -  29/11/2018</t>
  </si>
  <si>
    <t>51789</t>
  </si>
  <si>
    <t>LUCIANA MARELLI MOFATI 06917460796 - Capacitação e suporte à equipe para elaboração de relatório anual de Auto Avaliação Institucional para concorrer a Prêmios de Qualidade que sigam as pr´sticas de Excelência em Gestão. -  29/11/2018</t>
  </si>
  <si>
    <t>00007</t>
  </si>
  <si>
    <t>BRF S.A. - Kits natalinos. -  30/11/2018</t>
  </si>
  <si>
    <t>Boleto</t>
  </si>
  <si>
    <t>SDY SERVIÇOS E EQUIP. ELETRICOS LTDA - Porta Lamp para uso na manutenção do CETEM. -  03/12/2018</t>
  </si>
  <si>
    <t>51917</t>
  </si>
  <si>
    <t>ROBSON &amp; ZORAIDE SOLUÇÕES EM VIAG. E TURISMO LTDA - Passagem aerea Dr. Fernando Lins. Reunião em São Paulo -  03/12/2018</t>
  </si>
  <si>
    <t>9224/18</t>
  </si>
  <si>
    <t>ROBSON &amp; ZORAIDE SOLUÇÕES EM VIAG. E TURISMO LTDA - Passagem aerea Francisco Holanda - Participação de Reunião no CETEM -  03/12/2018</t>
  </si>
  <si>
    <t>9225/18</t>
  </si>
  <si>
    <t>COPIADORA AMIGA DOS ESTUDANTES LTDA.. - Poster para a Jornada PCI.  -  04/12/2018</t>
  </si>
  <si>
    <t>00024973</t>
  </si>
  <si>
    <t>RESTAURANTE FLOR DA AMIZADE DO FUNDÃO - ME - Refeições convidados PUC e água mineral. -  04/12/2018</t>
  </si>
  <si>
    <t>448 e 449</t>
  </si>
  <si>
    <t>SDY SERVIÇOS E EQUIP. ELETRICOS LTDA - Material elétrico para uso na manutenção do CETEM. -  04/12/2018</t>
  </si>
  <si>
    <t>51969</t>
  </si>
  <si>
    <t>Prestação de contas Jefferson Ricardo</t>
  </si>
  <si>
    <t>RESTAURANTE FLOR DA AMIZADE DO FUNDÃO - ME - Refeição dos colaboradores - Mês de novembro. -  04/12/2018</t>
  </si>
  <si>
    <t>450</t>
  </si>
  <si>
    <t>Adiantamento Valmir Brilhante</t>
  </si>
  <si>
    <t>MOTOR PUMPEN COMERCIO E SERVIÇOS LTDA - Reparo bomba CETEM. -  06/12/2018</t>
  </si>
  <si>
    <t>18681</t>
  </si>
  <si>
    <t>ELETRO FERRAGENS MAIOLINO LTDA - Material para manutenção predial do CETEM. -  06/12/2018</t>
  </si>
  <si>
    <t>376</t>
  </si>
  <si>
    <t>Adiantamento  -  Aloísio Moura da Silva -  Dia  06/12/2018</t>
  </si>
  <si>
    <t>REAL FRIO DO RIO REFRIGERAÇÃO LTDA ME. - Gás para uso na manutenção do CETEM. -  07/12/2018</t>
  </si>
  <si>
    <t>12.623</t>
  </si>
  <si>
    <t>ATACADÃO PAPELEX LTDA - Material de papelaria para uso no CETEM -  07/12/2018</t>
  </si>
  <si>
    <t>1319089</t>
  </si>
  <si>
    <t>ADRIANA OLIVEIRA MARINHO DA SILVA 02072927790 - Serviço de Apoio Técnico Administrativo -  11/12/2018</t>
  </si>
  <si>
    <t>22</t>
  </si>
  <si>
    <t>SELMA FONSECA BRUM COSTA - Buffet de encerramento de fim de ano, que ocorrerá no dia 19/12/2019. -  12/12/2018</t>
  </si>
  <si>
    <t>000001511179</t>
  </si>
  <si>
    <t>DANIELLY DE SOUZA DA SILVA - Serviços executados no Coral do CETEM, referente ao mês de dezembro de 2018. -  12/12/2018</t>
  </si>
  <si>
    <t>Reembolso Alexandre Campos da Cunha - Dia  12/12/2018</t>
  </si>
  <si>
    <t>RESTAURANTE FLOR DA AMIZADE DO FUNDÃO - ME - Almoço para os visitantes da CBMM e representantes do CETEM. -  13/12/2018</t>
  </si>
  <si>
    <t>496</t>
  </si>
  <si>
    <t>Adiantamento  -  Eymard de Farias Sardenberg -  Dia  13/12/2018</t>
  </si>
  <si>
    <t>JOSE DE ASSUNÇÃO NETO 02110625708 - Prestação de serviço de áudio que inclui atividade de DJ e música ao vivo. -  13/12/2018</t>
  </si>
  <si>
    <t>00008</t>
  </si>
  <si>
    <t>Prestação de Contas - Eymard de Farias Sardenberg - Dia  13/12/2018</t>
  </si>
  <si>
    <t>ATACADÃO PAPELEX LTDA - Material para uso no SEOF do CETEM -  14/12/2018</t>
  </si>
  <si>
    <t>1325510</t>
  </si>
  <si>
    <t>ATACADÃO PAPELEX LTDA - Pastas para uso do Coral do CETEM. -  20/12/2018</t>
  </si>
  <si>
    <t>1328723</t>
  </si>
  <si>
    <t>ATACADÃO PAPELEX LTDA - Toner para uso no Setor de Controle de Projetos -  20/12/2018</t>
  </si>
  <si>
    <t>1325677</t>
  </si>
  <si>
    <t>Reembolso Francisco Mariano da Rocha de Souza Lima - Dia  21/12/2018</t>
  </si>
  <si>
    <t>Fernando Antônio Freitas Lins  - Diaria(s) no Perido: 43467</t>
  </si>
  <si>
    <t>GASTOS POR COORDENAÇÃO 2019</t>
  </si>
  <si>
    <t>BENEFICIÁRIOS DAS FUNDAÇÕES-GESTÃO CETEM  2019</t>
  </si>
  <si>
    <t>Prestação de Contas - Valmir Brilhante de Sousa - Dia  26/02/2019</t>
  </si>
  <si>
    <t>Adiantamento  -  Valmir Brilhante de Sousa -  Dia  26/02/2019</t>
  </si>
  <si>
    <t>SDY SERVIÇOS E EQUIP. ELETRICOS LTDA - materiais diversos para uso no CETEM. -  28/02/2019</t>
  </si>
  <si>
    <t>54698</t>
  </si>
  <si>
    <t>Prestação de Contas - Eymard de Farias Sardenberg - Dia  28/02/2019</t>
  </si>
  <si>
    <t>Adiantamento  -  Eymard de Farias Sardenberg -  Dia  28/02/2019</t>
  </si>
  <si>
    <t>FUNDAÇÃO BIORIO - referente a despesas, execução/gestão do convênio FBR 201408 ("pesquisa e desenvolvimento para aplicabilidade de frações obtidas de resíduos sólidos gerados nos processos de exploração, produção e refino de petróleo") SAP 4600423690, exe</t>
  </si>
  <si>
    <t>00009941</t>
  </si>
  <si>
    <t>FOXCEL EQUIPAMENTOS ELETRICOS LTDA. - materiais diversos para uso no CETEM. -  01/03/2019</t>
  </si>
  <si>
    <t>000157122</t>
  </si>
  <si>
    <t>RODRIGO MARQUES BARATA - materiais diversos para uso no CETEM. -  07/03/2019</t>
  </si>
  <si>
    <t>00000775</t>
  </si>
  <si>
    <t>ATACADÃO PAPELEX LTDA - 3 Caixas com 5000 unidades de copo de 50ml PS Branco Kerocopo. -  07/03/2019</t>
  </si>
  <si>
    <t>1388614</t>
  </si>
  <si>
    <t>ELETRO FERRAGENS MAIOLINO LTDA - materiais diversos para uso na manutenção predial do CETEM. -  08/03/2019</t>
  </si>
  <si>
    <t>000000402</t>
  </si>
  <si>
    <t>RESTAURANTE FLOR DA AMIZADE DO FUNDÃO - ME - refeições dos colaboradores do CETEM referentes ao mês de fevereiro de 2019. -  11/03/2019</t>
  </si>
  <si>
    <t>000000653</t>
  </si>
  <si>
    <t>Reembolso Claudia Duarte da Cunha - Dia  12/03/2019</t>
  </si>
  <si>
    <t>Adiantamento José de Jesus Barros</t>
  </si>
  <si>
    <t>ASPERMONT BRASIL PROVEDORA DE INFORMAÇÕES LTDA - Assinatura ANUAL da Revista Notícias de Mineração Brasil p/ até 10 usuários. -  14/03/2019</t>
  </si>
  <si>
    <t>2019/59</t>
  </si>
  <si>
    <t>GETTIS DESENTUPIDORA EIRELI - Serviços de desobstrução rooter da rede de águas pluviais situada na parte do complexo administrativo. -  14/03/2019</t>
  </si>
  <si>
    <t>360</t>
  </si>
  <si>
    <t>CARLOS CESAR PEITER  - Diaria(s) no Perido: 26/03/2019</t>
  </si>
  <si>
    <t>SERPRO REGIONAL BRASÍLIA - SEDE - pagamento de GRU referente à certificação do CETEM emitida pelo SERPRO. -  15/03/2019</t>
  </si>
  <si>
    <t>28827-6</t>
  </si>
  <si>
    <t>JASINSTELL COMERCIO LTDA-EPP. - visita técnica para verificação da central telefônica do CETEM e substituição de placa da referida central. -  18/03/2019</t>
  </si>
  <si>
    <t>00006336</t>
  </si>
  <si>
    <t>000053279</t>
  </si>
  <si>
    <t>DANIELLY DE SOUZA DA SILVA  CPF 106.458.557-40 - serviços executados no Coral do CETEM. -  18/03/2019</t>
  </si>
  <si>
    <t>00000021</t>
  </si>
  <si>
    <t>REAL FRIO DO RIO REFRIGERAÇÃO LTDA ME. - Material de refrigeração para uso no CETEM. -  20/03/2019</t>
  </si>
  <si>
    <t>000.013.666</t>
  </si>
  <si>
    <t>ROBSON &amp; ZORAIDE SOLUÇÕES EM VIAG. E TURISMO LTDA - compra de passagem aérea trechos SDU/CGH/SDU para o colaborador Carlos Peiter comparecer à reunião em São Paulo, na CBMM, representando o CETEM.
 -  21/03/2019</t>
  </si>
  <si>
    <t>duplicata 9356/19</t>
  </si>
  <si>
    <t>CONSELHO REGIONAL DE QUIMICA DO RIO DE JANEIRO - Anuidade 2019 e AFT Anual - Conselho Regional de Química -  22/03/2019</t>
  </si>
  <si>
    <t>00000148515</t>
  </si>
  <si>
    <t>Adiantamento  -  Valmir Brilhante de Sousa -  Dia  28/03/2019</t>
  </si>
  <si>
    <t>JOMAP RIO BOMBAS INJETORAS E PECAS LTDA ME - Serviço de manutenção do veículo oficial do CETEM. -  28/03/2019</t>
  </si>
  <si>
    <t>00004308</t>
  </si>
  <si>
    <t>Reembolso JOSÉ ANTONIO SENA DO NASCIMENTO - Dia  29/03/2019</t>
  </si>
  <si>
    <t>AFRANIO AUGUSTO GUIMARAES - ME - Substrato tratado para alimento das minhocas. -  01/04/2019</t>
  </si>
  <si>
    <t>Orçamento - 01290318</t>
  </si>
  <si>
    <t>Adiantamento  -  JEFFERSON RICARDO DE MOURA LOPES -  Dia  01/04/2019</t>
  </si>
  <si>
    <t>Prestação de Contas - JEFFERSON RICARDO DE MOURA LOPES - Dia  01/04/2019</t>
  </si>
  <si>
    <t>SDY SERVIÇOS E EQUIP. ELETRICOS LTDA - materiais diversos pra uso na manutenção do CETEM. -  01/04/2019</t>
  </si>
  <si>
    <t>55489</t>
  </si>
  <si>
    <t>RESTAURANTE FLOR DA AMIZADE DO FUNDÃO - ME - refeições para os membros da equipe do MCTIC que realizaram visita técnica ao CETEM. -  02/04/2019</t>
  </si>
  <si>
    <t>000000691</t>
  </si>
  <si>
    <t>RESTAURANTE FLOR DA AMIZADE DO FUNDÃO - ME - refeições para os colaboradores do CETEM. -  02/04/2019</t>
  </si>
  <si>
    <t>000000690</t>
  </si>
  <si>
    <t>REAL FRIO DO RIO REFRIGERAÇÃO LTDA ME. - materiais diversos para uso na manutenção do CETEM. -  02/04/2019</t>
  </si>
  <si>
    <t>000013367</t>
  </si>
  <si>
    <t>JASINSTELL COMERCIO LTDA-EPP. - fonte HICOM 150E OFFICE PRO 2 para uso CETEM. -  02/04/2019</t>
  </si>
  <si>
    <t>1239</t>
  </si>
  <si>
    <t>Prestação de Contas - Eymard de Farias Sardenberg - Dia  04/04/2019</t>
  </si>
  <si>
    <t>Adiantamento  -  Eymard de Farias Sardenberg -  Dia  04/04/2019</t>
  </si>
  <si>
    <t>ELETRO FERRAGENS MAIOLINO LTDA - materiais diversos para uso na manutenção do CETEM. -  04/04/2019</t>
  </si>
  <si>
    <t>000000409</t>
  </si>
  <si>
    <t>DROGARIA DROGALIDER DO JACARE LTDA - Medicamentos diversos para uso no posto médico do CETEM. -  05/04/2019</t>
  </si>
  <si>
    <t>32659</t>
  </si>
  <si>
    <t>M TUYAMA  - serviços diversos de manutenção no veículo oficial do CETEM, palio weekend - placa LCI9282. -  05/04/2019</t>
  </si>
  <si>
    <t>00000865</t>
  </si>
  <si>
    <t>RESTAURANTE FLOR DA AMIZADE DO FUNDÃO - ME - Visitantes convidados pelo Diretor do CETEM. -  10/04/2019</t>
  </si>
  <si>
    <t>703 e 704</t>
  </si>
  <si>
    <t>Ysrael Marrero Vera  - Diaria(s) no Perido: 43579</t>
  </si>
  <si>
    <t>DANIELLY DE SOUZA DA SILVA  CPF 106.458.557-40 - serviços executados no Coral do CETEM. -  15/04/2019</t>
  </si>
  <si>
    <t>00000023</t>
  </si>
  <si>
    <t>JOSE DE ASSUNÇÃO NETO CPF:02110625708 - serviços de operação de áudio, atividades de DJ e música ao vivo para o evento de 41 anos do CETEM. -  15/04/2019</t>
  </si>
  <si>
    <t>00000025</t>
  </si>
  <si>
    <t>TINTEX COMERCIO DE TINTAS MATERIAIS ELÉTRICO E HIDRÁULICO EIRELI - Material para uso na manutenção predial do CETEM. -  16/04/2019</t>
  </si>
  <si>
    <t>3988</t>
  </si>
  <si>
    <t>TINTEX COMERCIO DE TINTAS MATERIAIS ELÉTRICO E HIDRÁULICO EIRELI - Materiais para uso na manutenção predial do CETEM. -  18/04/2019</t>
  </si>
  <si>
    <t>4028</t>
  </si>
  <si>
    <t>MICROSISTEM SERVIÇOS EIRELI. - Manutenção preventiva e corretiva da impressora laser colorida HP CP 2025 - Impressora Biblioteca -  24/04/2019</t>
  </si>
  <si>
    <t>120</t>
  </si>
  <si>
    <t>ATACADÃO PAPELEX LTDA - Toner para uso no Setor de Controle de Projetos e no Serviço de Contabilidade, Orçamento e Finanças. -  24/04/2019</t>
  </si>
  <si>
    <t>1427950</t>
  </si>
  <si>
    <t>Reembolso Francisco Wilson Hollanda Vidal - Dia  25/04/2019</t>
  </si>
  <si>
    <t>Prestação de Contas - Valmir Brilhante de Sousa - Dia  29/04/2019</t>
  </si>
  <si>
    <t>Adiantamento  -  Valmir Brilhante de Sousa -  Dia  08/02/2019</t>
  </si>
  <si>
    <t>Prestação de Contas - Isabela de Oliveira Rigão - Dia  30/04/2019</t>
  </si>
  <si>
    <t>REAL FRIO DO RIO REFRIGERAÇÃO LTDA ME. - materiaL para uso manutençao predial do CETEM. -  30/04/2019</t>
  </si>
  <si>
    <t>013.919</t>
  </si>
  <si>
    <t>Prestação de Contas - Valmir Brilhante de Sousa - Dia  30/04/2019</t>
  </si>
  <si>
    <t>ROBSON &amp; ZORAIDE SOLUÇÕES EM VIAG. E TURISMO LTDA - passagens aéreas para o coordenador Francisco Hollanda e para a servidora Monica Borlini comparecerem ao pleito de promoção na sede do CETEM, no Rio de Janeiro. -  02/05/2019</t>
  </si>
  <si>
    <t>fatura 00009419/19</t>
  </si>
  <si>
    <t>Miranda Flores Decorações</t>
  </si>
  <si>
    <t>RESTAURANTE FLOR DA AMIZADE DO FUNDÃO - ME - Refeições para os colaboradores do CETEM. -  06/05/2019</t>
  </si>
  <si>
    <t>000000737</t>
  </si>
  <si>
    <t>REAL FRIO DO RIO REFRIGERAÇÃO LTDA ME. - material para uso na manutenção do CETEM. -  07/05/2019</t>
  </si>
  <si>
    <t>000013783</t>
  </si>
  <si>
    <t>FOXCEL EQUIPAMENTOS ELETRICOS LTDA. - materiais para uso na manutenção do CETEM. -  07/05/2019</t>
  </si>
  <si>
    <t>000159307</t>
  </si>
  <si>
    <t>Reembolso Gustavo Silva Menezes - Dia  07/05/2019</t>
  </si>
  <si>
    <t>RESTAURANTE FLOR DA AMIZADE DO FUNDÃO - ME - almoço para o Diretor do CETEM e convidados, entre eles o Dr.Edson da COPPE, no dia 30/04. -  07/05/2019</t>
  </si>
  <si>
    <t>000000746</t>
  </si>
  <si>
    <t>Robson &amp; Zoraide Ysrael marrero</t>
  </si>
  <si>
    <t>9393/19</t>
  </si>
  <si>
    <t>ELETRO FERRAGENS MAIOLINO LTDA. - materiais diversos para uso no CETEM. -  08/05/2019</t>
  </si>
  <si>
    <t>000000416</t>
  </si>
  <si>
    <t>Reembolso JOSÉ ANTONIO SENA DO NASCIMENTO - Dia  09/05/2019</t>
  </si>
  <si>
    <t>Prestação de Contas - Eymard de Farias Sardenberg - Dia  09/05/2019</t>
  </si>
  <si>
    <t>Adiantamento  -  Eymard de Farias Sardenberg -  Dia  09/05/2019</t>
  </si>
  <si>
    <t>Prestação de Contas - JEFFERSON RICARDO DE MOURA LOPES - Dia  13/05/2019</t>
  </si>
  <si>
    <t>Adiantamento  -  JEFFERSON RICARDO DE MOURA LOPES -  Dia  13/05/2019</t>
  </si>
  <si>
    <t>Prestação de Contas - Valmir Brilhante de Sousa - Dia  03/01/2019</t>
  </si>
  <si>
    <t>Reembolso Elves Matiolo - Dia  03/01/2019</t>
  </si>
  <si>
    <t>Adiantamento  -  Valmir Brilhante de Sousa -  Dia  04/01/2019</t>
  </si>
  <si>
    <t>ELETRO FERRAGENS MAIOLINO LTDA - Para uso na manutenção predial do CETEM. -  04/01/2019</t>
  </si>
  <si>
    <t>000000384</t>
  </si>
  <si>
    <t>ROBSON &amp; ZORAIDE SOLUÇÕES EM VIAG. E TURISMO LTDA - passagem aérea trechos SDU(RIO)/BSB/SDU(RIO) para que o Diretor do CETEM compareça à posse do novo ministro do MCTIC. Boleto com vencimento em 10/01/2019. -  07/01/2019</t>
  </si>
  <si>
    <t>fatura 00009248/19</t>
  </si>
  <si>
    <t>Adiantamento  -  JEFFERSON RICARDO DE MOURA LOPES -  Dia  07/01/2019</t>
  </si>
  <si>
    <t>Prestação de Contas - JEFFERSON RICARDO DE MOURA LOPES - Dia  07/01/2019</t>
  </si>
  <si>
    <t>RESTAURANTE FLOR DA AMIZADE DO FUNDÃO - ME - refeições para a Comitiva Chinesa em visita técnica ao CETEM. -  07/01/2019</t>
  </si>
  <si>
    <t>RESTAURANTE FLOR DA AMIZADE DO FUNDÃO - ME - coffee break para a Comitiva Chinesa em visita técnica ao CETEM. -  07/01/2019</t>
  </si>
  <si>
    <t>REAL FRIO DO RIO REFRIGERAÇÃO LTDA ME. - materiais diversos para uso no CETEM. -  07/01/2019</t>
  </si>
  <si>
    <t>000012837</t>
  </si>
  <si>
    <t>RESTAURANTE FLOR DA AMIZADE DO FUNDÃO - ME - refeições colaboradores CETEM. -  07/01/2019</t>
  </si>
  <si>
    <t>000000518</t>
  </si>
  <si>
    <t>FLG GOMES COM. E DIST. DE MATERIAL DE CONSTRUÇÃO LTDA-ME - materiais diversos para uso no CETEM. -  08/01/2019</t>
  </si>
  <si>
    <t>1038</t>
  </si>
  <si>
    <t>Prestação de Contas - Eymard de Farias Sardenberg - Dia  09/01/2019</t>
  </si>
  <si>
    <t>Adiantamento  -  Eymard de Farias Sardenberg -  Dia  09/01/2019</t>
  </si>
  <si>
    <t>ADRIANA OLIVEIRA MARINHO DA SILVA 02072927790 - serviço de apoio técnico e administrativo. -  10/01/2019</t>
  </si>
  <si>
    <t>BOA VISTA BATERIAS LTDA - materiais diversos para uso no CETEM -  10/01/2019</t>
  </si>
  <si>
    <t>13106</t>
  </si>
  <si>
    <t>ATACADÃO PAPELEX LTDA - materiais diversos de escritório para uso no CETEM. -  15/01/2019</t>
  </si>
  <si>
    <t>1344348</t>
  </si>
  <si>
    <t>Reembolso Fernando Antônio Freitas Lins - Dia  16/01/2019</t>
  </si>
  <si>
    <t>DANIELLY DE SOUZA DA SILVA  CPF 106.458.557-40 - serviços executados no Coral do CETEM -  17/01/2019</t>
  </si>
  <si>
    <t>00000016</t>
  </si>
  <si>
    <t>Fernando Antônio Freitas Lins  - Diaria(s) no Perido: 43489</t>
  </si>
  <si>
    <t>Prestação de Contas - JEFFERSON RICARDO DE MOURA LOPES - Dia  21/01/2019</t>
  </si>
  <si>
    <t>Adiantamento  -  JEFFERSON RICARDO DE MOURA LOPES -  Dia  21/01/2019</t>
  </si>
  <si>
    <t>Prestação de Contas - THATYANA PIMENTEL RODRIGO DE FREITAS - Dia  21/01/2019</t>
  </si>
  <si>
    <t xml:space="preserve">ROBSON &amp; ZORAIDE SOLUÇÕES EM VIAG. E TURISMO LTDA - 1 - passagem aérea trechos SDU/BSB/SDU para o Diretor do CETEM comparecer à reunião com o Ministro Marcos Ponte,s em 24/01/2019. 2 - passagem aérea trechos SDU/VIX/SDU para o Diretor do CETEM comparecer </t>
  </si>
  <si>
    <t>fatura9271/19</t>
  </si>
  <si>
    <t>LETÍCIA REFRIGERAÇÃO LTDA ME - motor elétrico para uso no CETEM. -  21/01/2019</t>
  </si>
  <si>
    <t>7006</t>
  </si>
  <si>
    <t>Prestação de Contas - Aloísio Moura da Silva - Dia  21/01/2019</t>
  </si>
  <si>
    <t>Leonardo Cattabriga Freire  - Diaria(s) no Perido: 43508</t>
  </si>
  <si>
    <t>Francisco Wilson Hollanda Vidal  - Diaria(s) no Perido: 43508</t>
  </si>
  <si>
    <t>Adiantamento  -  Francisco Wilson Hollanda Vidal -  Dia  22/01/2019</t>
  </si>
  <si>
    <t>KRB EMPILHADEIRAS LTDA ME - manutenção corretiva da empilhadeira da usina piloto do CETEM. -  23/01/2019</t>
  </si>
  <si>
    <t>00001636</t>
  </si>
  <si>
    <t>Milanez &amp; Milaneze S/A. - 1ª Parcela referente a Locação do stand na Vitória Stone Fair 2019  -  24/01/2019</t>
  </si>
  <si>
    <t>Contrato Locação</t>
  </si>
  <si>
    <t>Milanez &amp; Milaneze S/A. - 2ª Parcela referente a Locação do stand na Vitória Stone Fair 2019  -  24/01/2019</t>
  </si>
  <si>
    <t>Contrato Locação_2P</t>
  </si>
  <si>
    <t>TINTEX COMERCIO DE TINTAS MATERIAIS ELÉTRICO E HIDRÁULICO EIRELI - materiais diversos de pintura para uso no CETEM. -  24/01/2019</t>
  </si>
  <si>
    <t>2957</t>
  </si>
  <si>
    <t>WALVER CLIMATIZAÇÃO E REFRIGERAÇÃO LTDA. - manutenção do sistema de refrigeração do CPD do CETEM. -  24/01/2019</t>
  </si>
  <si>
    <t>00002032</t>
  </si>
  <si>
    <t>REAL FRIO DO RIO REFRIGERAÇÃO LTDA ME. - botija de gás e compressor de ar condicionado para uso no CETEM. -  24/01/2019</t>
  </si>
  <si>
    <t>000012927</t>
  </si>
  <si>
    <t>Prestação de Contas - Aloísio Moura da Silva - Dia  24/01/2019</t>
  </si>
  <si>
    <t>STUDIUM LOCAÇÕES LTDA EPP. - serviço de plotagem digitalizada em lona com base em quadro de marcenaria que será utilizado no stand da Vitória Stone Fair 2019. -  29/01/2019</t>
  </si>
  <si>
    <t>1844</t>
  </si>
  <si>
    <t>LUCIANA MARELLI MOFATI 06917460796 - serviço de auxílio ao cumprimento de rotinas de trabalho do Núcleo de Apoio à Gestão do CETEM. -  29/01/2019</t>
  </si>
  <si>
    <t>00000008</t>
  </si>
  <si>
    <t>Prestação de Contas - Valmir Brilhante de Sousa - Dia  31/01/2019</t>
  </si>
  <si>
    <t>Adiantamento  -  Valmir Brilhante de Sousa -  Dia  31/01/2019</t>
  </si>
  <si>
    <t>ATACADÃO PAPELEX LTDA - Material de consumo para uso na copa do CETEM. -  31/01/2019</t>
  </si>
  <si>
    <t>1359793</t>
  </si>
  <si>
    <t>KRB EMPILHADEIRAS LTDA ME - compra de 2 (dois) pneus para a Bobcat e manutenção corretiva. -  05/02/2019</t>
  </si>
  <si>
    <t>00001647</t>
  </si>
  <si>
    <t>Reembolso Fernando Antônio Freitas Lins - Dia  05/02/2019</t>
  </si>
  <si>
    <t>ELETRO FERRAGENS MAIOLINO LTDA - materiais diversos para uso no CETEM. -  05/02/2019</t>
  </si>
  <si>
    <t>000000394</t>
  </si>
  <si>
    <t>RESTAURANTE FLOR DA AMIZADE DO FUNDÃO - ME - Refeição dos colaboradores referente ao mês de janeiro/2019 -  06/02/2019</t>
  </si>
  <si>
    <t>588</t>
  </si>
  <si>
    <t>Fernando Antônio Freitas Lins  - Diaria(s) no Perido: 43508</t>
  </si>
  <si>
    <t>TRIFERMAQ MAQUINAS FERRAMENTAS E FERRAGENS LTDA - materiais para uso na manutenção do CETEM. -  07/02/2019</t>
  </si>
  <si>
    <t>000016370</t>
  </si>
  <si>
    <t>Prestação de Contas - JEFFERSON RICARDO DE MOURA LOPES - Dia  08/02/2019</t>
  </si>
  <si>
    <t>Adiantamento  -  JEFFERSON RICARDO DE MOURA LOPES -  Dia  08/02/2019</t>
  </si>
  <si>
    <t>Adiantamento  -  Eymard de Farias Sardenberg -  Dia  08/02/2019</t>
  </si>
  <si>
    <t>Prestação de Contas - Eymard de Farias Sardenberg - Dia  08/02/2019</t>
  </si>
  <si>
    <t>Reembolso Maria de Fátima Borges de Mello - Dia  12/02/2019</t>
  </si>
  <si>
    <t>REAL FRIO DO RIO REFRIGERAÇÃO LTDA ME. - aquisição de materiais para uso na manutenção predial. -  12/02/2019</t>
  </si>
  <si>
    <t>000013286</t>
  </si>
  <si>
    <t>MICROSISTEM SERVIÇOS EIRELI. - Aparelho para uso em videoconferências nas reuniões da diretoria do Centro -  13/02/2019</t>
  </si>
  <si>
    <t>000.000.290</t>
  </si>
  <si>
    <t>Reembolso Fernando Antônio Freitas Lins - Dia  14/02/2019</t>
  </si>
  <si>
    <t>FOXCEL EQUIPAMENTOS ELETRICOS LTDA. - materiais para manutenção predial do CETEM. -  14/02/2019</t>
  </si>
  <si>
    <t>000156430</t>
  </si>
  <si>
    <t>Reembolso Maria de Fátima Borges de Mello - Dia  18/02/2019</t>
  </si>
  <si>
    <t>DANIELLY DE SOUZA DA SILVA  CPF 106.458.557-40 -  Serviçoes executados no Coral do CETEM - Fevereiro 2019 -  18/02/2019</t>
  </si>
  <si>
    <t>Reembolso Adelson Antônio de Castro - Dia  18/02/2019</t>
  </si>
  <si>
    <t>ADRIANA OLIVEIRA MARINHO DA SILVA 02072927790 - Serviço de Apoio Técnico Administrativo. -  18/02/2019</t>
  </si>
  <si>
    <t>00000024</t>
  </si>
  <si>
    <t>ELENIRA MATIAS DE SOUZA 03590525762 - serviço de limpeza do estande(stand) do CETEM na Vitória Stone Fair 2019. -  18/02/2019</t>
  </si>
  <si>
    <t>00490</t>
  </si>
  <si>
    <t>Prestação de Contas - Francisco Wilson Hollanda Vidal - Dia  18/02/2019</t>
  </si>
  <si>
    <t>ATACADÃO PAPELEX LTDA - 50 unidades de café para uso no CETEM e 1 aparelho de telefone sem fio para uso na COPGI. -  19/02/2019</t>
  </si>
  <si>
    <t>1378703</t>
  </si>
  <si>
    <t>TRIFERMAQ MAQUINAS FERRAMENTAS E FERRAGENS LTDA. - Material para uso na oficina do CETEM -  19/02/2019</t>
  </si>
  <si>
    <t>000.016.432</t>
  </si>
  <si>
    <t>SDY SERVIÇOS E EQUIP. ELETRICOS LTDA - Materiais para uso na manutenção predial do CETEM. -  20/02/2019</t>
  </si>
  <si>
    <t>54408</t>
  </si>
  <si>
    <t>REAL FRIO DO RIO REFRIGERAÇÃO LTDA ME. - botija de gás 141-B para uso no sistema de refrigeração do CETEM. -  22/02/2019</t>
  </si>
  <si>
    <t>000013437</t>
  </si>
  <si>
    <t>LUCIANA MARELLI MOFATI 06917460796 - Serviço de auxílio de cumprimento de rotinas de trabalho do Núcelo de Apoio a Gestão do CETEM. -  25/02/2019</t>
  </si>
  <si>
    <t>00009</t>
  </si>
  <si>
    <t>SERPRO REGIONAL BRASÍLIA - SEDE - Pagamento de GRU, referente Certificado Digital do Serpro. -  25/02/2019</t>
  </si>
  <si>
    <t>Miranda flores E DECORAÇÕES LTDA - Ornamentação Aniversário do CETEM</t>
  </si>
  <si>
    <t>Robson &amp; Zoraide Turismo</t>
  </si>
  <si>
    <t>ATACADÃO PAPELEX LTDA - quadros e outros materiais para uso na COAM/CETEM. -  10/05/2019</t>
  </si>
  <si>
    <t>1444641</t>
  </si>
  <si>
    <t>ANDRE LUIZ COSTA ALVES - Serviços prestados de Design Gráfico -  15/05/2019</t>
  </si>
  <si>
    <t>00000001</t>
  </si>
  <si>
    <t>Prestação de Contas - José de Jesus Barros Nina - Dia  15/05/2019</t>
  </si>
  <si>
    <t>SDY SERVIÇOS E EQUIP. ELETRICOS LTDA - Material para manutenção predial do CETEM. -  15/05/2019</t>
  </si>
  <si>
    <t>56707</t>
  </si>
  <si>
    <t>SDY SERVIÇOS E EQUIP. ELETRICOS LTDA - Material elétrico para manutenção do CETEM. -  20/05/2019</t>
  </si>
  <si>
    <t>56762</t>
  </si>
  <si>
    <t>ATACADÃO PAPELEX LTDA - Material de escritório para uso no Cetem. -  20/05/2019</t>
  </si>
  <si>
    <t>1449740</t>
  </si>
  <si>
    <t>NV SANDYR COMERCIO E SERVIÇOS ELETRICO - Material para uso na manutenção do CETEM -  20/05/2019</t>
  </si>
  <si>
    <t>118</t>
  </si>
  <si>
    <t>REAL FRIO DO RIO REFRIGERAÇÃO LTDA ME. - Material para uso na manutenção do CETEM -  20/05/2019</t>
  </si>
  <si>
    <t>000.013.883</t>
  </si>
  <si>
    <t>Reembolso Fernando Antônio Freitas Lins - Dia  20/05/2019</t>
  </si>
  <si>
    <t>DANIELLY DE SOUZA DA SILVA  CPF 106.458.557-40 - Serviços executados no Coral do CETEM referente ao mês de maio de 2019. -  21/05/2019</t>
  </si>
  <si>
    <t>29</t>
  </si>
  <si>
    <t>JASINSTELL COMERCIO LTDA-EPP - Material para uso na manutenção do CETEM.  -  21/05/2019</t>
  </si>
  <si>
    <t>1249</t>
  </si>
  <si>
    <t>Reembolso Monica Castoldi Borlini - Dia  23/05/2019</t>
  </si>
  <si>
    <t>ROBSON &amp; ZORAIDE SOLUÇÕES EM VIAG. E TURISMO LTDA - Participar da 71ª Reunião Anual da SBPC em Mato grosso do Sul(UFMS) Campo Grande. -  27/05/2019</t>
  </si>
  <si>
    <t>009447/19</t>
  </si>
  <si>
    <t>MICROSISTEM SERVIÇOS EIRELI. - Disco rígido externo para uso na CPMA. -  29/05/2019</t>
  </si>
  <si>
    <t>000.310</t>
  </si>
  <si>
    <t>HD ENGENHARIA E MANUTENÇÃO LTDA - Recuperação de dados do HD extrno Samsung  da CPMA. -  29/05/2019</t>
  </si>
  <si>
    <t>002576</t>
  </si>
  <si>
    <t>Adiantamento  -  Valmir Brilhante de Sousa -  Dia  29/05/2019</t>
  </si>
  <si>
    <t>Prestação de Contas - Valmir Brilhante de Sousa - Dia  29/05/2019</t>
  </si>
  <si>
    <t>RESTAURANTE FLOR DA AMIZADE DO FUNDÃO - ME - Visitantes do MCTIC em 28/05/2019. -  30/05/2019</t>
  </si>
  <si>
    <t>0000780/0000781</t>
  </si>
  <si>
    <t>RESTAURANTE FLOR DA AMIZADE DO FUNDÃO - ME - Convidados da Diretoria. -  30/05/2019</t>
  </si>
  <si>
    <t>0000782</t>
  </si>
  <si>
    <t>SDY SERVIÇOS E EQUIP. ELETRICOS LTDA - Material elétrico para uso na manutenção predial do CETEM. -  30/05/2019</t>
  </si>
  <si>
    <t>57057</t>
  </si>
  <si>
    <t>NV SANDYR COMERCIO E SERVIÇOS ELETRICO - Fita isolante para uso na manutenção predial do CETEM. -  30/05/2019</t>
  </si>
  <si>
    <t>206</t>
  </si>
  <si>
    <t>ATACADÃO PAPELEX LTDA - Copo plastico de 50 ml e Post It para uso geral no CETEM. -  30/05/2019</t>
  </si>
  <si>
    <t>1461866</t>
  </si>
  <si>
    <t>REAL FRIO DO RIO REFRIGERAÇÃO LTDA ME. - Material para uso manutenção predial do CETEM. -  03/06/2019</t>
  </si>
  <si>
    <t>014.170</t>
  </si>
  <si>
    <t>Adiantamento  -  Eymard de Farias Sardenberg -  Dia  05/06/2019</t>
  </si>
  <si>
    <t>Prestação de Contas - Eymard de Farias Sardenberg - Dia  05/06/2019</t>
  </si>
  <si>
    <t>ELETRO FERRAGENS MAIOLINO LTDA - Material para uso na manutenção predial do CETEM. -  06/06/2019</t>
  </si>
  <si>
    <t>000.423</t>
  </si>
  <si>
    <t>Fernando Antônio Freitas Lins  - Diaria(s) no Perido: 20/07 a 24/07/2019</t>
  </si>
  <si>
    <t>REAL FRIO DO RIO REFRIGERAÇÃO LTDA ME. - Gas para uso em equipamentos de refrigeração do CETEM.  -  10/06/2019</t>
  </si>
  <si>
    <t>014.029/014.014</t>
  </si>
  <si>
    <t>M TUYAMA  - Revisão no veículo FIAT STRADA PLACA KYR 0360, pertecente ao CETEM. -  12/06/2019</t>
  </si>
  <si>
    <t>000872</t>
  </si>
  <si>
    <t>RESTAURANTE FLOR DA AMIZADE DO FUNDÃO - ME - Refeições para os colaboradores do CETEM. -  12/06/2019</t>
  </si>
  <si>
    <t>000792</t>
  </si>
  <si>
    <t>Reembolso ANDRÉA CAMARDELLA DE LIMA RIZZO - Dia  13/06/2019</t>
  </si>
  <si>
    <t>Fernando Antônio Freitas Lins  - Diaria(s) no Perido: 43634</t>
  </si>
  <si>
    <t>ROBSON &amp; ZORAIDE SOLUÇÕES EM VIAG. E TURISMO LTDA - Participar do evento Cerimônia de entrega dos títulos Empresas do Ano do Setor Mineral,  em São Paulo.
 -  14/06/2019</t>
  </si>
  <si>
    <t>9475</t>
  </si>
  <si>
    <t>Prestação de Contas - JEFFERSON RICARDO DE MOURA LOPES - Dia  17/06/2019</t>
  </si>
  <si>
    <t>Adiantamento  -  JEFFERSON RICARDO DE MOURA LOPES -  Dia  17/06/2019</t>
  </si>
  <si>
    <t>DANIELLY DE SOUZA DA SILVA  CPF 106.458.557-40 - Serviços excutados no coral do CETEM, referente ao mês de Junho/2019.
 -  17/06/2019</t>
  </si>
  <si>
    <t>000031</t>
  </si>
  <si>
    <t>MICROSISTEM SERVIÇOS EIRELI. - Aquisição de refeil de tinta Epson, para uso na impressora da Diretoria.
 -  17/06/2019</t>
  </si>
  <si>
    <t>000.320</t>
  </si>
  <si>
    <t>JOSEPH YOUNG EDITORIAL - EPP - Assinatura Revista Minérios&amp;Minerales
 -  17/06/2019</t>
  </si>
  <si>
    <t>000.200</t>
  </si>
  <si>
    <t>ANDRE LUIZ COSTA ALVES CPF 087.967.537-30 - Serviço prestados em DESIGN referente ao período de Junho/2019.
 -  18/06/2019</t>
  </si>
  <si>
    <t>000.002</t>
  </si>
  <si>
    <t>REAL FRIO DO RIO REFRIGERAÇÃO LTDA-ME - Aquisição de gás e material para uso nos equipamntos de refrigeração do CETEM.
 -  25/06/2019</t>
  </si>
  <si>
    <t>014.296</t>
  </si>
  <si>
    <t>Reembolso Fernando Antônio Freitas Lins - Dia  26/06/2019</t>
  </si>
  <si>
    <t>Prestação de Contas - Valmir Brilhante de Sousa - Dia  27/06/2019</t>
  </si>
  <si>
    <t>Adiantamento  -  Valmir Brilhante de Sousa -  Dia  27/06/2019</t>
  </si>
  <si>
    <t>Prestação de Contas - Eymard de Farias Sardenberg - Dia  27/06/2019</t>
  </si>
  <si>
    <t>Adiantamento  -  Isabela de Oliveira Rigão -  Dia  27/06/2019</t>
  </si>
  <si>
    <t>Gustavo Silva Menezes  - Diaria(s) no Perido: 08/07 a 9/07/2019</t>
  </si>
  <si>
    <t>ROBSON ARAUJO D'AVILA  - Diaria(s) no Perido: 08/07 a 9/07/2019</t>
  </si>
  <si>
    <t>THATYANA PIMENTEL RODRIGO DE FREITAS  - Diaria(s) no Perido: 08/07 a 9/07/2019</t>
  </si>
  <si>
    <t>RESTAURANTE FLOR DA AMIZADE DO FUNDÃO - ME - Visitantes do MCTIC - Secretário de Planejamento, Cooperação, Projetos e Controle(SEPLA).
 -  28/06/2019</t>
  </si>
  <si>
    <t>000798</t>
  </si>
  <si>
    <t>REAL FRIO DO RIO REFRIGERAÇÃO LTDA-ME - material para uso na manutenção predial do CETEM.
 -  01/07/2019</t>
  </si>
  <si>
    <t>000014343</t>
  </si>
  <si>
    <t>ELETRO FERRAGENS MAIOLINO LTDA - materiais para uso na manutenção predial do CETEM.
 -  02/07/2019</t>
  </si>
  <si>
    <t>000000429</t>
  </si>
  <si>
    <t>TOBARICH CONSULTORIA E SERVIÇOS DE MEIO AMBIENTE E TECNOLOGIA LT - serviços de coleta de dados para a avaliação do ciclo de vida social do Nióbio e análise de fluxo de materiais no Nióbio.
 -  02/07/2019</t>
  </si>
  <si>
    <t>00000006</t>
  </si>
  <si>
    <t>BOA VISTA BATERIAS LTDA - Bateria Kraft 60D
 -  02/07/2019</t>
  </si>
  <si>
    <t>14116</t>
  </si>
  <si>
    <t>ATACADÃO PAPELEX LTDA - materiais diversos para uso no CETEM.
 -  04/07/2019</t>
  </si>
  <si>
    <t>1493017</t>
  </si>
  <si>
    <t>Pag. Pessoa Fisica - André Luiz Oliveira de Castro  -  Dia   05/07/2019</t>
  </si>
  <si>
    <t>ENCARGOS PF - André Luiz Oliveira de Castro  -  Dia   05/07/2019</t>
  </si>
  <si>
    <t>Pag. Pessoa Fisica - Frank da Silva Braga  -  Dia   05/07/2019</t>
  </si>
  <si>
    <t>ENCARGOS PF - Frank da Silva Braga  -  Dia   05/07/2019</t>
  </si>
  <si>
    <t>Pag. Pessoa Fisica - Lucas Santana de Oliveira Silva  -  Dia   05/07/2019</t>
  </si>
  <si>
    <t>ENCARGOS PF - Lucas Santana de Oliveira Silva  -  Dia   05/07/2019</t>
  </si>
  <si>
    <t>Prestação de Contas - JEFFERSON RICARDO DE MOURA LOPES - Dia  05/07/2019</t>
  </si>
  <si>
    <t>SDY SERVIÇOS E EQUIP. ELETRICOS LTDA - materiais diversos para uso no CETEM.
 -  08/07/2019</t>
  </si>
  <si>
    <t>58087</t>
  </si>
  <si>
    <t>NV SANDYR COMERCIO E SERVIÇOS ELETRICO - materiais diversos para uso no CETEM.
 -  08/07/2019</t>
  </si>
  <si>
    <t>739</t>
  </si>
  <si>
    <t>MICROSISTEM SERVIÇOS EIRELI. - disco rígido interno SATA 1 TB 7200rpm - seagate para uso no almoxarifado do CETEM. -  08/07/2019</t>
  </si>
  <si>
    <t>000000329</t>
  </si>
  <si>
    <t>BOA VISTA BATERIAS LTDA - bateria ACDelco ADR60DD para uso na empilhadeira do CETEM. -  08/07/2019</t>
  </si>
  <si>
    <t>14081</t>
  </si>
  <si>
    <t>LEONARDO LUIZ LYRIO DA SILVEIRA  - Diaria(s) no Perido: 29/07 a 31/07/2019</t>
  </si>
  <si>
    <t>Adiantamento Jose jesus Nina</t>
  </si>
  <si>
    <t>Alan Dutra Pedruzzi  - Diaria(s) no Perido: 29/07 a 31/07/2019</t>
  </si>
  <si>
    <t>Gustavo Egramphonte  - Diaria(s) no Perido: 29/07 a 31/07/2019</t>
  </si>
  <si>
    <t>Jodan Silva Volpasso  - Diaria(s) no Perido: 29/07 a 31/07/2019</t>
  </si>
  <si>
    <t>Márcio Alves Rizzo Junior  - Diaria(s) no Perido: 29/07 a 31/07/2019</t>
  </si>
  <si>
    <t>Marcos Moulim da Paschoa  - Diaria(s) no Perido: 29/07 a 31/07/2019</t>
  </si>
  <si>
    <t>RESTAURANTE FLOR DA AMIZADE DO FUNDÃO - ME - refeições para os colaboradores do CETEM. -  15/07/2019</t>
  </si>
  <si>
    <t>000000822</t>
  </si>
  <si>
    <t>DANIELLY DE SOUZA DA SILVA  CPF 106.458.557-40 - serviços executados no coral do CETEM. -  16/07/2019</t>
  </si>
  <si>
    <t>00000034</t>
  </si>
  <si>
    <t>ATACADÃO PAPELEX LTDA - materiais para uso no CETEM. -  16/07/2019</t>
  </si>
  <si>
    <t>1501006</t>
  </si>
  <si>
    <t>Claudio Luiz Schneider  - Diaria(s) no Perido: 29/07 a 31/07/2019</t>
  </si>
  <si>
    <t>Adiantamento  -  THATYANA PIMENTEL RODRIGO DE FREITAS -  Dia  17/07/2019</t>
  </si>
  <si>
    <t>ROBSON &amp; ZORAIDE SOLUÇÕES EM VIAG. E TURISMO LTDA - passagem aérea trechos SDU/VCP/CGR/CGH/SDU para o vice-diretor do CETEM, Claudio Schneider, participar da 71ª reunião anual da Sociedade Brasileira para o Progresso da Ciência em Campo Grande/MS. -  17/0</t>
  </si>
  <si>
    <t>00009526/19</t>
  </si>
  <si>
    <t>SANREI COMÉRCIO E SERVIÇO LTDA ME - serviço de desmontagem de divisórias do laboratório da COPM (sala 17). -  17/07/2019</t>
  </si>
  <si>
    <t>00000606</t>
  </si>
  <si>
    <t>Milanez &amp; Milaneze S/A. - Serviço de organização da Cachoeiro stone Fair 2019. -  22/07/2019</t>
  </si>
  <si>
    <t>Contrato nº 2019.00013808</t>
  </si>
  <si>
    <t>ROBSON &amp; ZORAIDE SOLUÇÕES EM VIAG. E TURISMO LTDA - Participação do servidor Leonardo Lyrio na Jornada de Iniciação Cientifica. -  22/07/2019</t>
  </si>
  <si>
    <t>Fatura 9515/19</t>
  </si>
  <si>
    <t>Fernando Antônio Freitas Lins  - Diaria(s) no Perido: 14 a 15/08/2019</t>
  </si>
  <si>
    <t>ROBSON &amp; ZORAIDE SOLUÇÕES EM VIAG. E TURISMO LTDA - Participar da Reunião Anual – SBPC, em Universidade Federal de Mato Grosso do Sul(UFMS) em Campo Grande..
 -  25/07/2019</t>
  </si>
  <si>
    <t>9537/19</t>
  </si>
  <si>
    <t>ROBSON &amp; ZORAIDE SOLUÇÕES EM VIAG. E TURISMO LTDA - passagem aérea trechos SDU/BSB/SDU para o Diretor do CETEM participar de evento em comemoração aos 50 anos da CPRM em Brasília/DF, de 14 a 15/08/2019. -  26/07/2019</t>
  </si>
  <si>
    <t>ROBSON &amp; ZORAIDE SOLUÇÕES EM VIAG. E TURISMO LTDA - passagem aérea trechos SDU/BSB/CGR/CGH/SDU para o Diretor do CETEM participar de reunião no MCTIC em Brasília/DF e da 71ª REUNIÃO ANUAL DA SBPC em Campo Grande/MS, de 24 a 27/07/2019. -  26/07/2019</t>
  </si>
  <si>
    <t>9527/19</t>
  </si>
  <si>
    <t>Prestação de Contas - Valmir Brilhante de Sousa - Dia  29/07/2019</t>
  </si>
  <si>
    <t>Reembolso Fernando Antônio Freitas Lins - Dia  29/07/2019</t>
  </si>
  <si>
    <t>Adiantamento  -  Valmir Brilhante de Sousa -  Dia  29/07/2019</t>
  </si>
  <si>
    <t>APM BEVERVANSO PLASTICOS ME - material para ser distribuído durante a XXVII Jornada de Iniciação Científica e III Jornada de Iniciação em Desenvolvimento Tecnológico e Inovação do CETEM. -  30/07/2019</t>
  </si>
  <si>
    <t>000007764</t>
  </si>
  <si>
    <t>SELMA FONSECA BRUM COSTA - serviço de coquetel para o evento de encerramento da XXVII Jornada de Iniciação Científica e III Jornada de Iniciação em Desenvolvimento Tecnológico e Inovação do CETEM. -  30/07/2019</t>
  </si>
  <si>
    <t>000002024276</t>
  </si>
  <si>
    <t>ROBSON &amp; ZORAIDE SOLUÇÕES EM VIAG. E TURISMO LTDA - Participação da Cachoeiro Stone Fair 2019, período 26/08 a 28/08/2019.  -  31/07/2019</t>
  </si>
  <si>
    <t>9542/19</t>
  </si>
  <si>
    <t>CATE/NRES</t>
  </si>
  <si>
    <t>COPGI</t>
  </si>
  <si>
    <t>MICROSISTEM SERVIÇOS EIRELI. - serviço de manutenção da impressora HP M1212NF (COAD). -  01/08/2019</t>
  </si>
  <si>
    <t>00000128</t>
  </si>
  <si>
    <t>Reembolso Claudio Luiz Schneider - Dia  01/08/2019</t>
  </si>
  <si>
    <t>Prestação de Contas - THATYANA PIMENTEL RODRIGO DE FREITAS - Dia  02/08/2019</t>
  </si>
  <si>
    <t>ELETRO FERRAGENS MAIOLINO LTDA - materiais diversos para uso na manutenção predial do CETEM. -  02/08/2019</t>
  </si>
  <si>
    <t>000000437</t>
  </si>
  <si>
    <t>Gustavo Silva Menezes  - Diaria(s) no Perido: 13/08 a 16/08/2019</t>
  </si>
  <si>
    <t>COPIADORA AMIGA DOS ESTUDANTES LTDA.. - confecção de placas, posters e plastificações diversas para uso no CETEM. -  05/08/2019</t>
  </si>
  <si>
    <t>00026304</t>
  </si>
  <si>
    <t>Adiantamento  -  JEFFERSON RICARDO DE MOURA LOPES -  Dia  05/08/2019</t>
  </si>
  <si>
    <t>Prestação de Contas - José de Jesus Barros Nina - Dia  06/08/2019</t>
  </si>
  <si>
    <t>Fernando Antônio Freitas Lins  - Diaria(s) no Perido: 26/08 a 28/08/2019</t>
  </si>
  <si>
    <t>RESTAURANTE FLOR DA AMIZADE DO FUNDÃO - ME - Refeições para os colaboradores do CETEM. -  08/08/2019</t>
  </si>
  <si>
    <t>897</t>
  </si>
  <si>
    <t>ATACADÃO PAPELEX LTDA - material para uso no CETEM. -  09/08/2019</t>
  </si>
  <si>
    <t>1522762</t>
  </si>
  <si>
    <t>Pag. Pessoa Fisica - Mario de Oliveira Gonçalves  -  Dia   12/08/2019</t>
  </si>
  <si>
    <t>ENCARGOS PF - Mario de Oliveira Gonçalves  -  Dia   12/08/2019</t>
  </si>
  <si>
    <t>Pag. Pessoa Fisica - Manoel Carlos da Silva  -  Dia   12/08/2019</t>
  </si>
  <si>
    <t>ENCARGOS PF - Manoel Carlos da Silva  -  Dia   12/08/2019</t>
  </si>
  <si>
    <t>Reembolso Mirela Ramos Maturana - Dia  13/08/2019</t>
  </si>
  <si>
    <t>Reembolso Marcos Moulim da Paschoa - Dia  13/08/2019</t>
  </si>
  <si>
    <t>Reembolso Maria Angélica Kramer Sant'Ana - Dia  13/08/2019</t>
  </si>
  <si>
    <t>Reembolso Alan Dutra Pedruzzi - Dia  13/08/2019</t>
  </si>
  <si>
    <t>DANIELLY DE SOUZA DA SILVA  CPF 106.458.557-40 - serviços executados no Coral do CETEM. -  15/08/2019</t>
  </si>
  <si>
    <t>40</t>
  </si>
  <si>
    <t>Prestação de Contas - Isabela de Oliveira Rigão - Dia  15/08/2019</t>
  </si>
  <si>
    <t>Adiantamento  -  Eymard de Farias Sardenberg -  Dia  15/08/2019</t>
  </si>
  <si>
    <t>ROBSON &amp; ZORAIDE SOLUÇÕES EM VIAG. E TURISMO LTDA - passagem aérea trecho SDU/BSB para o Diretor do CETEM participar do evento comemorativo aos 50 anos da CPRM, em Brasília/DF. -  15/08/2019</t>
  </si>
  <si>
    <t>9566/19</t>
  </si>
  <si>
    <t>Gustavo Silva Menezes  - Diaria(s) no Perido: 25/08 a 28/08/2019</t>
  </si>
  <si>
    <t>Reembolso Alan Dutra Pedruzzi - Dia  16/08/2019</t>
  </si>
  <si>
    <t>Reembolso Marcos Moulim da Paschoa - Dia  16/08/2019</t>
  </si>
  <si>
    <t>Reembolso Mirela Ramos Maturana - Dia  16/08/2019</t>
  </si>
  <si>
    <t>Reembolso Maria Angélica Kramer Sant'Ana - Dia  16/08/2019</t>
  </si>
  <si>
    <t>Reembolso Maria Angélica Kramer Sant'Ana - Dia  19/08/2019</t>
  </si>
  <si>
    <t>UNIFRIO DO RIO COMÉRCIO DE REFRIGERAÇÃO LTDA  -EPP - aquisição de materiais para uso no CETEM. -  22/08/2019</t>
  </si>
  <si>
    <t>000000532</t>
  </si>
  <si>
    <t>Reembolso Claudio Luiz Schneider - Dia  26/08/2019</t>
  </si>
  <si>
    <t>Prestação de Contas - Valmir Brilhante de Sousa - Dia  29/08/2019</t>
  </si>
  <si>
    <t>Adiantamento  -  Valmir Brilhante de Sousa -  Dia  29/08/2019</t>
  </si>
  <si>
    <t>Fernando Antônio Freitas Lins  - Diaria(s) no Perido: 04/09 a 05/09/2019</t>
  </si>
  <si>
    <t>ROBSON &amp; ZORAIDE SOLUÇÕES EM VIAG. E TURISMO LTDA - passagem aérea trechos GIG/BSB/GIG para o Diretor do CETEM participar de reunião no MCTIC em Brasília/DF e do Seminário de NB. -  29/08/2019</t>
  </si>
  <si>
    <t>duplicata00009581/19</t>
  </si>
  <si>
    <t>Reembolso Fernando Antônio Freitas Lins - Dia  29/08/2019</t>
  </si>
  <si>
    <t>SDY SERVIÇOS E EQUIP. ELETRICOS LTDA. - aquisição de materiais para uso na manutenção do CETEM. -  29/08/2019</t>
  </si>
  <si>
    <t>59275</t>
  </si>
  <si>
    <t>NV SANDYR COMERCIO E SERVIÇOS ELETRICO. - aquisição de materiais para uso na manutenção do CETEM. -  29/08/2019</t>
  </si>
  <si>
    <t>1758</t>
  </si>
  <si>
    <t>ATACADÃO PAPELEX LTDA - aquisição de material para uso na copa do CETEM. -  29/08/2019</t>
  </si>
  <si>
    <t>1542406</t>
  </si>
  <si>
    <t>CM COMANDOS LINEARES LTDA - aquisição de material para uso na COAM. -  30/08/2019</t>
  </si>
  <si>
    <t>079425</t>
  </si>
  <si>
    <t>Fernando Antônio Freitas Lins  - Diaria(s) no Perido: 09/09 a 11/09/2019</t>
  </si>
  <si>
    <t>ELETRO FERRAGENS MAIOLINO LTDA - materiais para uso na manutenção do CETEM. -  03/09/2019</t>
  </si>
  <si>
    <t>000000443</t>
  </si>
  <si>
    <t>TINTEX COMERCIO DE TINTAS MATERIAIS ELÉTRICO E HIDRÁULICO EIRELI - materiais de pintura para uso na manutenção do CETEM. -  03/09/2019</t>
  </si>
  <si>
    <t>5716</t>
  </si>
  <si>
    <t>ROBSON &amp; ZORAIDE SOLUÇÕES EM VIAG. E TURISMO LTDA - Participação do Diretor no Congresso Ibram, em Belo Horizonte, período 09/09 a 11/09/2019.
 -  05/09/2019</t>
  </si>
  <si>
    <t>00009588/19</t>
  </si>
  <si>
    <t>Reembolso Fernando Antônio Freitas Lins - Dia  06/09/2019</t>
  </si>
  <si>
    <t>CM COMANDOS LINEARES LTDA - conserto/troca de capacitores do aparelho ICP/MS da COAM.
 -  06/09/2019</t>
  </si>
  <si>
    <t>061075</t>
  </si>
  <si>
    <t>ASSOCIAÇÃO BRASILEIRA DA INDÚSTRIA QUIMICA - ABIQUIM - aquisição de 1 exemplar do livro Anuário da Indústria Química Brasileira - 2018.
 -  09/09/2019</t>
  </si>
  <si>
    <t>UNIFRIO DO RIO COMÉRCIO DE REFRIGERAÇÃO LTDA  -EPP - materiais para uso na manutenção predial do CETEM.
 -  09/09/2019</t>
  </si>
  <si>
    <t>00000573</t>
  </si>
  <si>
    <t>JOSE MARIA HEMON VIEIRA  CPF 66670772815 - aquisição do equipamento teleprompter modelo TP195BA para uso no CETEM.
 -  11/09/2019</t>
  </si>
  <si>
    <t>020345262</t>
  </si>
  <si>
    <t>Prestação de Contas - Eymard de Farias Sardenberg - Dia  11/09/2019</t>
  </si>
  <si>
    <t>Adiantamento  -  Eymard de Farias Sardenberg -  Dia  11/09/2019</t>
  </si>
  <si>
    <t>NV SANDYR COMERCIO E SERVIÇOS ELETRICO - aquisição de materiais para uso na manutenção do CETEM. -  11/09/2019</t>
  </si>
  <si>
    <t>2114</t>
  </si>
  <si>
    <t>Reembolso Fernando Antônio Freitas Lins - Dia  11/09/2019</t>
  </si>
  <si>
    <t>RESTAURANTE FLOR DA AMIZADE DO FUNDÃO - ME - refeições para os convidados da Diretoria do CETEM que participaram da XXVII Jornada de Iniciação Científica e III Jornada de Iniciação em Desenvolvimento Tecnológico e Inovação do CETEM. -  13/09/2019</t>
  </si>
  <si>
    <t>961</t>
  </si>
  <si>
    <t>RESTAURANTE FLOR DA AMIZADE DO FUNDÃO - ME - refeições para convidados da Diretoria do CETEM que participaram do Seminário Diálogos. -  13/09/2019</t>
  </si>
  <si>
    <t>0963</t>
  </si>
  <si>
    <t>RESTAURANTE FLOR DA AMIZADE DO FUNDÃO - ME - refeições para convidados da Diretoria do CETEM - membros da ELLOGROUP e do MCTIC. -  13/09/2019</t>
  </si>
  <si>
    <t>0962</t>
  </si>
  <si>
    <t>DANIELLY DE SOUZA DA SILVA  CPF 106.458.557-40 - serviços executados no Coral do CETEM. -  20/09/2019</t>
  </si>
  <si>
    <t>00000042</t>
  </si>
  <si>
    <t>RESTAURANTE FLOR DA AMIZADE DO FUNDÃO - ME - aquisição de refeições para os colaboradores do CETEM. -  20/09/2019</t>
  </si>
  <si>
    <t>968</t>
  </si>
  <si>
    <t>TECFIN - TECNICA COMERCIAL DE ACIONAMENTOS LTDA - aquisição de material para uso na manutenção do CETEM. -  20/09/2019</t>
  </si>
  <si>
    <t>12498</t>
  </si>
  <si>
    <t>Francisco Wilson Hollanda Vidal  - Diaria(s) no Perido: 06/10 a 09/10/2019</t>
  </si>
  <si>
    <t>Leonardo Cattabriga Freire  - Diaria(s) no Perido: 07/10 a 09/10/2019</t>
  </si>
  <si>
    <t>TINTEX COMERCIO DE TINTAS MATERIAIS ELÉTRICO E HIDRÁULICO EIRELI - aquisição de materiais para uso na manutenção predial do CETEM. -  25/09/2019</t>
  </si>
  <si>
    <t>5972</t>
  </si>
  <si>
    <t>ROBSON &amp; ZORAIDE SOLUÇÕES EM VIAG. E TURISMO LTDA - aquisição de passagem aérea trechos VIX/GIG/VIX para o servidor Leonardo Cattabriga, lotado no NRES, se deslocar de Cachoeiro de Itapemirim/ES para o Rio de Janeiro - CETEM sede - para participar, no dia</t>
  </si>
  <si>
    <t>duplicata 9617/19</t>
  </si>
  <si>
    <t>Claudio Luiz Schneider  - Diaria(s) no Perido: 27/09 a 27/09/2019</t>
  </si>
  <si>
    <t>Prestação de Contas - Valmir Brilhante de Sousa - Dia  26/09/2019</t>
  </si>
  <si>
    <t>Adiantamento  -  Valmir Brilhante de Sousa -  Dia  26/09/2019</t>
  </si>
  <si>
    <t>Prestação de Contas - JEFFERSON RICARDO DE MOURA LOPES - Dia  26/09/2019</t>
  </si>
  <si>
    <t>Adiantamento  -  JEFFERSON RICARDO DE MOURA LOPES -  Dia  26/09/2019</t>
  </si>
  <si>
    <t>ROBSON &amp; ZORAIDE SOLUÇÕES EM VIAG. E TURISMO LTDA - aquisição de passagem aérea trechos SDU/VIX/SDU e GIG/FOR para o coordenador Francisco Hollanda se deslocar do NRES ao CETEM sede no Rio de Janeiro para participar, no dia 07/10/2019, da Avaliação de Des</t>
  </si>
  <si>
    <t>duplicata 9618/19</t>
  </si>
  <si>
    <t>Carlos Eduardo Ribeiro Wandermurem  - Diaria(s) no Perido: 06/10 a 08/10/2019</t>
  </si>
  <si>
    <t>Reembolso Maria de Fátima Borges de Mello - Dia  27/09/2019</t>
  </si>
  <si>
    <t>M.G. ARANDA LOCAÇÕES - Pagamento referente transporte do prof. Aldo Ometto da cidade de São Carlos a Campinas, aeroporto de Viracopos e retorno a São Carlos, para tomar voo e participar em evento científico no CETEM, Rio de Janeiro em 24 de junho de 2019.</t>
  </si>
  <si>
    <t>000.087</t>
  </si>
  <si>
    <t>UNIFRIO DO RIO COMÉRCIO DE REFRIGERAÇÃO LTDA  -EPP - Material para uso na manutenção predial do CETEM. -  30/09/2019</t>
  </si>
  <si>
    <t>000.653</t>
  </si>
  <si>
    <t>Reembolso Eymard de Farias Sardenberg - Dia  01/10/2019</t>
  </si>
  <si>
    <t>ROBSON &amp; ZORAIDE SOLUÇÕES EM VIAG. E TURISMO LTDA - aquisição de passagem aérea trechos SDU/CNF/SDU para o Vice-Diretor do CETEM participar de reunião técnica na sede do Centro de Desenvolvimento da Tecnologia Nuclear -CDTN, em Belo Horizonte - MG, em 27/</t>
  </si>
  <si>
    <t>fatura 9628/19</t>
  </si>
  <si>
    <t>ELETRO FERRAGENS MAIOLINO LTDA - Material para uso na manutenção predial do CETEM. -  03/10/2019</t>
  </si>
  <si>
    <t>000.448</t>
  </si>
  <si>
    <t>NV SANDYR COMERCIO E SERVIÇOS ELETRICO - materiais para uso na manutenção do CETEM. -  04/10/2019</t>
  </si>
  <si>
    <t>2568</t>
  </si>
  <si>
    <t>SDY SERVIÇOS E EQUIP. ELETRICOS LTDA - materiais para uso na manutenção do CETEM. -  04/10/2019</t>
  </si>
  <si>
    <t>59946</t>
  </si>
  <si>
    <t>DROGARIA CEPE DO FUNDAO LTDA - materiais para uso no posto médico do CETEM. -  04/10/2019</t>
  </si>
  <si>
    <t>25971</t>
  </si>
  <si>
    <t>Francisco Wilson Hollanda Vidal  - Diaria(s) no Perido: 29/10 a  31/10/2019</t>
  </si>
  <si>
    <t>Reembolso Francisco Wilson Hollanda Vidal - Dia  08/10/2019</t>
  </si>
  <si>
    <t>Reembolso Maria de Fátima Borges de Mello - Dia  08/10/2019</t>
  </si>
  <si>
    <t>TINTEX COMERCIO DE TINTAS MATERIAIS ELÉTRICO E HIDRÁULICO EIRELI - materiais para uso na manutenção predial do CETEM. -  08/10/2019</t>
  </si>
  <si>
    <t>6203</t>
  </si>
  <si>
    <t>RESTAURANTE FLOR DA AMIZADE DO FUNDÃO - ME - coffee break para o evento em comemoração ao dia das secretárias. -  08/10/2019</t>
  </si>
  <si>
    <t>1012</t>
  </si>
  <si>
    <t>AMERICANAS.COM - B2W COMPANHIA DIGITAL. - aquisição de 500 unidades de CARTÃO DE PVC BRANCO para confecção de crachás. -  09/10/2019</t>
  </si>
  <si>
    <t>n doc. 707399510</t>
  </si>
  <si>
    <t>UNIFRIO DO RIO COMÉRCIO DE REFRIGERAÇÃO LTDA  -EPP - materiais para uso na manutenção predial do CETEM. -  11/10/2019</t>
  </si>
  <si>
    <t>000000686</t>
  </si>
  <si>
    <t>ATACADÃO PAPELEX LTDA - materiais para uso nos crachás de identificação dos colaboradores do CETEM. -  11/10/2019</t>
  </si>
  <si>
    <t>1580864</t>
  </si>
  <si>
    <t>JC SEGMENTUS IMPORTAÇÃO E COMERCIO LTDA - materiais para uso nos crachás de identificação dos colaboradores do CETEM. -  11/10/2019</t>
  </si>
  <si>
    <t>n doc. 15218</t>
  </si>
  <si>
    <t>Prestação de Contas - Eymard de Farias Sardenberg - Dia  11/10/2019</t>
  </si>
  <si>
    <t>Adiantamento  -  Eymard de Farias Sardenberg -  Dia  11/10/2019</t>
  </si>
  <si>
    <t>Elves Matiolo  - Diaria(s) no Perido: 15/10 a 16/10/2019</t>
  </si>
  <si>
    <t>Fernando Antônio Freitas Lins  - Diaria(s) no Perido: 15/10 a 16/10/2019</t>
  </si>
  <si>
    <t>Fernando Antônio Freitas Lins  - Diaria(s) no Perido: 21/10 a 22/10/2019</t>
  </si>
  <si>
    <t>Irineu Antonio Schadach de Brum  - Diaria(s) no Perido: 30/10 a 31/10/2019</t>
  </si>
  <si>
    <t>ROBSON &amp; ZORAIDE SOLUÇÕES EM VIAG. E TURISMO LTDA - aquisição de passagens aéreas trechos GIG/BSB/SDU para  o Diretor do CETEM participar do Seminário Mineração Urbana e Economia Circular na Mineração (dias 15 e 16/10) e trechos SDU/BSB/SDU (dias 21 e 22/</t>
  </si>
  <si>
    <t>fatura nº 9651/19</t>
  </si>
  <si>
    <t>Reembolso Wilker Luiz Fernandes - Dia  14/10/2019</t>
  </si>
  <si>
    <t xml:space="preserve">Carlos Henrique Poggian </t>
  </si>
  <si>
    <t>NF1197</t>
  </si>
  <si>
    <t>C</t>
  </si>
  <si>
    <t xml:space="preserve">Haca Participações </t>
  </si>
  <si>
    <t>NF1196</t>
  </si>
  <si>
    <t>Reembolso Fernando Antônio Freitas Lins - Dia  15/10/2019</t>
  </si>
  <si>
    <t>RESTAURANTE FLOR DA AMIZADE DO FUNDÃO - ME - refeições para os colaboradores do CETEM. -  15/10/2019</t>
  </si>
  <si>
    <t>000001013</t>
  </si>
  <si>
    <t>DANIELLY DE SOUZA DA SILVA  CPF 106.458.557-40 - Serviços executados no Coral do CETEM, referente Outubro de 2019. -  16/10/2019</t>
  </si>
  <si>
    <t>Victor Moza Ponciano  - Diaria(s) no Perido: 29/10 A 01/11/2019</t>
  </si>
  <si>
    <t>Abiliane de Andrade Pazeto  - Diaria(s) no Perido: 30/10 A 01/11/2019</t>
  </si>
  <si>
    <t>Phillipe Fernandes de Almeida  - Diaria(s) no Perido: 30/10 A 31/10/2019</t>
  </si>
  <si>
    <t>Mariane Costalonga de Aguiar  - Diaria(s) no Perido: 30/10 A 01/11/2019</t>
  </si>
  <si>
    <t>Fabio Conrado de Queiroz  - Diaria(s) no Perido: 30/10 A 01/11/2019</t>
  </si>
  <si>
    <t>Flávio José da Silva  - Diaria(s) no Perido: 30/10 A 01/11/2019</t>
  </si>
  <si>
    <t>ROBSON &amp; ZORAIDE SOLUÇÕES EM VIAG. E TURISMO LTDA. - marcação de assentos nos vôos de trechos BSB/SDU e SDU/BSB/SDU para o Diretor do CETEM participar da 16ª Semana Nacional da Ciência e Tecnologia e do Seminário Mineração Urbana e Economia Circular na Mi</t>
  </si>
  <si>
    <t>fatura 9668/19</t>
  </si>
  <si>
    <t>RESTAURANTE FLOR DA AMIZADE DO FUNDÃO - ME - coffee break para o ciclo de avaliações de desempenho - Promoção Funcional - da carreira de Ciência e Tecnologia. -  17/10/2019</t>
  </si>
  <si>
    <t>000001023</t>
  </si>
  <si>
    <t>INTERLASERSHOP -  Materiais - Campanhas da Comissão de Sustentabilidade (CGPGLS). -  18/10/2019</t>
  </si>
  <si>
    <t>61520654</t>
  </si>
  <si>
    <t>AMERICANAS.COM - B2W COMPANHIA DIGITAL. -  Materiais - Campanhas da Comissão de Sustentabilidade (CGPGLS). -  18/10/2019</t>
  </si>
  <si>
    <t>708440197</t>
  </si>
  <si>
    <t>Reembolso Fernando Antônio Freitas Lins - Dia  18/10/2019</t>
  </si>
  <si>
    <t>Reembolso Wilker Luiz Fernandes - Dia  18/10/2019</t>
  </si>
  <si>
    <t>Adiantamento  -  Flávio José da Silva -  Dia  21/10/2019</t>
  </si>
  <si>
    <t>ROBSON &amp; ZORAIDE SOLUÇÕES EM VIAG. E TURISMO LTDA - alteração de vôo e aquisição de passagem aérea trechos SDU/BSB/SDU para o Diretor do CETEM participar  e proferir palestra sobre "Nióbio - Materiais Críticos" no MCTIC, em Brasília/DF. -  21/10/2019</t>
  </si>
  <si>
    <t>fatura 09675/19</t>
  </si>
  <si>
    <t>Reembolso Carlos Eduardo Ribeiro Wandermurem - Dia  21/10/2019</t>
  </si>
  <si>
    <t>Pag. Pessoa Fisica - Mario de Oliveira Gonçalves  -  Dia   22/10/2019</t>
  </si>
  <si>
    <t>ENCARGOS PF - Mario de Oliveira Gonçalves  -  Dia   22/10/2019</t>
  </si>
  <si>
    <t>RESTAURANTE FLOR DA AMIZADE DO FUNDÃO - ME - refeições para 20 (vinte) visitantes do Instituto Nacional de Minas de Moçambique - INAMI. -  22/10/2019</t>
  </si>
  <si>
    <t>1032</t>
  </si>
  <si>
    <t>ETICA PROMOÇÃO DE EVENTOS LTDA - inscrição da colaboradora Renata da Costa Barreto para participação no XXVIII Encontro Nacional de Tratamento de Minério e Metalurgia Extrativa, em Belo Horizonte-MG. -  23/10/2019</t>
  </si>
  <si>
    <t>2019/99</t>
  </si>
  <si>
    <t>Reembolso Fernando Antônio Freitas Lins - Dia  23/10/2019</t>
  </si>
  <si>
    <t>Reembolso Fernando Antônio Freitas Lins - Dia  24/10/2019</t>
  </si>
  <si>
    <t>Prestação de Contas - JEFFERSON RICARDO DE MOURA LOPES - Dia  24/10/2019</t>
  </si>
  <si>
    <t>Adiantamento  -  JEFFERSON RICARDO DE MOURA LOPES -  Dia  24/10/2019</t>
  </si>
  <si>
    <t>UNIFRIO DO RIO COMÉRCIO DE REFRIGERAÇÃO LTDA  -EPP - materiais para uso na manutenção do CETEM. -  25/10/2019</t>
  </si>
  <si>
    <t>000000725</t>
  </si>
  <si>
    <t>Prestação de Contas - Valmir Brilhante de Sousa - Dia  25/10/2019</t>
  </si>
  <si>
    <t>Adiantamento  -  Valmir Brilhante de Sousa -  Dia  25/10/2019</t>
  </si>
  <si>
    <t>Reembolso Lucas Andrade Silva  - Dia  29/10/2019</t>
  </si>
  <si>
    <t>Pag. Pessoa Fisica - CARLOS ROBERTO DE CASTRO GONZALEZ  -  Dia   29/10/2019</t>
  </si>
  <si>
    <t>ENCARGOS PF - CARLOS ROBERTO DE CASTRO GONZALEZ  -  Dia   29/10/2019</t>
  </si>
  <si>
    <t>Lucas Andrade Silva   - Diaria(s) no Perido: 04/11 A 08/11/2019</t>
  </si>
  <si>
    <t>Wilker Luiz Fernandes  - Diaria(s) no Perido: 11/11 A 12/11/2019</t>
  </si>
  <si>
    <t>ROBSON &amp; ZORAIDE SOLUÇÕES EM VIAG. E TURISMO LTDA - passagem aérea trechos SDU/CNF/SDU para o colaborador Lucas A. Silva participar do XXXVIII ENTMME EM Belo Horizonte. -  30/10/2019</t>
  </si>
  <si>
    <t>fatura 00009691/19</t>
  </si>
  <si>
    <t>NV SANDYR COMERCIO E SERVIÇOS ELETRICO - materiais para uso na manutenção do CETEM. -  30/10/2019</t>
  </si>
  <si>
    <t>03340</t>
  </si>
  <si>
    <t>TINTURARIAS SPORT LTDA - Serviço de lavanderia para toalhas de rosto, mesa e pano de mesa utilizados no Cetem. -  31/10/2019</t>
  </si>
  <si>
    <t>NV SANDYR COMERCIO E SERVIÇOS ELETRICO - Material para uso no evento PCI  a ser realizado no  Cetem. -  31/10/2019</t>
  </si>
  <si>
    <t>3376</t>
  </si>
  <si>
    <t>Fernando Antônio Freitas Lins  - Diaria(s) no Perido: 04/11 a 05/11/2019</t>
  </si>
  <si>
    <t>Fernando Antônio Freitas Lins  - Diaria(s) no Perido: 43777</t>
  </si>
  <si>
    <t>ROBSON &amp; ZORAIDE SOLUÇÕES EM VIAG. E TURISMO LTDA. - Passagem Fernando Lins participar do XXVIII em Belo Horizonte.  -  31/10/2019</t>
  </si>
  <si>
    <t>9696/19</t>
  </si>
  <si>
    <t>ETICA PROMOÇÃO DE EVENTOS LTDA - Inscrição do Srº Elzivir Azevedo Guerra no  XXVIII ENTMME/2019 em Belo Horizonte.  -  01/11/2019</t>
  </si>
  <si>
    <t>2019/117</t>
  </si>
  <si>
    <t>JOSÉ LUIS SARAVIA OCHARÁN  - Diaria(s) no Perido: 03/11 a 08/11/2019</t>
  </si>
  <si>
    <t>ATACADÃO PAPELEX LTDA - materiais para uso na coordenação (COPGI). -  05/11/2019</t>
  </si>
  <si>
    <t>1600499</t>
  </si>
  <si>
    <t>TINTEX COMERCIO DE TINTAS MATERIAIS ELÉTRICO E HIDRÁULICO EIRELI - materiais para pintura do estacionamento do CETEM. -  05/11/2019</t>
  </si>
  <si>
    <t>6554</t>
  </si>
  <si>
    <t>UNIFRIO DO RIO COMÉRCIO DE REFRIGERAÇÃO LTDA  -EPP - materiais para uso na manutenção do CETEM. -  05/11/2019</t>
  </si>
  <si>
    <t>000000754</t>
  </si>
  <si>
    <t>ELETRO FERRAGENS MAIOLINO LTDA. - materiais para uso na manutenção do CETEM. -  05/11/2019</t>
  </si>
  <si>
    <t>000000454</t>
  </si>
  <si>
    <t>Reembolso THATYANA PIMENTEL RODRIGO DE FREITAS - Dia  07/11/2019</t>
  </si>
  <si>
    <t>COPIADORA AMIGA DOS ESTUDANTES LTDA.. - aquisição de materiais para uso na campanha da Comissão de Sustentabilidade do CETEM.
 -  08/11/2019</t>
  </si>
  <si>
    <t>00027259</t>
  </si>
  <si>
    <t>COPIADORA AMIGA DOS ESTUDANTES LTDA.. - confecção de posters para apresentação na Semana Nacional de Ciência e Tecnologia em Brasília/DF.
 -  08/11/2019</t>
  </si>
  <si>
    <t>00027260 e 00027262</t>
  </si>
  <si>
    <t>COPIADORA AMIGA DOS ESTUDANTES LTDA.. - confecção de 22 (vinte e dois) poster`s para apresentação na VII Jornada PCI do CETEM.
 -  08/11/2019</t>
  </si>
  <si>
    <t>27261, 27264 e 27258</t>
  </si>
  <si>
    <t>Fernando Antônio Freitas Lins  - Diaria(s) no Perido: 25/11 a 26/11/2019</t>
  </si>
  <si>
    <t>Reembolso Fernando Antônio Freitas Lins - Dia  12/11/2019</t>
  </si>
  <si>
    <t>Zuleica Carmen Castilhos  - Diaria(s) no Perido:  13/11/2019</t>
  </si>
  <si>
    <t>CARLOS CESAR PEITER  - Diaria(s) no Perido:  21/11/2019 a 22/11/2019</t>
  </si>
  <si>
    <t>NV SANDYR COMERCIO E SERVIÇOS ELETRICO - materiais para uso na manutenção do CETEM.
 -  12/11/2019</t>
  </si>
  <si>
    <t>3678</t>
  </si>
  <si>
    <t>SDY SERVIÇOS E EQUIP. ELETRICOS LTDA - materiais para uso na manutenção do CETEM.
 -  12/11/2019</t>
  </si>
  <si>
    <t>60674</t>
  </si>
  <si>
    <t>Prestação de Contas - Flávio José da Silva - Dia  12/11/2019</t>
  </si>
  <si>
    <t>Reembolso Victor Moza Ponciano - Dia  13/11/2019</t>
  </si>
  <si>
    <t>Prestação de Contas - Eymard de Farias Sardenberg - Dia  13/11/2019</t>
  </si>
  <si>
    <t>Adiantamento  -  Eymard de Farias Sardenberg -  Dia  13/11/2019</t>
  </si>
  <si>
    <t>COPIADORA AMIGA DOS ESTUDANTES LTDA.. - confecção/impressão de banner para utilização na Semana Nacional de Ciência e Tecnologia.
 -  13/11/2019</t>
  </si>
  <si>
    <t>00027295</t>
  </si>
  <si>
    <t>RESTAURANTE FLOR DA AMIZADE DO FUNDÃO - ME - Aquisição de refeições para colaboradores do CETEM.
 -  13/11/2019</t>
  </si>
  <si>
    <t>00001053</t>
  </si>
  <si>
    <t>Claudio Luiz Schneider  - Diaria(s) no Perido:   22/11/2019</t>
  </si>
  <si>
    <t>ROBSON &amp; ZORAIDE SOLUÇÕES EM VIAG. E TURISMO LTDA - Participar de Reunião Final de Coordenação Interministerial - Convenção de Minamata sobre Mercúrio , em Brasília/DF 13/11
 -  14/11/2019</t>
  </si>
  <si>
    <t>00009722/19</t>
  </si>
  <si>
    <t>ROBSON &amp; ZORAIDE SOLUÇÕES EM VIAG. E TURISMO LTDA - Participar de reunião técnica no Centro de Desenvolvimento da Tecnologia Nuclear – CDTN em Belo Horizonte/MG, dia 22/11. Claudio Schneider.
 -  14/11/2019</t>
  </si>
  <si>
    <t>00009723/19</t>
  </si>
  <si>
    <t>ROBSON &amp; ZORAIDE SOLUÇÕES EM VIAG. E TURISMO LTDA - Participar Reunião MCTIC em Brasília/DF - Carlos Peiter.
 -  14/11/2019</t>
  </si>
  <si>
    <t>00009721/19</t>
  </si>
  <si>
    <t>ANDRE LUIZ COSTA ALVES CPF 087.967.537-30 - Serviços prestados em Design Gráfico.
 -  14/11/2019</t>
  </si>
  <si>
    <t>0000003</t>
  </si>
  <si>
    <t>ATACADÃO PAPELEX LTDA - Aquisição de copos de café para uso no CETEM. -  18/11/2019</t>
  </si>
  <si>
    <t>1611229</t>
  </si>
  <si>
    <t>NV SANDYR COMERCIO E SERVIÇOS ELETRICO - Aquisição de material elétrico para uso na manutenção CETEM. -  19/11/2019</t>
  </si>
  <si>
    <t>3818</t>
  </si>
  <si>
    <t>UNIFRIO DO RIO COMÉRCIO DE REFRIGERAÇÃO LTDA  -EPP - aquisição de material para uso na manutenção do CETEM. -  21/11/2019</t>
  </si>
  <si>
    <t>000000805</t>
  </si>
  <si>
    <t>DANIELLY DE SOUZA DA SILVA  CPF 106.458.557-40 - serviços executados no Coral do CETEM. -  21/11/2019</t>
  </si>
  <si>
    <t>00000047.</t>
  </si>
  <si>
    <t>ROBSON &amp; ZORAIDE SOLUÇÕES EM VIAG. E TURISMO LTDA - passagem aérea trechos SDU/CGH/SDU para o diretor do CETEM comparecer ao Fórum Brasil Mineral. -  21/11/2019</t>
  </si>
  <si>
    <t>fatura 9741/19</t>
  </si>
  <si>
    <t>SDY SERVIÇOS E EQUIP. ELETRICOS LTDA - materiais diversos para uso na manutenção do CETEM. -  25/11/2019</t>
  </si>
  <si>
    <t>60780</t>
  </si>
  <si>
    <t>UNIFRIO DO RIO COMÉRCIO DE REFRIGERAÇÃO LTDA  -EPP - materiais para uso na manutenção do CETEM. -  26/11/2019</t>
  </si>
  <si>
    <t>000000606</t>
  </si>
  <si>
    <t>Prestação de Contas - JEFFERSON RICARDO DE MOURA LOPES - Dia  26/11/2019</t>
  </si>
  <si>
    <t>Adiantamento  -  JEFFERSON RICARDO DE MOURA LOPES -  Dia  26/11/2019</t>
  </si>
  <si>
    <t>Fernando Antônio Freitas Lins  - Diaria(s) no Perido: 43801</t>
  </si>
  <si>
    <t>AOLIVEIRA PROMOÇÕES E COMERCIO  - materiais para uso na manutenção do CETEM. -  28/11/2019</t>
  </si>
  <si>
    <t>24.</t>
  </si>
  <si>
    <t>TINTEX COMERCIO DE TINTAS MATERIAIS ELÉTRICO E HIDRÁULICO EIRELI - materiais para uso na manutenção do CETEM. -  28/11/2019</t>
  </si>
  <si>
    <t>6844</t>
  </si>
  <si>
    <t>RESTAURANTE FLOR DA AMIZADE DO FUNDÃO - ME - refeições para:   - avaliadores do programa PQ-RIO;    - avaliadores da Jornada PCI;    - visitantes UFMT.
 -  29/11/2019</t>
  </si>
  <si>
    <t>1101; 1097; 1100; 1098; 1099</t>
  </si>
  <si>
    <t>RESTAURANTE FLOR DA AMIZADE DO FUNDÃO - ME - refeições para os professores Geraldo Goes e José Feres - IPEA.
 -  02/12/2019</t>
  </si>
  <si>
    <t>1096</t>
  </si>
  <si>
    <t>ATACADÃO PAPELEX LTDA - Material para uso na sala controle de projetos.
 -  03/12/2019</t>
  </si>
  <si>
    <t>1622620</t>
  </si>
  <si>
    <t>Adiantamento  -  Valmir Brilhante de Sousa -  Dia  04/12/2019</t>
  </si>
  <si>
    <t>Prestação de Contas - Valmir Brilhante de Sousa - Dia  04/12/2019</t>
  </si>
  <si>
    <t>NV SANDYR COMERCIO E SERVIÇOS ELETRICO - materiais para uso na manutenção do CETEM. -  04/12/2019</t>
  </si>
  <si>
    <t>4315</t>
  </si>
  <si>
    <t>ELETRO FERRAGENS MAIOLINO LTDA. - materiais para uso na manutenção do CETEM. -  05/12/2019</t>
  </si>
  <si>
    <t>000000459</t>
  </si>
  <si>
    <t>RESTAURANTE FLOR DA AMIZADE DO FUNDÃO - ME - refeições para os colaboradores do CETEM. -  05/12/2019</t>
  </si>
  <si>
    <t>1108.</t>
  </si>
  <si>
    <t>COPIADORA AMIGA DOS ESTUDANTES LTDA.. - impressão/encadernação de livro. -  06/12/2019</t>
  </si>
  <si>
    <t>00027497</t>
  </si>
  <si>
    <t>ROBSON &amp; ZORAIDE SOLUÇÕES EM VIAG. E TURISMO LTDA - aquisição de passagem aérea trechos SDU/BSB/SDU para o Diretor do CETEM participar do Workshop de Avaliação Profissional - PCI. -  06/12/2019</t>
  </si>
  <si>
    <t>fatura 9767/19</t>
  </si>
  <si>
    <t>COPIADORA AMIGA DOS ESTUDANTES LTDA.. - impressão de banners para utilização na Comissão de Sustentabilidade do CETEM. -  06/12/2019</t>
  </si>
  <si>
    <t>00027504</t>
  </si>
  <si>
    <t>Fernando Antônio Freitas Lins  - Diaria(s) no Perido: 11/12/19  a 12/12/2019</t>
  </si>
  <si>
    <t>COPIADORA AMIGA DOS ESTUDANTES LTDA.. - Impressão de banners para utilização do Seminário da Pós-graduação do CETEM. -  09/12/2019</t>
  </si>
  <si>
    <t>27117</t>
  </si>
  <si>
    <t>JÉSSICA CAETANO DA SILVA - Realização do evento: Seminário de encerramento do exercício 2019. -  09/12/2019</t>
  </si>
  <si>
    <t>1626869</t>
  </si>
  <si>
    <t>Prestação de Contas - Eymard de Farias Sardenberg - Dia  10/12/2019</t>
  </si>
  <si>
    <t>Adiantamento  -  Eymard de Farias Sardenberg -  Dia  10/12/2019</t>
  </si>
  <si>
    <t>ROBSON &amp; ZORAIDE SOLUÇÕES EM VIAG. E TURISMO LTDA - Participar encerramento do exercício 2019. -  11/12/2019</t>
  </si>
  <si>
    <t>9777/19</t>
  </si>
  <si>
    <t>DANIELLY DE SOUZA DA SILVA  CPF 106.458.557-40 - Serviços excutados no coral do CETEM. -  11/12/2019</t>
  </si>
  <si>
    <t>000049</t>
  </si>
  <si>
    <t>RESTAURANTE FLOR DA AMIZADE DO FUNDÃO - ME - Consumo com Avaliação do Prêmio PQ RIO -  12/12/2019</t>
  </si>
  <si>
    <t>01113</t>
  </si>
  <si>
    <t>UNIFRIO DO RIO COMÉRCIO DE REFRIGERAÇÃO LTDA  -EPP - Material para uso na  manutenção da refrigeração  do CETEM. -  12/12/2019</t>
  </si>
  <si>
    <t>00861 e 000.873</t>
  </si>
  <si>
    <t>BRF S.A. - Kits natalinos CETEM. -  12/12/2019</t>
  </si>
  <si>
    <t>006.028.519</t>
  </si>
  <si>
    <t>Reembolso Fernando Antônio Freitas Lins - Dia  13/12/2019</t>
  </si>
  <si>
    <t>TINTEX COMERCIO DE TINTAS MATERIAIS ELÉTRICO E HIDRÁULICO EIRELI - Material para manutenção predial do CETEM. -  13/12/2019</t>
  </si>
  <si>
    <t>7068</t>
  </si>
  <si>
    <t>NV SANDYR COMERCIO E SERVIÇOS ELETRICO - material elétrico para uso no laboratório de Metalurgia Extrativa. -  16/12/2019</t>
  </si>
  <si>
    <t>4644</t>
  </si>
  <si>
    <t>Reembolso Fernando Antônio Freitas Lins - Dia  16/12/2019</t>
  </si>
  <si>
    <t>NV SANDYR COMERCIO E SERVIÇOS ELETRICO - Aquisição de material para manutenção predial do CETEM. -  19/12/2019</t>
  </si>
  <si>
    <t>4750</t>
  </si>
  <si>
    <t>Data</t>
  </si>
  <si>
    <t>Informacoes</t>
  </si>
  <si>
    <t>valor</t>
  </si>
  <si>
    <t>Adiantamento  -  Valmir Brilhante de Sousa -  Dia  06/01/2020</t>
  </si>
  <si>
    <t>ELETRO FERRAGENS MAIOLINO LTDA - Material para uso na manutenção predial do CETEM. -  06/01/2020</t>
  </si>
  <si>
    <t>000.463</t>
  </si>
  <si>
    <t>Prestação de Contas - JEFFERSON RICARDO DE MOURA LOPES - Dia  09/01/2020</t>
  </si>
  <si>
    <t>Adiantamento  -  JEFFERSON RICARDO DE MOURA LOPES -  Dia  09/01/2020</t>
  </si>
  <si>
    <t>Reembolso Eymard de Farias Sardenberg - Dia  09/01/2020</t>
  </si>
  <si>
    <t>TINTEX COMERCIO DE TINTAS MATERIAIS ELÉTRICO E HIDRÁULICO EIRELI - Aquisição de material para manutenção predial do CETEM. -  13/01/2020</t>
  </si>
  <si>
    <t>7275</t>
  </si>
  <si>
    <t>NV SANDYR COMERCIO E SERVIÇOS ELETRICO - Aquisição de material para manutenção predial do CETEM. -  13/01/2020</t>
  </si>
  <si>
    <t>5186</t>
  </si>
  <si>
    <t>ATACADÃO PAPELEX LTDA - Aquisição de material para uso geral no CETEM. -  13/01/2020</t>
  </si>
  <si>
    <t>1653603</t>
  </si>
  <si>
    <t>RESTAURANTE FLOR DA AMIZADE DO FUNDÃO - ME - Refeições para os colaboradores do  CETEM. -  13/01/2020</t>
  </si>
  <si>
    <t>1128</t>
  </si>
  <si>
    <t>BRUNO MONTANDON NORONHA BARROS  - Diaria(s) no Perido: 23/01  a 24/01/2020</t>
  </si>
  <si>
    <t>ROBSON &amp; ZORAIDE SOLUÇÕES EM VIAG. E TURISMO LTDA. - Passagem áerea Bruno Montandon, participação no curso Gestão de Marketing para Empresários e Executivos em São Paulo. -  14/01/2020</t>
  </si>
  <si>
    <t>9808/20</t>
  </si>
  <si>
    <t>Reembolso Fernando Antônio Freitas Lins - Dia  15/01/2020</t>
  </si>
  <si>
    <t>BOA VISTA BATERIAS LTDA - Bateria para o gerador do CETEM. -  15/01/2020</t>
  </si>
  <si>
    <t>15340</t>
  </si>
  <si>
    <t>DANIELLY DE SOUZA DA SILVA  CPF 106.458.557-40 - Serviços executados no Coral do CETEM. -  16/01/2020</t>
  </si>
  <si>
    <t>000051</t>
  </si>
  <si>
    <t>AR GASES E SOLDAS LTDA - Aquisição de oxigenio e carga de acetileno para uso em soldas. -  16/01/2020</t>
  </si>
  <si>
    <t>003122</t>
  </si>
  <si>
    <t>Prestação de Contas - Eymard de Farias Sardenberg - Dia  16/01/2020</t>
  </si>
  <si>
    <t>Adiantamento  -  Eymard de Farias Sardenberg -  Dia  16/01/2020</t>
  </si>
  <si>
    <t>ATACADÃO PAPELEX LTDA - Aquisição de marcador para retroprojetor para marcação nos sacos plásticos das amostras de minérios, agenda e calculadora para a secretaria da Diretoria. -  16/01/2020</t>
  </si>
  <si>
    <t>1656957</t>
  </si>
  <si>
    <t>Adiantamento  -  Francisco Wilson Hollanda Vidal -  Dia  17/01/2020</t>
  </si>
  <si>
    <t>UNIFRIO DO RIO COMÉRCIO DE REFRIGERAÇÃO LTDA  -EPP - aquisição de materiais para uso na manutenção do CETEM. -  17/01/2020</t>
  </si>
  <si>
    <t>000000949</t>
  </si>
  <si>
    <t>TINTEX COMERCIO DE TINTAS MATERIAIS ELÉTRICO E HIDRÁULICO EIRELI - aquisição de tinta para demarcação do estacionamento do CETEM. -  17/01/2020</t>
  </si>
  <si>
    <t>7387</t>
  </si>
  <si>
    <t>Adiantamento  -  Eunice de Freitas Lima -  Dia  21/01/2020</t>
  </si>
  <si>
    <t>JASINSTELL COMERCIO LTDA-EPP. - aquisição de placa HICOM 150 e OFFICE PRO 2.2 para uso no CETEM. -  21/01/2020</t>
  </si>
  <si>
    <t>1281</t>
  </si>
  <si>
    <t>PANORAMA MOVEIS ONLINE LTDA - Aquisição de 02(duas)mesas e 01(um) armário pequeno para uso na sala 08. -  22/01/2020</t>
  </si>
  <si>
    <t>20011394</t>
  </si>
  <si>
    <t>NV SANDYR COMERCIO E SERVIÇOS ELETRICO - Aquisição de materiais diversos para uso na manutenção predial do CETEM. -  22/01/2020</t>
  </si>
  <si>
    <t>COMÉRCIO DE PLASTICOS AMEUROPA LTDA. - confecção de cinco unidades de chapa de acrílico cristal 6x1000x2000mm, para uso no acervo de amostras minerais do CETEM. -  22/01/2020</t>
  </si>
  <si>
    <t>000014297</t>
  </si>
  <si>
    <t>Fernando Antônio Freitas Lins  - Diaria(s) no Perido: 11/02  a 12/02/2020</t>
  </si>
  <si>
    <t>Francisco Wilson Hollanda Vidal  - Diaria(s) no Perido: 10/02  a 12/02/2020</t>
  </si>
  <si>
    <t>DELL COMPUTADORES DO BRASIL LTDA - Aquisição de LapTop para uso na Direção. -  23/01/2020</t>
  </si>
  <si>
    <t>2008079348729</t>
  </si>
  <si>
    <t>RESTAURANTE FLOR DA AMIZADE DO FUNDÃO - ME - refeições para visitantes do CEPEL e IEN, convidados da Direção do CETEM. -  24/01/2020</t>
  </si>
  <si>
    <t>000001146</t>
  </si>
  <si>
    <t>Milanez &amp; Milaneze S/A. - montagem do STAND do CETEM na Vitória Stone Fair 2020 , em Serra/ES (1ª parcela). -  27/01/2020</t>
  </si>
  <si>
    <t>boleto 64686-1</t>
  </si>
  <si>
    <t>Milanez &amp; Milaneze S/A. - montagem do STAND do CETEM na Vitória Stone Fair 2020 , em Serra/ES (2ª parcela). -  27/01/2020</t>
  </si>
  <si>
    <t>boleto 64686-2</t>
  </si>
  <si>
    <t>ROBSON &amp; ZORAIDE SOLUÇÕES EM VIAG. E TURISMO LTDA - passagem aérea trechos SDU/VIX/GIG para o diretor do CETEM comparecer à Vitória Stone Fair,em Serra/ES. -  27/01/2020</t>
  </si>
  <si>
    <t>fatura 00009818/20</t>
  </si>
  <si>
    <t>COPIADORA AMIGA DOS ESTUDANTES LTDA.. - impressão do banner "O mundo dos resíduos eletroeletrônicos". -  27/01/2020</t>
  </si>
  <si>
    <t>00027333</t>
  </si>
  <si>
    <t>Milanez &amp; Milaneze S/A. - coletor de Leads para uso no Stand do CETEM no evento Vitória Stone Fair, em Serra/ES. -  27/01/2020</t>
  </si>
  <si>
    <t>boleto 64740-1.</t>
  </si>
  <si>
    <t>Milanez &amp; Milaneze S/A. - locação de frigobar para uso no Stand do CETEM no evento Vitória Stone Fair, em Serra/ES. -  27/01/2020</t>
  </si>
  <si>
    <t>boleto 64690-1</t>
  </si>
  <si>
    <t>Adiantamento  -  José de Jesus Barros Nina -  Dia  27/01/2020</t>
  </si>
  <si>
    <t>Cíntia Machado de Oliveira  - Diaria(s) no Perido: 10/02  a 15/02/2020</t>
  </si>
  <si>
    <t>Eunice de Freitas Lima  - Diaria(s) no Perido: 10/02  a 15/02/2020</t>
  </si>
  <si>
    <t>Leonardo Cattabriga Freire  - Diaria(s) no Perido: 10/02  a 15/02/2020</t>
  </si>
  <si>
    <t>LEONARDO LUIZ LYRIO DA SILVEIRA  - Diaria(s) no Perido: 10/02  a 11/02/2020</t>
  </si>
  <si>
    <t>Francisco Wilson Hollanda Vidal  - Diaria(s) no Perido: 12/02  a 15/02/2020</t>
  </si>
  <si>
    <t>Flávio José da Silva  - Diaria(s) no Perido: 10/02 a 11/02/ e  14/02 a 15/02/2020</t>
  </si>
  <si>
    <t>NV SANDYR COMERCIO E SERVIÇOS ELETRICO - Material elétrico para uso na nova sala ao lado da Biblioteca e para o  o filtro do lago. -  28/01/2020</t>
  </si>
  <si>
    <t>5636</t>
  </si>
  <si>
    <t>COPIADORA AMIGA DOS ESTUDANTES LTDA.. - Confecção de banner em lona  acabamento em tubele. Plano diretor do CETEM 2017-2022. -  29/01/2020</t>
  </si>
  <si>
    <t>27634</t>
  </si>
  <si>
    <t>UNIFRIO DO RIO COMÉRCIO DE REFRIGERAÇÃO LTDA  -EPP - Material de refrigeração para uso no CETEM. -  29/01/2020</t>
  </si>
  <si>
    <t>000.983</t>
  </si>
  <si>
    <t>Adiantamento  -  Valmir Brilhante de Sousa -  Dia  29/01/2020</t>
  </si>
  <si>
    <t>Prestação de Contas - Valmir Brilhante de Sousa - Dia  29/01/2020</t>
  </si>
  <si>
    <t>KALUNGA COMERCIO E INDUSTRIA GRAFICA LTDA. - Aquisição de quadro branco - Planejamento Anual. -  30/01/2020</t>
  </si>
  <si>
    <t>8368828</t>
  </si>
  <si>
    <t>COPIADORA AMIGA DOS ESTUDANTES LTDA.. - Scanner de de livro. -  30/01/2020</t>
  </si>
  <si>
    <t>00027635</t>
  </si>
  <si>
    <t>Pag. Pessoa Fisica - LUIZA DE MELO MOREIRA  -  Dia   03/02/2020</t>
  </si>
  <si>
    <t>ENCARGOS PF - LUIZA DE MELO MOREIRA  -  Dia   03/02/2020</t>
  </si>
  <si>
    <t>UNIFRIO DO RIO COMÉRCIO DE REFRIGERAÇÃO LTDA  -EPP - Material de refrigeração para uso nos laboratórios Infravermelho, Lab 56/58 , sala 44 e sala de reunião de responsabilidade da Drª Marisa Monte. -  03/02/2020</t>
  </si>
  <si>
    <t>ELETRO FERRAGENS MAIOLINO LTDA - Aquisição de material diversos para manutenção predial do CETEM. -  04/02/2020</t>
  </si>
  <si>
    <t>000.473</t>
  </si>
  <si>
    <t>NV SANDYR COMERCIO E SERVIÇOS ELETRICO - Aquisição de tinta para  uso no estacionamento do CETEM. -  04/02/2020</t>
  </si>
  <si>
    <t>7.575</t>
  </si>
  <si>
    <t>Fernando Antônio Freitas Lins  - Diaria(s) no Perido: 06/02 a 07/02/2020</t>
  </si>
  <si>
    <t>ROBSON &amp; ZORAIDE SOLUÇÕES EM VIAG. E TURISMO LTDA - Aquisição de passagem aérea Diretor participar de reunião em Brasília/DF. -  05/02/2020</t>
  </si>
  <si>
    <t>9833/20</t>
  </si>
  <si>
    <t>DANIELLY DE SOUZA DA SILVA  CPF 106.458.557-40 - Serviços executados no Coral do CETEM, referente a FEVº/20. -  07/02/2020</t>
  </si>
  <si>
    <t>000053</t>
  </si>
  <si>
    <t>CENTRO DE TECNOLOGIA MINERAL - Assinatura de banco de dados ICDD: Shipping Confirmation Prepaid Multi-year Account C08395. -  10/02/2020</t>
  </si>
  <si>
    <t>98818-9</t>
  </si>
  <si>
    <t>ELENIRA MATIAS DE SOUZA 03590525762 - manutenção do estande do CETEM na Vitória Stone fair 2020. -  10/02/2020</t>
  </si>
  <si>
    <t>00562</t>
  </si>
  <si>
    <t>Reembolso Fernando Antônio Freitas Lins - Dia  10/02/2020</t>
  </si>
  <si>
    <t>SANREI COMÉRCIO E SERVIÇO LTDA ME. - instalação e fornecimento de fechamento em divisórias EUCATEX no CETEM. -  10/02/2020</t>
  </si>
  <si>
    <t>00000631</t>
  </si>
  <si>
    <t>RESTAURANTE FLOR DA AMIZADE DO FUNDÃO - ME - refeições para visitantes convidados do Diretor do CETEM. -  10/02/2020</t>
  </si>
  <si>
    <t>000001170</t>
  </si>
  <si>
    <t>RESTAURANTE FLOR DA AMIZADE DO FUNDÃO - ME - refeições para colaboradores do CETEM. -  11/02/2020</t>
  </si>
  <si>
    <t>000001175</t>
  </si>
  <si>
    <t>Reembolso Fernando Antônio Freitas Lins - Dia  11/02/2020</t>
  </si>
  <si>
    <t>ATACADÃO PAPELEX LTDA - toner  e outros para uso no SEOF do CETEM. -  11/02/2020</t>
  </si>
  <si>
    <t>1677841</t>
  </si>
  <si>
    <t>ANA CAROLINA PAIXÃO DE ARAÚJO SOUZA CPF 161.126.207-07 - apoio à conclusão de projetos estratégicos do CETEM, bem como capacitação e suporte na elaboração do Plano Diretor (p. 1/3) -  11/02/2020</t>
  </si>
  <si>
    <t>00000002</t>
  </si>
  <si>
    <t>ANA CAROLINA PAIXÃO DE ARAÚJO SOUZA CPF 161.126.207-07 - apoio à conclusão de projetos estratégicos do CETEM, bem como capacitação e suporte na elaboração do Plano Diretor (p. 2/3) -  11/02/2020</t>
  </si>
  <si>
    <t>00000002.</t>
  </si>
  <si>
    <t>ANA CAROLINA PAIXÃO DE ARAÚJO SOUZA CPF 161.126.207-07 - apoio à conclusão de projetos estratégicos do CETEM, bem como capacitação e suporte na elaboração do Plano Diretor (p. 3/3) -  11/02/2020</t>
  </si>
  <si>
    <t>.00000002</t>
  </si>
  <si>
    <t>Prestação de Contas - Francisco Wilson Hollanda Vidal - Dia  11/02/2020</t>
  </si>
  <si>
    <t>Adiantamento  -  Francisco Wilson Hollanda Vidal -  Dia  11/02/2020</t>
  </si>
  <si>
    <t>STUDIUM LOCAÇÕES LTDA EPP - locação de equipamento de programação visual para uso no estande do CETEM, na Vitória Stone Fair 2020. -  12/02/2020</t>
  </si>
  <si>
    <t>fatura PO0038/20</t>
  </si>
  <si>
    <t>UNIFRIO DO RIO COMÉRCIO DE REFRIGERAÇÃO LTDA  -EPP - material para uso na manutenção do CETEM. -  12/02/2020</t>
  </si>
  <si>
    <t>000000923</t>
  </si>
  <si>
    <t>TINTEX COMERCIO DE TINTAS MATERIAIS ELÉTRICO E HIDRÁULICO EIRELI - Aquisição de tinta para uso no estacionamento do CETEM. -  12/02/2020</t>
  </si>
  <si>
    <t>7575</t>
  </si>
  <si>
    <t>LOCAWEB SERVIÇOS DE INTERNET S/A - Contratação de serviço de e-mails personalizado. -  14/02/2020</t>
  </si>
  <si>
    <t>Nº Documento 0033496978</t>
  </si>
  <si>
    <t>TINTEX COMERCIO DE TINTAS MATERIAIS ELÉTRICO E HIDRÁULICO EIRELI - materiais para uso na manutenção do CETEM. -  14/02/2020</t>
  </si>
  <si>
    <t>7691.</t>
  </si>
  <si>
    <t>NV SANDYR COMERCIO E SERVIÇOS ELETRICO - materiais para uso na manutenção do CETEM. -  14/02/2020</t>
  </si>
  <si>
    <t>6221</t>
  </si>
  <si>
    <t>Reembolso Fernando Antônio Freitas Lins - Dia  17/02/2020</t>
  </si>
  <si>
    <t>COOPARIOCA COOPERATIVA DE TRABALHO DE TAXI CARIOCA LTDA - Serviços de transporte terrestres. -  17/02/2020</t>
  </si>
  <si>
    <t>75088</t>
  </si>
  <si>
    <t>MAGAZINE LUIZA S/A. - Referente aquisição de 20(vinte) fechaduras para divisórias para uso no CETEM -  17/02/2020</t>
  </si>
  <si>
    <t>045333528 3347</t>
  </si>
  <si>
    <t>ROBSON &amp; ZORAIDE SOLUÇÕES EM VIAG. E TURISMO LTDA. - Passagens aéreas reunião em Brasília/DF. -  18/02/2020</t>
  </si>
  <si>
    <t>9851/20</t>
  </si>
  <si>
    <t>Reembolso Fernando Antônio Freitas Lins - Dia  18/02/2020</t>
  </si>
  <si>
    <t>Prestação de Contas - JEFFERSON RICARDO DE MOURA LOPES - Dia  18/02/2020</t>
  </si>
  <si>
    <t>Adiantamento  -  JEFFERSON RICARDO DE MOURA LOPES -  Dia  18/02/2020</t>
  </si>
  <si>
    <t>Fernando Antônio Freitas Lins  - Diaria(s) no Perido: 02/03 a 05/03/2020</t>
  </si>
  <si>
    <t>Claudio Luiz Schneider  - Diaria(s) no Perido: 02/03 a 05/03/2020</t>
  </si>
  <si>
    <t>ANDRÉA CAMARDELLA DE LIMA RIZZO  - Diaria(s) no Perido: 03/03 a 05/03/2020</t>
  </si>
  <si>
    <t>Adiantamento  -  Eymard de Farias Sardenberg -  Dia  19/02/2020</t>
  </si>
  <si>
    <t>Prestação de Contas - Eymard de Farias Sardenberg - Dia  19/02/2020</t>
  </si>
  <si>
    <t>Prestação de Contas - Claudio Luiz Schneider - Dia  20/02/2020</t>
  </si>
  <si>
    <t>Adiantamento  -  Claudio Luiz Schneider -  Dia  20/02/2020</t>
  </si>
  <si>
    <t>Prestação de Contas - José de Jesus Barros Nina - Dia  20/02/2020</t>
  </si>
  <si>
    <t>TINTEX COMERCIO DE TINTAS MATERIAIS ELÉTRICO E HIDRÁULICO EIRELI - materiais para uso na manutenção do CETEM. -  21/02/2020</t>
  </si>
  <si>
    <t>7775</t>
  </si>
  <si>
    <t>NV SANDYR COMERCIO E SERVIÇOS ELETRICO - Aquisição de materiais para uso na manutenção do CETEM. -  28/02/2020</t>
  </si>
  <si>
    <t>6492</t>
  </si>
  <si>
    <t>Prestação de Contas - Valmir Brilhante de Sousa - Dia  28/02/2020</t>
  </si>
  <si>
    <t>Adiantamento  -  Valmir Brilhante de Sousa -  Dia  28/02/2020</t>
  </si>
  <si>
    <t>ASPERMONT BRASIL PROVEDORA DE INFORMAÇÕES LTDA - Renovação da assinatura anual da revista Notícias da Mineração Brasileira-NBM . -  02/03/2020</t>
  </si>
  <si>
    <t>401</t>
  </si>
  <si>
    <t>Prestação de Contas - Eunice de Freitas Lima - Dia  02/03/2020</t>
  </si>
  <si>
    <t>TINTEX COMERCIO DE TINTAS MATERIAIS ELÉTRICO E HIDRÁULICO EIRELI - materiais para uso na manutenção do CETEM. -  02/03/2020</t>
  </si>
  <si>
    <t>7847</t>
  </si>
  <si>
    <t>TRADEWORK SERVIÇOS DE INFORMÁTICA EIRELI - Aquisição  de licença Office Profeesional 2019 ESD, para uso no LapTop do Dir. -  03/03/2020</t>
  </si>
  <si>
    <t>982</t>
  </si>
  <si>
    <t>Ellen Cristine Giese  - Diaria(s) no Perido: 17/03 a 18/03/2020</t>
  </si>
  <si>
    <t>TINTEX COMERCIO DE TINTAS MATERIAIS ELÉTRICO E HIDRÁULICO EIRELI - Aquisição de material para uso na manutenção do CETEM. -  04/03/2020</t>
  </si>
  <si>
    <t>7871</t>
  </si>
  <si>
    <t>ELETRO FERRAGENS MAIOLINO LTDA - Aquisição de materiais para uso na manutenção do CETEM. -  04/03/2020</t>
  </si>
  <si>
    <t>000000478</t>
  </si>
  <si>
    <t>JOSÉ ANTONIO SENA DO NASCIMENTO  - Diaria(s) no Perido: 09/03 a 11/03/2020</t>
  </si>
  <si>
    <t>ROBSON &amp; ZORAIDE SOLUÇÕES EM VIAG. E TURISMO LTDA - Representar o CETEM no Programa Portas Abertas do Sistema OCB no dia 17/03 em BSB.
 -  05/03/2020</t>
  </si>
  <si>
    <t>0009870</t>
  </si>
  <si>
    <t>ANDRE LUIZ COSTA ALVES CPF 087.967.537-30 - Serviços prestados em DESIGN GRÁFICO para o CETEM - Centro de Tecnologia Mineral.
 -  05/03/2020</t>
  </si>
  <si>
    <t>000004</t>
  </si>
  <si>
    <t>Reembolso Claudio Luiz Schneider - Dia  06/03/2020</t>
  </si>
  <si>
    <t>Reembolso Fernando Antônio Freitas Lins - Dia  06/03/2020</t>
  </si>
  <si>
    <t>Reembolso ANDRÉA CAMARDELLA DE LIMA RIZZO - Dia  06/03/2020</t>
  </si>
  <si>
    <t>KRB EMPILHADEIRAS LTDA ME - Serviço de conserto da  empilhadeira  do CETEM.
.
 -  09/03/2020</t>
  </si>
  <si>
    <t>1925</t>
  </si>
  <si>
    <t>UNIFRIO DO RIO COMÉRCIO DE REFRIGERAÇÃO LTDA. - materiais para uso na manutenção predial do CETEM. -  10/03/2020</t>
  </si>
  <si>
    <t>000001091</t>
  </si>
  <si>
    <t>NV SANDYR COMERCIO E SERVIÇOS ELETRICO - materiais para uso na manutenção predial do CETEM. -  10/03/2020</t>
  </si>
  <si>
    <t>6812</t>
  </si>
  <si>
    <t>ATACADÃO PAPELEX LTDA - Toner para uso na impressora do Posto Médico do CETEM. -  10/03/2020</t>
  </si>
  <si>
    <t>1698688</t>
  </si>
  <si>
    <t>ALX BRASIL SIGN - envelopamento do balcão da recepção e confecção/instalação de letreiro para guarita/recepção principal do CETEM. -  11/03/2020</t>
  </si>
  <si>
    <t>000000000088-E</t>
  </si>
  <si>
    <t>RESTAURANTE FLOR DA AMIZADE DO FUNDÃO - ME - refeições para os colaboradores do CETEM. -  11/03/2020</t>
  </si>
  <si>
    <t>000001262</t>
  </si>
  <si>
    <t>RESTAURANTE FLOR DA AMIZADE DO FUNDÃO - ME - café da manhã para o evento do dia das mulheres no CETEM. -  11/03/2020</t>
  </si>
  <si>
    <t>000001263</t>
  </si>
  <si>
    <t>ROBSON &amp; ZORAIDE SOLUÇÕES EM VIAG. E TURISMO LTDA - passagem aérea trechos GIG/BSB/BEL/BSB/GIG para o pesquisador José Sena participar do Seminário Internacional Mineração e Vulnerabilidade Social. -  12/03/2020</t>
  </si>
  <si>
    <t>fat 9872/20</t>
  </si>
  <si>
    <t>EMPRESAS.AMERICANAS.COM - B2W COMPANHIA DIGITAL - Aquisição de Micro-Ondas para uso na copa do CETEM. -  12/03/2020</t>
  </si>
  <si>
    <t>735876162</t>
  </si>
  <si>
    <t>DANIELLY DE SOUZA DA SILVA  CPF 106.458.557-40 - serviços executados no Coral do CETEM. -  13/03/2020</t>
  </si>
  <si>
    <t>00000055</t>
  </si>
  <si>
    <t>ROBSON &amp; ZORAIDE SOLUÇÕES EM VIAG. E TURISMO LTDA - aquisição de passagem aérea trechos VIX/SDU/VIX para a servidora do NRES - Millena Basilio - participar de treinamento sobre o SISREF, no INT/RJ. -  16/03/2020</t>
  </si>
  <si>
    <t>fatura 00009879/20.</t>
  </si>
  <si>
    <t>Reembolso Maria de Fátima Borges de Mello - Dia  17/03/2020</t>
  </si>
  <si>
    <t>Pag. Pessoa Fisica - LUIZA DE MELO MOREIRA  -  Dia   02/04/2020</t>
  </si>
  <si>
    <t>ENCARGOS PF - LUIZA DE MELO MOREIRA  -  Dia   02/04/2020</t>
  </si>
  <si>
    <t>Prestação de Contas - JEFFERSON RICARDO DE MOURA LOPES - Dia  23/06/2020</t>
  </si>
  <si>
    <t>Pag. Pessoa Fisica - José Gomes de Lima  -  Dia   03/07/2020</t>
  </si>
  <si>
    <t>ENCARGOS PF - José Gomes de Lima  -  Dia   03/07/2020</t>
  </si>
  <si>
    <t>Flávio José da Silva  - Diaria(s) no Perido: 03/08 a 04/08/2020</t>
  </si>
  <si>
    <t>Pag. Pessoa Fisica - José Gomes de Lima  -  Dia   05/08/2020</t>
  </si>
  <si>
    <t>ENCARGOS PF - José Gomes de Lima  -  Dia   05/08/2020</t>
  </si>
  <si>
    <t>ANDRE LUIZ COSTA ALVES CPF 087.967.537-30 - Serviços prestados em design gráfico para o CETEM. -  24/08/2020</t>
  </si>
  <si>
    <t>000006</t>
  </si>
  <si>
    <t>GASTOS POR COORDENAÇÃO 2020</t>
  </si>
  <si>
    <t>BENEFICIÁRIOS DAS FUNDAÇÕES-GESTÃO CETEM  2020</t>
  </si>
  <si>
    <t>UNIFRIO DO RIO COMÉRCIO DE REFRIGERAÇÃO LTDA  -EPP - Material para uso na manutenção do CETEM. -  31/08/2020</t>
  </si>
  <si>
    <t>1050</t>
  </si>
  <si>
    <t>DANIELLY DE SOUZA DA SILVA  CPF 106.458.557-40 - Pagamento referente Abril/2020, coral do CETEM. -  31/08/2020</t>
  </si>
  <si>
    <t>57</t>
  </si>
  <si>
    <t>COPIADORA AMIGA DOS ESTUDANTES LTDA. - Aquisição de adesivos para lixeira e outros. -  31/08/2020</t>
  </si>
  <si>
    <t>27907 27908</t>
  </si>
  <si>
    <t>ANDRE LUIZ COSTA ALVES CPF 087.967.537-30 - Serviços prestados em design gráfico para o CETEM. Abril/2020 -  31/08/2020</t>
  </si>
  <si>
    <t>05</t>
  </si>
  <si>
    <t>ELETRO FERRAGENS MAIOLINO LTDA - Material para uso na manutenção predial do CETEM. -  31/08/2020</t>
  </si>
  <si>
    <t>482</t>
  </si>
  <si>
    <t>NV SANDYR COMERCIO E SERVIÇOS ELETRICO - Material para uso na manutenção predial do CETEM. -  31/08/2020</t>
  </si>
  <si>
    <t>6987</t>
  </si>
  <si>
    <t>DANIELLY DE SOUZA DA SILVA  CPF 106.458.557-40 - Serviços executados no Coral do CETEM, referente Maio/2020. -  31/08/2020</t>
  </si>
  <si>
    <t>REAL FRIO DO RIO REFRIGERAÇÃO LTDA-ME - Pagamento referente despesas de manutenção predial. -  31/08/2020</t>
  </si>
  <si>
    <t>771</t>
  </si>
  <si>
    <t>TINTEX COMERCIO DE TINTAS MATERIAIS ELÉTRICO E HIDRÁULICO EIRELI - Pagamento referente despesas de manutenção predial do CETEM. -  31/08/2020</t>
  </si>
  <si>
    <t>8343</t>
  </si>
  <si>
    <t>NARA F. MOREIRA - Pagamento referente despesas com máscaras descartáveis para uso geral no CETEM. -  31/08/2020</t>
  </si>
  <si>
    <t>514</t>
  </si>
  <si>
    <t>JASINSTELL COMERCIO LTDA-EPP. - Pagamento reparo na central telefônica do CETEM. -  31/08/2020</t>
  </si>
  <si>
    <t>1297</t>
  </si>
  <si>
    <t>ATACADÃO PAPELEX LTDA - Pagamento aquisição de material para uso no CETEM. -  31/08/2020</t>
  </si>
  <si>
    <t>174.2781</t>
  </si>
  <si>
    <t>CENTRO DE TECNOLOGIA MINERAL - Pagamento de inscrição Anual do C.R.Q. -  31/08/2020</t>
  </si>
  <si>
    <t>231</t>
  </si>
  <si>
    <t>NV SANDYR COMERCIO E SERVIÇOS ELETRICO. - Pagamento referente manutenção predial do CETEM. -  31/08/2020</t>
  </si>
  <si>
    <t>7419</t>
  </si>
  <si>
    <t>BOA VISTA BATERIAS LTDA - Pagamento referente baterial para o quadro da sub estação do CETEM. -  31/08/2020</t>
  </si>
  <si>
    <t>16.133</t>
  </si>
  <si>
    <t>MAGAZINE LUIZA S/A. - Pagamento referente aquisição de 04(quatro) micro ondas para uso no restaurante do CETEM. -  31/08/2020</t>
  </si>
  <si>
    <t>15.618</t>
  </si>
  <si>
    <t>DANIELLY DE SOUZA DA SILVA  CPF 106.458.557-40 - Serviços executados no Coral do CETEM, referente Junho/2020. -  31/08/2020</t>
  </si>
  <si>
    <t>65</t>
  </si>
  <si>
    <t>UNIFRIO DO RIO COMÉRCIO DE REFRIGERAÇÃO LTDA  -EPP - Material para uso na manutenção predial do CETEM. -  31/08/2020</t>
  </si>
  <si>
    <t>1168</t>
  </si>
  <si>
    <t>ATACADÃO PAPELEX LTDA - Material para uso na manutenção predial do CETEM. -  31/08/2020</t>
  </si>
  <si>
    <t>175.4279</t>
  </si>
  <si>
    <t>ELETRO FERRAGENS MAIOLINO LTDA. - Material para uso na manutenção predial do CETEM. -  31/08/2020</t>
  </si>
  <si>
    <t>489</t>
  </si>
  <si>
    <t>BOA VISTA BATERIAS LTDA - Material para uso na manutenção predial do CETEM. -  31/08/2020</t>
  </si>
  <si>
    <t>16265</t>
  </si>
  <si>
    <t>MIRANDA FLORES E DECORAÇÕES LTDA - Aquisição de coroas de flores devido ao falecimento do colaborador Maurício Garcia. -  31/08/2020</t>
  </si>
  <si>
    <t>12.128</t>
  </si>
  <si>
    <t>DANIELLY DE SOUZA DA SILVA  CPF 106.458.557-40 -  Serviços executados no Coral do CETEM, referente Julho/2020 -  31/08/2020</t>
  </si>
  <si>
    <t>068</t>
  </si>
  <si>
    <t>NV SANDYR COMERCIO E SERVIÇOS ELETRICO. -  Material para uso na manutenção predial do CETEM. -  31/08/2020</t>
  </si>
  <si>
    <t>8078</t>
  </si>
  <si>
    <t>TINTEX COMERCIO DE TINTAS MATERIAIS ELÉTRICO E HIDRÁULICO EIRELI -  Material para uso na manutenção predial do CETEM. -  31/08/2020</t>
  </si>
  <si>
    <t>8590</t>
  </si>
  <si>
    <t>UNIFRIO DO RIO COMÉRCIO DE REFRIGERAÇÃO LTDA. -  Material para uso na manutenção predial do CETEM. -  31/08/2020</t>
  </si>
  <si>
    <t>1273</t>
  </si>
  <si>
    <t>DANIELLY DE SOUZA DA SILVA  CPF 106.458.557-40 - Serviços executados no Coral do CETEM, referente Agosto/2020 II -  31/08/2020</t>
  </si>
  <si>
    <t>071</t>
  </si>
  <si>
    <t>BOA VISTA BATERIAS LTDA - Aquisição de bateria para o veículo Hilux do CETEM. -  01/09/2020</t>
  </si>
  <si>
    <t>16.842</t>
  </si>
  <si>
    <t>BOA VISTA BATERIAS LTDA - Aquisição de bateria para o veículo Palio do CETEM. -  01/09/2020</t>
  </si>
  <si>
    <t>16.265</t>
  </si>
  <si>
    <t>J.F. PEÇAS E SERVIÇOS AUTOMOTIVOS LTDA ME - Conserto veículo Hilux pertecente ao CETEM. -  02/09/2020</t>
  </si>
  <si>
    <t>3449</t>
  </si>
  <si>
    <t>TEM INDUSTRIA E COMÉRCIO LTDA - ME - Tapetes higienizante para uso no CETEM. -  02/09/2020</t>
  </si>
  <si>
    <t>2594</t>
  </si>
  <si>
    <t>ARCOMULT COM. VAREJISTA E SERVIÇOS LTDA - ME - Cesto plástico redondo c/pedal 100 litros. -  02/09/2020</t>
  </si>
  <si>
    <t>1110</t>
  </si>
  <si>
    <t>DAVILA ENGENHARIA E CONSULTORIA EIRELU - Aquisição de 5(cinco) totem para alcool em gel, referente exigencias das normas da pandemia. -  02/09/2020</t>
  </si>
  <si>
    <t>153</t>
  </si>
  <si>
    <t>BOA VISTA BATERIAS LTDA - Aquisição de bateria 12 V. -  02/09/2020</t>
  </si>
  <si>
    <t>16.123</t>
  </si>
  <si>
    <t>1275</t>
  </si>
  <si>
    <t>9283</t>
  </si>
  <si>
    <t>NV SANDYR COMERCIO E SERVIÇOS ELETRICO. - Aquisição  material para manutenção predial do CETEM.
 -  11/09/2020</t>
  </si>
  <si>
    <t>NV SANDYR COMERCIO E SERVIÇOS ELETRICO.</t>
  </si>
  <si>
    <t>9284 IV</t>
  </si>
  <si>
    <t>9284.</t>
  </si>
  <si>
    <t>NV SANDYR COMERCIO E SERVIÇOS ELETRICO. - Aquisição  material para manutenção predial do CETEM. Parte II
 -  11/09/2020</t>
  </si>
  <si>
    <t>UNIFRIO DO RIO COMÉRCIO DE REFRIGERAÇÃO LTDA  -EPP - Aquisição de gas R 22  para uso na refrigeração do CETEM. -  22/09/2020</t>
  </si>
  <si>
    <t>UNIFRIO DO RIO COMÉRCIO DE REFRIGERAÇÃO LTDA  -EPP</t>
  </si>
  <si>
    <t>1274</t>
  </si>
  <si>
    <t>UNIFRIO DO RIO COMÉRCIO DE REFRIGERAÇÃO LTDA  -EPP - Aquisição de gas R 410 para uso na refrigeração do CETEM. -  22/09/2020</t>
  </si>
  <si>
    <t>0977</t>
  </si>
  <si>
    <t>M TUYAMA  - Manutenção do veículo Palio WeekEnd, placa 9282, pertecente ao CETEM. -  25/09/2020</t>
  </si>
  <si>
    <t xml:space="preserve">M TUYAMA </t>
  </si>
  <si>
    <t>Reembolso Maria de Fátima Borges de Mello - Dia  29/09/2020</t>
  </si>
  <si>
    <t>Reembolso Maria de Fátima Borges de Mello - Dia  02/10/2020</t>
  </si>
  <si>
    <t>6190</t>
  </si>
  <si>
    <t>AUTO PEÇAS VAGALUME LTDA - Manutenção preventiva do veículo Ducato Placa KVK 6675. -  06/10/2020</t>
  </si>
  <si>
    <t>AUTO PEÇAS VAGALUME LTDA</t>
  </si>
  <si>
    <t>000.498</t>
  </si>
  <si>
    <t>ELETRO FERRAGENS MAIOLINO LTDA. - Material diversos para manutenção do CETEM. -  06/10/2020</t>
  </si>
  <si>
    <t>ELETRO FERRAGENS MAIOLINO LTDA.</t>
  </si>
  <si>
    <t>9443</t>
  </si>
  <si>
    <t>TINTEX COMERCIO DE TINTAS MATERIAIS ELÉTRICO E HIDRÁULICO EIRELI - Material para uso na manutenção predial do CETEM. -  06/10/2020</t>
  </si>
  <si>
    <t>TINTEX COMERCIO DE TINTAS MATERIAIS ELÉTRICO E HIDRÁULICO EIRELI</t>
  </si>
  <si>
    <t>.9754</t>
  </si>
  <si>
    <t>NV SANDYR COMERCIO E SERVIÇOS ELETRICO - Material para uso na manutenção predial do CETEM. -  09/10/2020</t>
  </si>
  <si>
    <t>NV SANDYR COMERCIO E SERVIÇOS ELETRICO</t>
  </si>
  <si>
    <t>Prestação de Contas - JEFFERSON RICARDO DE MOURA LOPES - Dia  13/10/2020</t>
  </si>
  <si>
    <t>AOLIVEIRA PROMOÇÕES E COMERCIO  - Material para uso na manutenção predial do CETEM. -  13/10/2020</t>
  </si>
  <si>
    <t xml:space="preserve">AOLIVEIRA PROMOÇÕES E COMERCIO </t>
  </si>
  <si>
    <t>9464</t>
  </si>
  <si>
    <t>NV SANDYR COMERCIO E SERVIÇOS ELETRICO - Material para uso na manutenção predial do CETEM. -  14/10/2020</t>
  </si>
  <si>
    <t>9531</t>
  </si>
  <si>
    <t>NV SANDYR COMERCIO E SERVIÇOS ELETRICO. - Material para uso na manutenção predial do CETEM. -  14/10/2020</t>
  </si>
  <si>
    <t>Reembolso JEFFERSON RICARDO DE MOURA LOPES - Dia  15/10/2020</t>
  </si>
  <si>
    <t>DANIELLY DE SOUZA DA SILVA  CPF 106.458.557-40 - Serviços executados no Coral do CETEM - Outubro 2020 -  15/10/2020</t>
  </si>
  <si>
    <t>DANIELLY DE SOUZA DA SILVA  CPF 106.458.557-40</t>
  </si>
  <si>
    <t>00004</t>
  </si>
  <si>
    <t>MIRIAM ELIZABETH HENRISCHKY DOS SANTOS 734820997-15 - Estruturação do levantamento de projetos ativos e investimentos em ações finalísticas do Centro de Tecnologia Mineral - CETEM - Análise comparativa.Parc.01/03 -  16/10/2020</t>
  </si>
  <si>
    <t>Adiantamento  -  JEFFERSON RICARDO DE MOURA LOPES -  Dia  19/10/2020</t>
  </si>
  <si>
    <t>9553</t>
  </si>
  <si>
    <t>TINTEX COMERCIO DE TINTAS MATERIAIS ELÉTRICO E HIDRÁULICO EIRELI - Aquisição de material para manutenção da sala ocupada pelo Paulo Braga. -  19/10/2020</t>
  </si>
  <si>
    <t>18.237</t>
  </si>
  <si>
    <t>TRIFERMAQ MAQUINAS FERRAMENTAS E FERRAGENS LTDA. - Aquisição de material para manutenção predial do CETEM. -  19/10/2020</t>
  </si>
  <si>
    <t>TRIFERMAQ MAQUINAS FERRAMENTAS E FERRAGENS LTDA.</t>
  </si>
  <si>
    <t>186.2707</t>
  </si>
  <si>
    <t>ATACADÃO PAPELEX LTDA - Aquisição de material de escritório para uso na Diretoria e secretarias. -  21/10/2020</t>
  </si>
  <si>
    <t>30908510</t>
  </si>
  <si>
    <t>CAMARA BRASILEIRA DO LIVRO - Pagamento do lote com 30 ISBN para publicações do CETEM. -  21/10/2020</t>
  </si>
  <si>
    <t>CAMARA BRASILEIRA DO LIVRO</t>
  </si>
  <si>
    <t>6077</t>
  </si>
  <si>
    <t>A CHAVE NEIDE ME - Pagamento referente a confecção de carimbo e cópias de chaves para a Diretoria. -  22/10/2020</t>
  </si>
  <si>
    <t>A CHAVE NEIDE ME</t>
  </si>
  <si>
    <t>Reembolso Maria de Fátima Borges de Mello - Dia  26/10/2020</t>
  </si>
  <si>
    <t>10149</t>
  </si>
  <si>
    <t>NV SANDYR COMERCIO E SERVIÇOS ELETRICO - Material elétrico para uso na manutenção predial do CETEM. -  26/10/2020</t>
  </si>
  <si>
    <t>1864157</t>
  </si>
  <si>
    <t>ATACADÃO PAPELEX LTDA - Aquisição de álcool gel 70%para uso  no CETEM. -  26/10/2020</t>
  </si>
  <si>
    <t>6090</t>
  </si>
  <si>
    <t>A CHAVE NEIDE ME - Confecção de carimbos. -  26/10/2020</t>
  </si>
  <si>
    <t>Reembolso Silvia Cristina Alves França - Dia  06/11/2020</t>
  </si>
  <si>
    <t>1436</t>
  </si>
  <si>
    <t>UNIFRIO DO RIO COMÉRCIO DE REFRIGERAÇÃO LTDA  -EPP - Material de refrigeração para uso nas dependências do CETEM.
  -  10/11/2020</t>
  </si>
  <si>
    <t>10.388</t>
  </si>
  <si>
    <t>NV SANDYR COMERCIO E SERVIÇOS ELETRICO - Material de elétrico para uso nas dependências do CETEM.
  -  10/11/2020</t>
  </si>
  <si>
    <t>10.476</t>
  </si>
  <si>
    <t>NV SANDYR COMERCIO E SERVIÇOS ELETRICO -  Aquisição de material elétrico para uso na menutenção predial do CETEM.
  -  17/11/2020</t>
  </si>
  <si>
    <t>80.596</t>
  </si>
  <si>
    <t>DROGARIA DROGALIDER DE HIGIENÓPOLIS LTDA - Medicamentos para uso no Posto Médico do CETEM.
  -  18/11/2020</t>
  </si>
  <si>
    <t>DROGARIA DROGALIDER DE HIGIENÓPOLIS LTDA</t>
  </si>
  <si>
    <t>6106</t>
  </si>
  <si>
    <t>A CHAVE NEIDE ME -  Confecção de 4(quatro)carimbos automáticos.
  -  25/11/2020</t>
  </si>
  <si>
    <t>6106.</t>
  </si>
  <si>
    <t>1890193</t>
  </si>
  <si>
    <t>ATACADÃO PAPELEX LTDA -  Aquisição de papel toalha para uso no CETEM.
  -  27/11/2020</t>
  </si>
  <si>
    <t>000.509</t>
  </si>
  <si>
    <t>ELETRO FERRAGENS MAIOLINO LTDA - Material para uso na manutenção predial do CETEM.
  -  27/11/2020</t>
  </si>
  <si>
    <t>10.894</t>
  </si>
  <si>
    <t>NV SANDYR COMERCIO E SERVIÇOS ELETRICO - Aquisição de 25(vinte e cinco) lâmpadas LED Tubular 20W e 10(dez) tomadas embutidas 20A 250 V, para uso nas depedências do CETEM. -  03/12/2020</t>
  </si>
  <si>
    <t>6.811.907</t>
  </si>
  <si>
    <t>BRF S.A. - Aquisição de Kit natalino. -  11/12/2020</t>
  </si>
  <si>
    <t>BRF S.A.</t>
  </si>
  <si>
    <t>Prestação de Contas - Isabela de Oliveira Rigão - Dia  11/12/2020</t>
  </si>
  <si>
    <t>Adiantamento  -  Isabela de Oliveira Rigão -  Dia  11/12/2020</t>
  </si>
  <si>
    <t>Reembolso Silvia Cristina Alves França - Dia  14/12/2020</t>
  </si>
  <si>
    <t>000.073</t>
  </si>
  <si>
    <t>DANIELLY DE SOUZA DA SILVA  CPF 106.458.557-40 -  Trabalhos realizados junto ao Coral Minerando Sons. -  14/12/2020</t>
  </si>
  <si>
    <t>Reembolso Eymard de Farias Sardenberg - Dia  22/12/2020</t>
  </si>
  <si>
    <t>Reembolso Maria de Fátima Borges de Mello - Dia  23/12/2020</t>
  </si>
  <si>
    <t>207.239</t>
  </si>
  <si>
    <t>CABINE RIO COML. ELETRICA LTDA</t>
  </si>
  <si>
    <t>207250</t>
  </si>
  <si>
    <t>000.516</t>
  </si>
  <si>
    <t>ELETRO FERRAGENS MAIOLINO LTDA. - Materiais utilizados na manutenção predial no mês de dezembro/2020. -  04/01/2021</t>
  </si>
  <si>
    <t>207.250.</t>
  </si>
  <si>
    <t>Reembolso Silvia Cristina Alves França - Dia  05/01/2021</t>
  </si>
  <si>
    <t>000.796</t>
  </si>
  <si>
    <t>J.F. PEÇAS E SERVIÇOS AUTOMOTIVOS LTDA ME - Aquisição de caixa de fusíveis originais para o veículo do CETEM Hylux Placa FFX 1131. -  07/01/2021</t>
  </si>
  <si>
    <t>J.F. PEÇAS E SERVIÇOS AUTOMOTIVOS LTDA ME</t>
  </si>
  <si>
    <t>3857</t>
  </si>
  <si>
    <t>J.F. PEÇAS E SERVIÇOS AUTOMOTIVOS LTDA ME - Revisão no chicote com troca da caixa de fusiveis para o veículo do CETEM Hylux Placa FFX 1131. -  07/01/2021</t>
  </si>
  <si>
    <t>11.411</t>
  </si>
  <si>
    <t>10.708</t>
  </si>
  <si>
    <t>1378</t>
  </si>
  <si>
    <t>UNIFRIO DO RIO COMÉRCIO DE REFRIGERAÇÃO LTDA  -EPP - Aquisição de gás R22 foi para atender as demandas de conserto, conforme as OS encaminhadas para a manutenção predial.
O capacitor foi para substituir o que queimou da condesadora da sala do pesquisador Bertolino.  -  11/01/2021</t>
  </si>
  <si>
    <t>Reembolso JEFFERSON RICARDO DE MOURA LOPES - Dia  11/01/2021</t>
  </si>
  <si>
    <t>000.006</t>
  </si>
  <si>
    <t>MIRIAM ELIZABETH HENRISCHKY DOS SANTOS 734820997-15 - Produção de informações relacionadas ao portfolio de projetos e iniciativas de C&amp;T e inovação do CETEM, utilizando conjunto de ferramentas, técnicas, métodos e metodologias padronizadas, com enfase em entregas de impacto para a sociedade.  -  13/01/2021</t>
  </si>
  <si>
    <t>000075</t>
  </si>
  <si>
    <t>DANIELLY DE SOUZA DA SILVA  CPF 106.458.557-40 - Serviços executados no Coral do CETEM, ref, Janeiro/21
 -  15/01/2021</t>
  </si>
  <si>
    <t>6139</t>
  </si>
  <si>
    <t>A CHAVE NEIDE ME - Confecção 02(dois) carimbos para a COPGI. -  25/01/2021</t>
  </si>
  <si>
    <t>1.540</t>
  </si>
  <si>
    <t>UNIFRIO DO RIO COMÉRCIO DE REFRIGERAÇÃO LTDA  -EPP - Aquisição de material discriminado na nota fiscal 1.540, para manutenção da refrigeração do CETEM -  26/01/2021</t>
  </si>
  <si>
    <t>1582</t>
  </si>
  <si>
    <t>UNIFRIO DO RIO COMÉRCIO DE REFRIGERAÇÃO LTDA  -EPP - Aquisição de compressor 30.000 BTUs para a sala das secretárias da Diretoria e COPGI. -  27/01/2021</t>
  </si>
  <si>
    <t>000.520</t>
  </si>
  <si>
    <t>ELETRO FERRAGENS MAIOLINO LTDA. -  Manutenção das obras rotineiras, deste Centro. -  02/02/2021</t>
  </si>
  <si>
    <t>11.770</t>
  </si>
  <si>
    <t>NV SANDYR COMERCIO E SERVIÇOS ELETRICO - Manutenção rotineira das instalações elétricas do CETEM. -  02/02/2021</t>
  </si>
  <si>
    <t>001.583</t>
  </si>
  <si>
    <t>UNIFRIO DO RIO COMÉRCIO DE REFRIGERAÇÃO LTDA  -EPP - Manutenção de diversos ares condicionados do CETEM. -  02/02/2021</t>
  </si>
  <si>
    <t>Prestação de Contas - JEFFERSON RICARDO DE MOURA LOPES - Dia  04/02/2021</t>
  </si>
  <si>
    <t>Adiantamento  -  Marcelo Peres Lopes -  Dia  09/02/2021</t>
  </si>
  <si>
    <t>6151</t>
  </si>
  <si>
    <t>A CHAVE NEIDE ME -  Carimbo confeccionado  para o servidor Robson como Chefe substituto da COPGI.
As cópias das chaves foram para a sala da secretaria do SEMEX. -  10/02/2021</t>
  </si>
  <si>
    <t>Prestação de Contas - JEFFERSON RICARDO DE MOURA LOPES - Dia  11/02/2021</t>
  </si>
  <si>
    <t>202100000000037</t>
  </si>
  <si>
    <t>ASPERMONT BRASIL PROVEDORA DE INFORMAÇÕES LTDA - Renovação da Assinatura Anual para até 10 usuários do serviço Noticias de Mineração do Brasil.</t>
  </si>
  <si>
    <t>21.368</t>
  </si>
  <si>
    <t>BUYSOFT DO BRASIL LTDA - SERVICO DE LICENCIAMENTO DE CREATIVE CLOUD FOR TEAMS EDUCACIONAL NAMED LEVEL 1 ANUAL - 1,00000
SERVICO DE LICENCIAMENTO DE ACROBAT PRO DC FOR TEAMS SUBSC NEW EDUCATION NAMED LICENSE LEVEL 1 ANUAL - 2,00000 UN
  -  02/03/2021</t>
  </si>
  <si>
    <t>BUYSOFT DO BRASIL LTDA</t>
  </si>
  <si>
    <t>196.4307</t>
  </si>
  <si>
    <t>ATACADÃO PAPELEX LTDA -  Aquisição de papel toalha coquetel e interface para uso nas dependencias do CETEM. -  03/03/2021</t>
  </si>
  <si>
    <t>Prestação de Contas - JEFFERSON RICARDO DE MOURA LOPES - Dia  03/03/2021</t>
  </si>
  <si>
    <t>Prestação de Contas - Isabela de Oliveira Rigão - Dia  11/03/2021</t>
  </si>
  <si>
    <t>12.233</t>
  </si>
  <si>
    <t>NV SANDYR COMERCIO E SERVIÇOS ELETRICO - Aquisição de 50(cinquenta)lâmpadas de Led Tubular 20W para uso nas dependências do CETEM. -  11/03/2021</t>
  </si>
  <si>
    <t>000.524</t>
  </si>
  <si>
    <t>ELETRO FERRAGENS MAIOLINO LTDA. - Aquisição de material diversos para uso nas dependências do CETEM. -  12/03/2021</t>
  </si>
  <si>
    <t>6166</t>
  </si>
  <si>
    <t>Prestação de Contas - Valmir Brilhante de Sousa - Dia  15/03/2021</t>
  </si>
  <si>
    <t>Prestação de Contas - Valmir Brilhante de Sousa. - Dia  15/03/2021</t>
  </si>
  <si>
    <t>Prestação de Contas - Valmir Brilhante de Sousa - Dia  16/03/2021</t>
  </si>
  <si>
    <t>28767660070070157</t>
  </si>
  <si>
    <t>CONSELHO REGIONAL DE QUIMICA 3 REGIAO  - Renovação anual da Anotação de Função Técnica (AFT) 2021, para desenvolvimento de atividade química no CETEM. -  24/03/2021</t>
  </si>
  <si>
    <t>CONSELHO REGIONAL DE QUIMICA DO RIO DE JANEIRO</t>
  </si>
  <si>
    <t>Adiantamento  -  Isabela de Oliveira Rigão -  Dia  06/04/2021</t>
  </si>
  <si>
    <t>000.531</t>
  </si>
  <si>
    <t>ELETRO FERRAGENS MAIOLINO LTDA. -  Pilhas são para os controles remoto dos aparelhos de ar condicionado na área da administração e o restante do material para reparo de vazamento em tubulação de esgoto . -  07/04/2021</t>
  </si>
  <si>
    <t>12.609</t>
  </si>
  <si>
    <t>NV SANDYR COMERCIO E SERVIÇOS ELETRICO -  Os materiais foram usados na manutenção de bombas do CETEM. -  07/04/2021</t>
  </si>
  <si>
    <t>2213</t>
  </si>
  <si>
    <t>P H D MAGALHÃES LTDA -  Serviço  de reparo do ar condicionado do laboratório de biologia molecular que localizado no LAbiotec do CETEM. -  08/04/2021</t>
  </si>
  <si>
    <t>1385</t>
  </si>
  <si>
    <t>P H D MAGALHÃES LTDA -  Material utilizado  no reparo do ar condicionado do laboratório de biologia molecular que localizado no LAbiotec do CETEM. -  08/04/2021</t>
  </si>
  <si>
    <t>Reembolso Silvia Cristina Alves França - Dia  23/04/2021</t>
  </si>
  <si>
    <t>BENEFICIÁRIOS DAS FUNDAÇÕES-GESTÃO CETEM  2021</t>
  </si>
  <si>
    <t>BENEFICIÁRIOS DAS FUNDAÇÕES-GESTÃO CETEM  2013 - 2021</t>
  </si>
  <si>
    <t>GASTOS POR COORDENAÇÃO 2021</t>
  </si>
  <si>
    <t>COADM</t>
  </si>
  <si>
    <t>COADM/CETEM</t>
  </si>
  <si>
    <t>COAMI</t>
  </si>
  <si>
    <t>COPTM</t>
  </si>
  <si>
    <t>COPMA</t>
  </si>
  <si>
    <t>COROM</t>
  </si>
  <si>
    <t>TRIFERMAQ MAQUINAS FERRAMENTAS E FERRAGENS LTDA - Pagamento referente aquisição de aliCOROM amperimetro, aliCOROM de corte, aliCOROM universal, e tres chaves de fenda, para uso na manutenção do CETEM.</t>
  </si>
  <si>
    <t>Levar colaboradores para resisção na FUNCOROM</t>
  </si>
  <si>
    <t>Reunião FUNCOROM</t>
  </si>
  <si>
    <t>Reunião na FUNCOROM - São Jose dos Campos</t>
  </si>
  <si>
    <t>SDY SERVIÇOS E EQUIP. ELETRICOS LTDA - Pagamento referente a aquisição de material eletrico para uso no LACOM COROM.</t>
  </si>
  <si>
    <t>material eletrico para uso no LACOM COROM.</t>
  </si>
  <si>
    <t>SDY SERVIÇOS E EQUIP. ELETRICOS LTDA - Pagamento referente a aquisição de material eletrico para uso no LACOM COROM. (1)</t>
  </si>
  <si>
    <t>RESTAURANTE FLOR DA AMIZADE DO FUNDÃO - ME - Referente a reunião tecnica entre Diretoria do CETEM e Presidente e Diretor da FUNCOROM.</t>
  </si>
  <si>
    <t xml:space="preserve"> reunião tecnica entre Diretoria do CETEM e Presidente e Diretor da FUNCOROM.</t>
  </si>
  <si>
    <t>Recuperação do sistema de climatização da COROM/CETEM.</t>
  </si>
  <si>
    <t>Atualização do modelo de governança institucional; Estruturação do quadro de COROMgorização de produtos do CETEM; Implantação da pesquisa de satisfação do cliente P&amp;DI. -  08/12/2017</t>
  </si>
  <si>
    <t>SANREI COMÉRCIO E SERVIÇO LTDA ME. - instalação e fornecimento de fechamento em divisórias EUCOROMX no CETEM. -  10/02/2020</t>
  </si>
  <si>
    <t>COMÉRCIO DE PAPEIS PAPELEX LTDA - Aquisição de materiais de escritório para diverso na COADM</t>
  </si>
  <si>
    <t>materiais de escritório para diverso na COADM</t>
  </si>
  <si>
    <t>COMÉRCIO DE PAPEIS PAPELEX LTDA - aquisição de material de consumo para uso adminstrativo da COADM e do setor de projetos do CETEM.</t>
  </si>
  <si>
    <t>COADM e do setor de projetos do CETEM.</t>
  </si>
  <si>
    <t>COMÉRCIO DE PAPEIS PAPELEX LTDA - Aquisição de toner 78A HP, pasta L e tinta para piloto, para uso na COADM e no Controle de projetos.</t>
  </si>
  <si>
    <t>COADM e no Controle de projetos.</t>
  </si>
  <si>
    <t>COMÉRCIO DE PAPEIS PAPELEX LTDA - Aquisição de toner HP 78A CE278AB, para uso administrativo no setor controle de projeto/COADM.</t>
  </si>
  <si>
    <t>REEMBOLSO COSME REGLY - COADM</t>
  </si>
  <si>
    <t>COMÉRCIO DE PAPEIS PAPELEX LTDA - Aquisição de fita menno mf, e toner 78A, para uso no SEOF/COADM.</t>
  </si>
  <si>
    <t>Cartucho para uso Do SEOF COADM.</t>
  </si>
  <si>
    <t>RESTAURANTE FLOR DA AMIZADE - Reunião COADM</t>
  </si>
  <si>
    <t>REUNIÃO COADM</t>
  </si>
  <si>
    <t>ADIANTAMENTO COSME - GASTOS COADM</t>
  </si>
  <si>
    <t>REEMBOLSO COSME REGLY - COADM/CETEM</t>
  </si>
  <si>
    <t>COMÉRCIO DE PAPEIS PAPELEX LTDA - Pagamento referente a aquisição de material de escritório e cartuchos HP e derivados, para uso da adminstração da COADM e RH.</t>
  </si>
  <si>
    <t>Cartuchos RH E COADM</t>
  </si>
  <si>
    <t>COMÉRCIO DE PAPEIS PAPELEX LTDA - Pagamento referente aquisição de cabeça de impressão HP 940 para uso administrativo da COADM.</t>
  </si>
  <si>
    <t>COMÉRCIO DE PAPEIS PAPELEX LTDA - Referente a aquisição de material de escritório para uso administrativo da COADM e SCP, no ambito do projeto.</t>
  </si>
  <si>
    <t>COADM e SCP - material de escritório</t>
  </si>
  <si>
    <t>ATACADÃO PAPELEX LTDA - Pagamento referente a aquisição de cartucho HP 940XL (PRETO, MAGENTA E AMARELO) para uso administrativo da COADM.</t>
  </si>
  <si>
    <t>para uso administrativo da COADM</t>
  </si>
  <si>
    <t>ATACADÃO PAPELEX LTDA - Pagamento referente a aquisição de cartucho HP 940XL (CIANO) para uso administrativo da COADM.</t>
  </si>
  <si>
    <t>VIDREX TINTAS LTDA - Material de consumo para uso geral no CETEM/COADM. -  08/05/2018</t>
  </si>
  <si>
    <t>MICROSISTEM SERVIÇOS EIRELI. - serviço de manutenção da impressora HP M1212NF (COADM). -  01/08/2019</t>
  </si>
  <si>
    <t>SERVIÇOS  DE ENGENHARIA A COAMI</t>
  </si>
  <si>
    <t>Curso in company de estimativas  COAMI</t>
  </si>
  <si>
    <t>ADIANTAMENTO COSME - GASTOS COAMI</t>
  </si>
  <si>
    <t>REEMBOLSO COSME REGLY - COAMI</t>
  </si>
  <si>
    <t>GERMAR IRMÃOS COMERCIO DE GAS E TRANSPORTE LTDA - Pagamento referente aquisição de 2 botijões de gás para nos laboratórios da COAMI.</t>
  </si>
  <si>
    <t>2 botijões de gás para nos laboratórios da COAMI</t>
  </si>
  <si>
    <t xml:space="preserve">ATACADÃO PAPELEX LTDA - Referente a aquisição de cartuchos HP 122XL para uso na impressora do ICP-OES/ COAMI. </t>
  </si>
  <si>
    <t xml:space="preserve">HP 122XL para uso na impressora do ICP-OES/ COAMI. </t>
  </si>
  <si>
    <t>Bolsa Inovação COAMI</t>
  </si>
  <si>
    <t>TECGASES EQUIPAMENTOS E MÁQUINAS LTDA EPP. - gás nitrogênio premier para uso no laboratório da COAMI e no LABIOTEC-CETEM. -  18/03/2019</t>
  </si>
  <si>
    <t>ATACADÃO PAPELEX LTDA - quadros e outros materiais para uso na COAMI/CETEM. -  10/05/2019</t>
  </si>
  <si>
    <t>CM COMANDOS LINEARES LTDA - aquisição de material para uso na COAMI. -  30/08/2019</t>
  </si>
  <si>
    <t>CM COMANDOS LINEARES LTDA - conserto/troca de capacitores do aparelho ICP/MS da COAMI.
 -  06/09/2019</t>
  </si>
  <si>
    <t>CABINE RIO COML. ELETRICA LTDA - Material elétrico conforme nota fiscal 207.239,  para uso na sala do ICP OES/COAMII. -  04/01/2021</t>
  </si>
  <si>
    <t>CABINE RIO COML. ELETRICA LTDA - Material elétrico conforme nota fiscal 207.250,  para uso na sala do ICP OES/COAMII. -  04/01/2021</t>
  </si>
  <si>
    <t>CABINE RIO COML. ELETRICA LTDA - Compra do material elétrico para o serviço de reparo na sala do ICP OES/COAMII. -  05/01/2021</t>
  </si>
  <si>
    <t>NV SANDYR COMERCIO E SERVIÇOS ELETRICO - Material elétrico conforme nota fiscal 11.411 em anexo, para uso no laboratório da COAMI. -  08/01/2021</t>
  </si>
  <si>
    <t>NV SANDYR COMERCIO E SERVIÇOS ELETRICO - Material de elétrica para adequar as instalações do quadro da COAMI conforme NF 10.708 em anexo.  -  11/01/2021</t>
  </si>
  <si>
    <t>A CHAVE NEIDE ME - Cópias de chaves e confecção de carimbo  da COAMI Arnaldo Alcover Neto. -  12/03/2021</t>
  </si>
  <si>
    <t>COMÉRCIO DE PAPEIS PAPELEX LTDA - Aquisição de toner p/ serviços Gerais, e DVD-R para uso na COPGI.</t>
  </si>
  <si>
    <t>COMÉRCIO DE PAPEIS PAPELEX LTDA - Aquisição de toner hp 36A para uso admistrativo do setor COPGI.</t>
  </si>
  <si>
    <t>para uso na COPGI</t>
  </si>
  <si>
    <t>REAL FRIO DO RIO REFRIGERAÇÃO LTDA-ME. - referente a aquisição de dois compressores para manutençãos de dois ares-condicionados para uso da COPGI.</t>
  </si>
  <si>
    <t>ares-condicionados para uso da COPGI - Manutenção predial</t>
  </si>
  <si>
    <t>Prestadora de Serviço - COPGI</t>
  </si>
  <si>
    <t>Prestadora de Serviço - COPGI ENCARGOS</t>
  </si>
  <si>
    <t>ATACADÃO PAPELEX LTDA - Pagamento referente aquisição de cartuchos para uso administrativo da COPGI.</t>
  </si>
  <si>
    <t>cartuchos para uso administrativo da COPGI</t>
  </si>
  <si>
    <t xml:space="preserve">ATACADÃO PAPELEX LTDA - Pagamento referente a aquisição de toner hp e post it para uso admistrativo da COPGI e COADM respectivamente. </t>
  </si>
  <si>
    <t xml:space="preserve">aquisição de toner hp e post it para uso admistrativo da COPGI e COADM respectivamente. </t>
  </si>
  <si>
    <t xml:space="preserve">ATACADÃO PAPELEX LTDA - Pagamento referente a aquisição de papel A4, base para mouse e grampeador para uso administrativo da COADM, COPGI e Direção. </t>
  </si>
  <si>
    <t xml:space="preserve">aquisição de papel A4, base para mouse e grampeador para uso administrativo da COADM, COPGI e Direção. </t>
  </si>
  <si>
    <t>ATACADÃO PAPELEX LTDA - Aquisição de pilha alcalina duracel, e cartucho HP 933XL para uso da COPGI.</t>
  </si>
  <si>
    <t>pilha alcalina duracel, e cartucho HP 933XL para uso da COPGI.</t>
  </si>
  <si>
    <t>Pagamento referente a aquisição de licença do software Adobe Acrobat Pro para uso admistrativo da COPGI. -  02/03/2017</t>
  </si>
  <si>
    <t>Pagamento referente Serviços de conserto de uma impressora HP laser pro color para uso da COPGI. -  03/03/2017</t>
  </si>
  <si>
    <t>REAL FRIO DO RIO REFRIGERAÇÃO LTDA-ME. - Referente aquisição de placa eletronica e motor ventilador , para uso no conserto do ar condicionado, em sala da pesquisadora Maria Alice, COPTM.</t>
  </si>
  <si>
    <t>SANDYR COMERCIAL ELETRICA LTDA - Aquisição de material eletrico para reparo dos laboratorios da COPTM e COROM.</t>
  </si>
  <si>
    <t>Manutenção predial (Laboratórios da COPTM)</t>
  </si>
  <si>
    <t>SANDYR COMERCIAL ELETRICA LTDA - Aquisição de material eletrico para manutenção dos laboratorio da COPTM e COROM.</t>
  </si>
  <si>
    <t>SANDYR COMERCIAL ELETRICA LTDA - Pagamento referente a aquisição de material elétrico para uso nos laboratórios 7 e 8 da COPTM</t>
  </si>
  <si>
    <t>REAL FRIO DO RIO REFRIGERAÇÃO LTDA-ME. - Pagamento referente a aquisição de capacitor 25+5 e compressor 24.000btus,para conserto de ar condicionado da sala da COPTM no ambito do projeto.</t>
  </si>
  <si>
    <t>REAL FRIO DO RIO REFRIGERAÇÃO LTDA-ME. - Aquisição de compressor scroll 60.000 BTUS para reparo do ar condicionado do laboratório 05 - COPTM -ALA VERMELHA, no ambito do projeto.</t>
  </si>
  <si>
    <t xml:space="preserve"> laboratório 05 - COPTM -ALA VERMELHA</t>
  </si>
  <si>
    <t>Secretaria - COPTM</t>
  </si>
  <si>
    <t>Secretaria - COPTM ENGARGOS</t>
  </si>
  <si>
    <t>Secretária COPTM</t>
  </si>
  <si>
    <t>Secretária COPTM - Encargos</t>
  </si>
  <si>
    <t>COPIADORA AMIGA DOS ESTUDANTES LTDA - Pagamento referente a impressão para Seminário Recursos Minerais, Territórios e Conflitos Ambientais, requisitado pela COPTM.</t>
  </si>
  <si>
    <t>impressão para Seminário Recursos Minerais, Territórios e Conflitos Ambientais, requisitado pela COPTM.</t>
  </si>
  <si>
    <t>Transferência para COPTM/LAMA VERMELHA Artigo P. Braga</t>
  </si>
  <si>
    <t>SANREI COMÉRCIO E SERVIÇO LTDA ME - serviço de desmontagem de divisórias do laboratório da COPTM (sala 17). -  17/07/2019</t>
  </si>
  <si>
    <t>ENCARGOS - SERVIÇOS PRESTADOS COPMA</t>
  </si>
  <si>
    <t>SERVIÇOS PRESTADOS COPMA</t>
  </si>
  <si>
    <t>SERVIÇOS A COPMA</t>
  </si>
  <si>
    <t>Bolsista COPMA</t>
  </si>
  <si>
    <t>COMÉRCIO DE PAPEIS PAPELEX LTDA - Pagamento referente a aquisição de tonner e cartunho para impressora, alem de materiais de escritório para uso administrativo da coordenação da COPMA.</t>
  </si>
  <si>
    <t>Cartucho para uso da COPMA.</t>
  </si>
  <si>
    <t>Secretaria - COPMA</t>
  </si>
  <si>
    <t>Secretaria - COPMA ENGARGOS</t>
  </si>
  <si>
    <t xml:space="preserve">Secretária COPMA </t>
  </si>
  <si>
    <t>Secretária COPMA - Encargos</t>
  </si>
  <si>
    <t>manutenção corretiva e preventiva nas impressoras do COPMA, Laserjet 500 color e HP OFFICEJET 6480.</t>
  </si>
  <si>
    <t>REAL FRIO DO RIO REFRIGERAÇÃO LTDA-ME. - Pagamento referente a aquisição material de refrigeração para manutenção de refrigeradores, aparelhos de ares condicionados e fancolis das coordenações COROM, COPMA E COPTM. (1)</t>
  </si>
  <si>
    <t>REAL FRIO DO RIO REFRIGERAÇÃO LTDA-ME. - Pagamento referente a aquisição material de refrigeração para manutenção de refrigeradores, aparelhos de ares condicionados e fancolis das coordenações COROM, COPMA E COPTM.</t>
  </si>
  <si>
    <t>Pagamento referente aqusição de material elétrico para o corredor (Laboratório da COPMA). -  07/03/2017</t>
  </si>
  <si>
    <t>Material elétrico para o corredor (Laboratório da COPMA).</t>
  </si>
  <si>
    <t>Material elétrico para o corredor (Laboratório da COPMA) 03/02/2017.</t>
  </si>
  <si>
    <t>Material elétrico para o Laboratório da COPMA</t>
  </si>
  <si>
    <t>Bolsa Inovação COPMA</t>
  </si>
  <si>
    <t>MICROSISTEM SERVIÇOS EIRELI. - Disco rígido externo para uso na COPMA. -  29/05/2019</t>
  </si>
  <si>
    <t>HD ENGENHARIA E MANUTENÇÃO LTDA - Recuperação de dados do HD extrno Samsung  da COPMA. -  29/05/2019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</si>
</sst>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&quot;R$&quot;\ #,##0.00"/>
    <numFmt numFmtId="166" formatCode="0.00;[Red]0.00"/>
    <numFmt numFmtId="167" formatCode="0.0%"/>
    <numFmt numFmtId="168" formatCode="_-&quot;R$&quot;\ * #,##0_-;\-&quot;R$&quot;\ * #,##0_-;_-&quot;R$&quot;\ 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4"/>
      <color rgb="FFFF0000"/>
      <name val="Calibri"/>
      <family val="2"/>
      <scheme val="minor"/>
    </font>
    <font>
      <sz val="9"/>
      <color rgb="FF1F497D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3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758">
    <xf numFmtId="0" fontId="0" fillId="0" borderId="0" xfId="0"/>
    <xf numFmtId="0" fontId="0" fillId="0" borderId="1" xfId="0" applyBorder="1"/>
    <xf numFmtId="0" fontId="0" fillId="3" borderId="1" xfId="0" applyFill="1" applyBorder="1"/>
    <xf numFmtId="165" fontId="0" fillId="3" borderId="1" xfId="0" applyNumberFormat="1" applyFill="1" applyBorder="1"/>
    <xf numFmtId="165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Fill="1" applyBorder="1"/>
    <xf numFmtId="0" fontId="3" fillId="3" borderId="0" xfId="0" applyFont="1" applyFill="1" applyBorder="1"/>
    <xf numFmtId="0" fontId="0" fillId="3" borderId="0" xfId="0" applyFill="1" applyBorder="1"/>
    <xf numFmtId="165" fontId="0" fillId="3" borderId="0" xfId="0" applyNumberFormat="1" applyFill="1"/>
    <xf numFmtId="0" fontId="0" fillId="3" borderId="0" xfId="0" applyFill="1"/>
    <xf numFmtId="14" fontId="0" fillId="2" borderId="1" xfId="0" applyNumberFormat="1" applyFill="1" applyBorder="1"/>
    <xf numFmtId="165" fontId="0" fillId="2" borderId="1" xfId="0" applyNumberFormat="1" applyFill="1" applyBorder="1"/>
    <xf numFmtId="0" fontId="0" fillId="2" borderId="1" xfId="0" applyFill="1" applyBorder="1"/>
    <xf numFmtId="0" fontId="2" fillId="2" borderId="1" xfId="2" applyFill="1" applyBorder="1" applyAlignment="1" applyProtection="1"/>
    <xf numFmtId="0" fontId="0" fillId="4" borderId="0" xfId="0" applyFill="1"/>
    <xf numFmtId="165" fontId="0" fillId="4" borderId="0" xfId="0" applyNumberFormat="1" applyFill="1"/>
    <xf numFmtId="165" fontId="0" fillId="0" borderId="0" xfId="0" applyNumberFormat="1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Font="1" applyFill="1" applyBorder="1"/>
    <xf numFmtId="0" fontId="0" fillId="0" borderId="0" xfId="0" applyBorder="1"/>
    <xf numFmtId="0" fontId="0" fillId="0" borderId="2" xfId="0" applyFont="1" applyFill="1" applyBorder="1"/>
    <xf numFmtId="0" fontId="0" fillId="2" borderId="0" xfId="0" applyFont="1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Font="1" applyBorder="1"/>
    <xf numFmtId="165" fontId="0" fillId="0" borderId="0" xfId="0" applyNumberFormat="1" applyFont="1" applyBorder="1"/>
    <xf numFmtId="0" fontId="4" fillId="2" borderId="1" xfId="2" applyFont="1" applyFill="1" applyBorder="1" applyAlignment="1" applyProtection="1"/>
    <xf numFmtId="14" fontId="0" fillId="2" borderId="1" xfId="0" applyNumberFormat="1" applyFont="1" applyFill="1" applyBorder="1"/>
    <xf numFmtId="165" fontId="0" fillId="2" borderId="1" xfId="0" applyNumberFormat="1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165" fontId="0" fillId="3" borderId="1" xfId="0" applyNumberFormat="1" applyFont="1" applyFill="1" applyBorder="1"/>
    <xf numFmtId="0" fontId="0" fillId="4" borderId="1" xfId="0" applyFont="1" applyFill="1" applyBorder="1"/>
    <xf numFmtId="165" fontId="0" fillId="4" borderId="1" xfId="0" applyNumberFormat="1" applyFont="1" applyFill="1" applyBorder="1"/>
    <xf numFmtId="0" fontId="9" fillId="0" borderId="0" xfId="0" applyFont="1"/>
    <xf numFmtId="164" fontId="0" fillId="0" borderId="34" xfId="1" applyFont="1" applyFill="1" applyBorder="1" applyAlignment="1">
      <alignment horizontal="center"/>
    </xf>
    <xf numFmtId="164" fontId="0" fillId="0" borderId="19" xfId="1" applyFont="1" applyFill="1" applyBorder="1" applyAlignment="1">
      <alignment horizontal="center"/>
    </xf>
    <xf numFmtId="14" fontId="7" fillId="0" borderId="27" xfId="0" applyNumberFormat="1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vertical="center"/>
      <protection locked="0"/>
    </xf>
    <xf numFmtId="0" fontId="7" fillId="0" borderId="1" xfId="0" quotePrefix="1" applyNumberFormat="1" applyFont="1" applyFill="1" applyBorder="1" applyAlignment="1" applyProtection="1">
      <alignment horizontal="center" vertical="center"/>
      <protection locked="0"/>
    </xf>
    <xf numFmtId="14" fontId="7" fillId="0" borderId="1" xfId="0" applyNumberFormat="1" applyFont="1" applyFill="1" applyBorder="1" applyAlignment="1">
      <alignment horizontal="center" vertical="center"/>
    </xf>
    <xf numFmtId="164" fontId="7" fillId="0" borderId="1" xfId="1" applyFont="1" applyFill="1" applyBorder="1" applyAlignment="1">
      <alignment horizontal="right"/>
    </xf>
    <xf numFmtId="14" fontId="7" fillId="0" borderId="21" xfId="0" applyNumberFormat="1" applyFont="1" applyFill="1" applyBorder="1" applyAlignment="1">
      <alignment horizontal="center"/>
    </xf>
    <xf numFmtId="0" fontId="7" fillId="0" borderId="22" xfId="0" applyFont="1" applyFill="1" applyBorder="1" applyAlignment="1" applyProtection="1">
      <alignment horizontal="left" vertical="center"/>
      <protection locked="0"/>
    </xf>
    <xf numFmtId="0" fontId="7" fillId="0" borderId="22" xfId="0" applyNumberFormat="1" applyFont="1" applyFill="1" applyBorder="1" applyAlignment="1" applyProtection="1">
      <alignment horizontal="center" vertical="center"/>
      <protection locked="0"/>
    </xf>
    <xf numFmtId="14" fontId="7" fillId="0" borderId="22" xfId="0" applyNumberFormat="1" applyFont="1" applyFill="1" applyBorder="1" applyAlignment="1">
      <alignment horizontal="center" vertical="center"/>
    </xf>
    <xf numFmtId="164" fontId="7" fillId="0" borderId="22" xfId="1" applyFont="1" applyFill="1" applyBorder="1" applyAlignment="1">
      <alignment horizontal="right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14" fontId="7" fillId="0" borderId="38" xfId="0" applyNumberFormat="1" applyFont="1" applyFill="1" applyBorder="1" applyAlignment="1">
      <alignment horizontal="center"/>
    </xf>
    <xf numFmtId="0" fontId="7" fillId="0" borderId="34" xfId="0" applyNumberFormat="1" applyFont="1" applyFill="1" applyBorder="1" applyAlignment="1" applyProtection="1">
      <alignment horizontal="center" vertical="center"/>
      <protection locked="0"/>
    </xf>
    <xf numFmtId="14" fontId="7" fillId="0" borderId="34" xfId="0" applyNumberFormat="1" applyFont="1" applyFill="1" applyBorder="1" applyAlignment="1">
      <alignment horizontal="center" vertical="center"/>
    </xf>
    <xf numFmtId="0" fontId="7" fillId="0" borderId="22" xfId="0" quotePrefix="1" applyFont="1" applyFill="1" applyBorder="1" applyAlignment="1" applyProtection="1">
      <alignment horizontal="left" vertical="center"/>
      <protection locked="0"/>
    </xf>
    <xf numFmtId="164" fontId="7" fillId="0" borderId="22" xfId="0" applyNumberFormat="1" applyFont="1" applyFill="1" applyBorder="1" applyAlignment="1" applyProtection="1">
      <alignment horizontal="center" vertical="center"/>
      <protection locked="0"/>
    </xf>
    <xf numFmtId="14" fontId="7" fillId="0" borderId="1" xfId="0" applyNumberFormat="1" applyFont="1" applyFill="1" applyBorder="1" applyAlignment="1">
      <alignment horizontal="center"/>
    </xf>
    <xf numFmtId="0" fontId="7" fillId="0" borderId="1" xfId="0" quotePrefix="1" applyFont="1" applyFill="1" applyBorder="1" applyAlignment="1" applyProtection="1">
      <alignment horizontal="left" vertical="center"/>
      <protection locked="0"/>
    </xf>
    <xf numFmtId="164" fontId="7" fillId="0" borderId="1" xfId="0" applyNumberFormat="1" applyFont="1" applyFill="1" applyBorder="1" applyAlignment="1" applyProtection="1">
      <alignment horizontal="center" vertical="center"/>
      <protection locked="0"/>
    </xf>
    <xf numFmtId="164" fontId="0" fillId="0" borderId="1" xfId="1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7" fillId="0" borderId="34" xfId="0" applyFont="1" applyFill="1" applyBorder="1" applyAlignment="1" applyProtection="1">
      <alignment horizontal="left" vertical="center"/>
      <protection locked="0"/>
    </xf>
    <xf numFmtId="164" fontId="7" fillId="0" borderId="34" xfId="1" applyFont="1" applyFill="1" applyBorder="1" applyAlignment="1">
      <alignment horizontal="right"/>
    </xf>
    <xf numFmtId="0" fontId="7" fillId="0" borderId="34" xfId="0" quotePrefix="1" applyFont="1" applyFill="1" applyBorder="1" applyAlignment="1" applyProtection="1">
      <alignment horizontal="left" vertical="center"/>
      <protection locked="0"/>
    </xf>
    <xf numFmtId="164" fontId="7" fillId="0" borderId="34" xfId="0" applyNumberFormat="1" applyFont="1" applyFill="1" applyBorder="1" applyAlignment="1" applyProtection="1">
      <alignment horizontal="center" vertical="center"/>
      <protection locked="0"/>
    </xf>
    <xf numFmtId="0" fontId="7" fillId="5" borderId="11" xfId="0" applyFont="1" applyFill="1" applyBorder="1" applyAlignment="1" applyProtection="1">
      <alignment vertical="center"/>
      <protection locked="0"/>
    </xf>
    <xf numFmtId="0" fontId="0" fillId="5" borderId="11" xfId="0" applyFont="1" applyFill="1" applyBorder="1"/>
    <xf numFmtId="0" fontId="0" fillId="0" borderId="34" xfId="0" applyFont="1" applyFill="1" applyBorder="1"/>
    <xf numFmtId="0" fontId="0" fillId="0" borderId="41" xfId="0" applyFont="1" applyFill="1" applyBorder="1"/>
    <xf numFmtId="14" fontId="0" fillId="0" borderId="38" xfId="0" applyNumberFormat="1" applyFont="1" applyFill="1" applyBorder="1"/>
    <xf numFmtId="0" fontId="0" fillId="0" borderId="34" xfId="0" applyFont="1" applyFill="1" applyBorder="1" applyAlignment="1">
      <alignment horizontal="center" vertical="center"/>
    </xf>
    <xf numFmtId="14" fontId="0" fillId="0" borderId="18" xfId="0" applyNumberFormat="1" applyFont="1" applyFill="1" applyBorder="1"/>
    <xf numFmtId="0" fontId="0" fillId="0" borderId="19" xfId="0" applyFont="1" applyFill="1" applyBorder="1"/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/>
    <xf numFmtId="0" fontId="0" fillId="0" borderId="28" xfId="0" applyFont="1" applyFill="1" applyBorder="1"/>
    <xf numFmtId="0" fontId="0" fillId="0" borderId="22" xfId="0" applyFont="1" applyFill="1" applyBorder="1"/>
    <xf numFmtId="0" fontId="0" fillId="0" borderId="23" xfId="0" applyFont="1" applyFill="1" applyBorder="1"/>
    <xf numFmtId="14" fontId="0" fillId="0" borderId="27" xfId="0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165" fontId="0" fillId="0" borderId="4" xfId="0" applyNumberFormat="1" applyFont="1" applyFill="1" applyBorder="1" applyAlignment="1">
      <alignment horizontal="left"/>
    </xf>
    <xf numFmtId="164" fontId="0" fillId="0" borderId="1" xfId="1" applyFont="1" applyFill="1" applyBorder="1"/>
    <xf numFmtId="14" fontId="0" fillId="0" borderId="1" xfId="0" applyNumberFormat="1" applyFont="1" applyFill="1" applyBorder="1"/>
    <xf numFmtId="0" fontId="0" fillId="0" borderId="4" xfId="0" applyFont="1" applyFill="1" applyBorder="1"/>
    <xf numFmtId="0" fontId="0" fillId="0" borderId="40" xfId="0" applyFont="1" applyFill="1" applyBorder="1"/>
    <xf numFmtId="0" fontId="0" fillId="0" borderId="37" xfId="0" applyFont="1" applyFill="1" applyBorder="1"/>
    <xf numFmtId="0" fontId="0" fillId="0" borderId="42" xfId="0" applyFont="1" applyFill="1" applyBorder="1"/>
    <xf numFmtId="14" fontId="7" fillId="0" borderId="18" xfId="0" applyNumberFormat="1" applyFont="1" applyFill="1" applyBorder="1" applyAlignment="1">
      <alignment horizontal="center"/>
    </xf>
    <xf numFmtId="0" fontId="7" fillId="0" borderId="19" xfId="0" quotePrefix="1" applyFont="1" applyFill="1" applyBorder="1" applyAlignment="1" applyProtection="1">
      <alignment horizontal="left" vertical="center"/>
      <protection locked="0"/>
    </xf>
    <xf numFmtId="0" fontId="7" fillId="0" borderId="19" xfId="0" applyNumberFormat="1" applyFont="1" applyFill="1" applyBorder="1" applyAlignment="1" applyProtection="1">
      <alignment horizontal="center" vertical="center"/>
      <protection locked="0"/>
    </xf>
    <xf numFmtId="14" fontId="7" fillId="0" borderId="19" xfId="0" applyNumberFormat="1" applyFont="1" applyFill="1" applyBorder="1" applyAlignment="1">
      <alignment horizontal="center"/>
    </xf>
    <xf numFmtId="164" fontId="7" fillId="0" borderId="19" xfId="1" applyFont="1" applyFill="1" applyBorder="1" applyAlignment="1">
      <alignment horizontal="right"/>
    </xf>
    <xf numFmtId="164" fontId="7" fillId="0" borderId="19" xfId="0" applyNumberFormat="1" applyFont="1" applyFill="1" applyBorder="1" applyAlignment="1" applyProtection="1">
      <alignment horizontal="center" vertical="center"/>
      <protection locked="0"/>
    </xf>
    <xf numFmtId="14" fontId="7" fillId="0" borderId="22" xfId="0" applyNumberFormat="1" applyFont="1" applyFill="1" applyBorder="1" applyAlignment="1">
      <alignment horizontal="center"/>
    </xf>
    <xf numFmtId="164" fontId="7" fillId="0" borderId="22" xfId="1" applyNumberFormat="1" applyFont="1" applyFill="1" applyBorder="1" applyAlignment="1">
      <alignment horizontal="right"/>
    </xf>
    <xf numFmtId="0" fontId="0" fillId="0" borderId="28" xfId="0" quotePrefix="1" applyFont="1" applyFill="1" applyBorder="1"/>
    <xf numFmtId="14" fontId="7" fillId="0" borderId="34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/>
    <xf numFmtId="0" fontId="8" fillId="0" borderId="1" xfId="0" applyFont="1" applyBorder="1"/>
    <xf numFmtId="0" fontId="8" fillId="0" borderId="1" xfId="0" applyFont="1" applyFill="1" applyBorder="1"/>
    <xf numFmtId="0" fontId="8" fillId="0" borderId="0" xfId="0" applyFont="1" applyFill="1"/>
    <xf numFmtId="14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0" borderId="1" xfId="0" applyFont="1" applyFill="1" applyBorder="1" applyAlignment="1" applyProtection="1">
      <alignment vertical="center"/>
      <protection locked="0"/>
    </xf>
    <xf numFmtId="0" fontId="8" fillId="0" borderId="1" xfId="0" applyFont="1" applyFill="1" applyBorder="1" applyAlignment="1">
      <alignment horizontal="center"/>
    </xf>
    <xf numFmtId="164" fontId="8" fillId="0" borderId="1" xfId="0" applyNumberFormat="1" applyFont="1" applyFill="1" applyBorder="1"/>
    <xf numFmtId="0" fontId="12" fillId="0" borderId="1" xfId="0" applyFont="1" applyFill="1" applyBorder="1" applyAlignment="1" applyProtection="1">
      <alignment horizontal="center" vertical="center"/>
      <protection locked="0"/>
    </xf>
    <xf numFmtId="0" fontId="8" fillId="0" borderId="1" xfId="0" quotePrefix="1" applyFont="1" applyFill="1" applyBorder="1" applyAlignment="1">
      <alignment horizontal="center" vertical="center"/>
    </xf>
    <xf numFmtId="0" fontId="8" fillId="0" borderId="0" xfId="0" quotePrefix="1" applyFont="1" applyFill="1"/>
    <xf numFmtId="0" fontId="12" fillId="0" borderId="1" xfId="0" quotePrefix="1" applyFont="1" applyFill="1" applyBorder="1" applyAlignment="1" applyProtection="1">
      <alignment vertical="center"/>
      <protection locked="0"/>
    </xf>
    <xf numFmtId="164" fontId="12" fillId="0" borderId="1" xfId="0" applyNumberFormat="1" applyFont="1" applyFill="1" applyBorder="1" applyAlignment="1" applyProtection="1">
      <alignment horizontal="left" vertical="center"/>
      <protection locked="0"/>
    </xf>
    <xf numFmtId="164" fontId="12" fillId="0" borderId="1" xfId="0" applyNumberFormat="1" applyFont="1" applyFill="1" applyBorder="1" applyAlignment="1" applyProtection="1">
      <alignment horizontal="center" vertical="center"/>
      <protection locked="0"/>
    </xf>
    <xf numFmtId="164" fontId="12" fillId="0" borderId="1" xfId="1" applyNumberFormat="1" applyFont="1" applyFill="1" applyBorder="1" applyProtection="1">
      <protection locked="0"/>
    </xf>
    <xf numFmtId="164" fontId="12" fillId="0" borderId="1" xfId="0" applyNumberFormat="1" applyFont="1" applyFill="1" applyBorder="1" applyProtection="1">
      <protection locked="0"/>
    </xf>
    <xf numFmtId="14" fontId="12" fillId="0" borderId="1" xfId="0" applyNumberFormat="1" applyFont="1" applyFill="1" applyBorder="1" applyAlignment="1" applyProtection="1">
      <alignment vertical="center"/>
      <protection locked="0"/>
    </xf>
    <xf numFmtId="0" fontId="8" fillId="0" borderId="1" xfId="0" applyFont="1" applyFill="1" applyBorder="1" applyAlignment="1">
      <alignment horizontal="center" wrapText="1"/>
    </xf>
    <xf numFmtId="164" fontId="12" fillId="0" borderId="1" xfId="1" applyNumberFormat="1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>
      <alignment horizontal="center" vertical="center" wrapText="1"/>
    </xf>
    <xf numFmtId="14" fontId="12" fillId="0" borderId="11" xfId="0" applyNumberFormat="1" applyFont="1" applyFill="1" applyBorder="1" applyAlignment="1" applyProtection="1">
      <alignment horizontal="center" vertical="center"/>
      <protection locked="0"/>
    </xf>
    <xf numFmtId="0" fontId="12" fillId="0" borderId="11" xfId="0" applyFont="1" applyFill="1" applyBorder="1" applyAlignment="1" applyProtection="1">
      <alignment horizontal="center" vertical="center"/>
      <protection locked="0"/>
    </xf>
    <xf numFmtId="164" fontId="12" fillId="0" borderId="11" xfId="0" applyNumberFormat="1" applyFont="1" applyFill="1" applyBorder="1" applyProtection="1">
      <protection locked="0"/>
    </xf>
    <xf numFmtId="164" fontId="12" fillId="0" borderId="11" xfId="0" applyNumberFormat="1" applyFont="1" applyFill="1" applyBorder="1" applyAlignment="1" applyProtection="1">
      <alignment horizontal="center" vertical="center"/>
      <protection locked="0"/>
    </xf>
    <xf numFmtId="0" fontId="8" fillId="0" borderId="11" xfId="0" applyFont="1" applyFill="1" applyBorder="1"/>
    <xf numFmtId="14" fontId="12" fillId="0" borderId="11" xfId="0" applyNumberFormat="1" applyFont="1" applyFill="1" applyBorder="1" applyAlignment="1" applyProtection="1">
      <alignment vertical="center"/>
      <protection locked="0"/>
    </xf>
    <xf numFmtId="164" fontId="8" fillId="0" borderId="0" xfId="0" applyNumberFormat="1" applyFont="1" applyFill="1"/>
    <xf numFmtId="14" fontId="8" fillId="0" borderId="1" xfId="0" applyNumberFormat="1" applyFont="1" applyFill="1" applyBorder="1" applyAlignment="1">
      <alignment horizontal="center"/>
    </xf>
    <xf numFmtId="0" fontId="12" fillId="0" borderId="1" xfId="0" quotePrefix="1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3" fillId="0" borderId="1" xfId="0" applyFont="1" applyFill="1" applyBorder="1" applyAlignment="1">
      <alignment horizontal="center"/>
    </xf>
    <xf numFmtId="14" fontId="8" fillId="0" borderId="11" xfId="0" applyNumberFormat="1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164" fontId="8" fillId="0" borderId="11" xfId="0" applyNumberFormat="1" applyFont="1" applyFill="1" applyBorder="1"/>
    <xf numFmtId="0" fontId="13" fillId="0" borderId="11" xfId="0" applyFont="1" applyFill="1" applyBorder="1" applyAlignment="1">
      <alignment horizontal="center"/>
    </xf>
    <xf numFmtId="0" fontId="12" fillId="0" borderId="11" xfId="0" quotePrefix="1" applyFont="1" applyFill="1" applyBorder="1" applyAlignment="1" applyProtection="1">
      <alignment vertical="center"/>
      <protection locked="0"/>
    </xf>
    <xf numFmtId="0" fontId="8" fillId="0" borderId="1" xfId="0" quotePrefix="1" applyFont="1" applyFill="1" applyBorder="1"/>
    <xf numFmtId="0" fontId="12" fillId="0" borderId="1" xfId="0" applyFont="1" applyFill="1" applyBorder="1" applyAlignment="1" applyProtection="1">
      <alignment horizontal="center" vertical="center"/>
    </xf>
    <xf numFmtId="164" fontId="12" fillId="0" borderId="1" xfId="1" applyFont="1" applyFill="1" applyBorder="1" applyAlignment="1">
      <alignment horizontal="center"/>
    </xf>
    <xf numFmtId="14" fontId="14" fillId="3" borderId="1" xfId="0" applyNumberFormat="1" applyFont="1" applyFill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 applyProtection="1">
      <alignment vertical="center"/>
      <protection locked="0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164" fontId="11" fillId="3" borderId="1" xfId="0" applyNumberFormat="1" applyFont="1" applyFill="1" applyBorder="1"/>
    <xf numFmtId="0" fontId="12" fillId="0" borderId="11" xfId="0" quotePrefix="1" applyFont="1" applyFill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11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64" fontId="12" fillId="0" borderId="11" xfId="1" applyNumberFormat="1" applyFont="1" applyFill="1" applyBorder="1" applyProtection="1">
      <protection locked="0"/>
    </xf>
    <xf numFmtId="0" fontId="8" fillId="0" borderId="1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wrapText="1"/>
    </xf>
    <xf numFmtId="0" fontId="0" fillId="0" borderId="0" xfId="0" applyFont="1" applyAlignment="1">
      <alignment horizontal="center"/>
    </xf>
    <xf numFmtId="14" fontId="7" fillId="5" borderId="29" xfId="0" applyNumberFormat="1" applyFont="1" applyFill="1" applyBorder="1" applyAlignment="1" applyProtection="1">
      <alignment vertical="center"/>
      <protection locked="0"/>
    </xf>
    <xf numFmtId="14" fontId="7" fillId="0" borderId="27" xfId="0" applyNumberFormat="1" applyFont="1" applyFill="1" applyBorder="1" applyAlignment="1" applyProtection="1">
      <alignment horizontal="center" vertical="center"/>
      <protection locked="0"/>
    </xf>
    <xf numFmtId="14" fontId="0" fillId="0" borderId="21" xfId="0" applyNumberFormat="1" applyFont="1" applyFill="1" applyBorder="1"/>
    <xf numFmtId="14" fontId="7" fillId="0" borderId="18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quotePrefix="1" applyFont="1" applyBorder="1"/>
    <xf numFmtId="14" fontId="15" fillId="0" borderId="1" xfId="0" applyNumberFormat="1" applyFont="1" applyFill="1" applyBorder="1" applyAlignment="1" applyProtection="1">
      <alignment vertical="center"/>
      <protection locked="0"/>
    </xf>
    <xf numFmtId="0" fontId="15" fillId="0" borderId="1" xfId="0" applyFont="1" applyFill="1" applyBorder="1" applyAlignment="1" applyProtection="1">
      <alignment vertical="center"/>
      <protection locked="0"/>
    </xf>
    <xf numFmtId="0" fontId="15" fillId="0" borderId="1" xfId="0" applyFont="1" applyFill="1" applyBorder="1" applyAlignment="1" applyProtection="1">
      <alignment horizontal="center" vertical="center"/>
      <protection locked="0"/>
    </xf>
    <xf numFmtId="164" fontId="15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1" xfId="0" applyFont="1" applyFill="1" applyBorder="1" applyProtection="1"/>
    <xf numFmtId="0" fontId="15" fillId="0" borderId="1" xfId="0" applyFont="1" applyFill="1" applyBorder="1" applyAlignment="1" applyProtection="1">
      <alignment horizontal="center" vertical="center"/>
    </xf>
    <xf numFmtId="164" fontId="15" fillId="0" borderId="1" xfId="0" applyNumberFormat="1" applyFont="1" applyFill="1" applyBorder="1" applyProtection="1">
      <protection locked="0"/>
    </xf>
    <xf numFmtId="0" fontId="0" fillId="0" borderId="34" xfId="0" applyFont="1" applyFill="1" applyBorder="1" applyAlignment="1">
      <alignment horizontal="left"/>
    </xf>
    <xf numFmtId="0" fontId="0" fillId="0" borderId="19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22" xfId="0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164" fontId="0" fillId="0" borderId="0" xfId="1" applyFont="1" applyFill="1" applyBorder="1"/>
    <xf numFmtId="14" fontId="0" fillId="0" borderId="44" xfId="0" applyNumberFormat="1" applyFont="1" applyFill="1" applyBorder="1"/>
    <xf numFmtId="165" fontId="0" fillId="0" borderId="43" xfId="0" applyNumberFormat="1" applyFont="1" applyFill="1" applyBorder="1" applyAlignment="1">
      <alignment horizontal="left"/>
    </xf>
    <xf numFmtId="0" fontId="0" fillId="0" borderId="45" xfId="0" applyFont="1" applyFill="1" applyBorder="1"/>
    <xf numFmtId="0" fontId="0" fillId="0" borderId="44" xfId="0" applyFont="1" applyFill="1" applyBorder="1"/>
    <xf numFmtId="0" fontId="0" fillId="0" borderId="44" xfId="0" applyFont="1" applyFill="1" applyBorder="1" applyAlignment="1">
      <alignment horizontal="center" vertical="center"/>
    </xf>
    <xf numFmtId="164" fontId="0" fillId="0" borderId="44" xfId="1" applyFont="1" applyFill="1" applyBorder="1"/>
    <xf numFmtId="164" fontId="7" fillId="0" borderId="44" xfId="0" applyNumberFormat="1" applyFont="1" applyFill="1" applyBorder="1" applyAlignment="1" applyProtection="1">
      <alignment horizontal="center" vertical="center"/>
      <protection locked="0"/>
    </xf>
    <xf numFmtId="0" fontId="7" fillId="0" borderId="37" xfId="0" applyFont="1" applyFill="1" applyBorder="1" applyAlignment="1" applyProtection="1">
      <alignment horizontal="left" vertical="center"/>
      <protection locked="0"/>
    </xf>
    <xf numFmtId="0" fontId="7" fillId="0" borderId="46" xfId="0" applyFont="1" applyFill="1" applyBorder="1" applyAlignment="1" applyProtection="1">
      <alignment vertical="center"/>
      <protection locked="0"/>
    </xf>
    <xf numFmtId="14" fontId="7" fillId="0" borderId="19" xfId="0" applyNumberFormat="1" applyFont="1" applyFill="1" applyBorder="1" applyAlignment="1">
      <alignment horizontal="center" vertical="center"/>
    </xf>
    <xf numFmtId="0" fontId="0" fillId="0" borderId="46" xfId="0" applyFont="1" applyFill="1" applyBorder="1"/>
    <xf numFmtId="165" fontId="0" fillId="0" borderId="42" xfId="0" applyNumberFormat="1" applyFont="1" applyFill="1" applyBorder="1" applyAlignment="1">
      <alignment horizontal="left"/>
    </xf>
    <xf numFmtId="0" fontId="0" fillId="0" borderId="47" xfId="0" applyFont="1" applyFill="1" applyBorder="1"/>
    <xf numFmtId="0" fontId="0" fillId="0" borderId="22" xfId="0" applyFont="1" applyFill="1" applyBorder="1" applyAlignment="1">
      <alignment horizontal="center" vertical="center"/>
    </xf>
    <xf numFmtId="164" fontId="0" fillId="0" borderId="22" xfId="1" applyFont="1" applyFill="1" applyBorder="1"/>
    <xf numFmtId="0" fontId="3" fillId="5" borderId="1" xfId="0" applyFont="1" applyFill="1" applyBorder="1" applyAlignment="1">
      <alignment horizontal="center" vertical="center"/>
    </xf>
    <xf numFmtId="164" fontId="17" fillId="6" borderId="8" xfId="0" applyNumberFormat="1" applyFont="1" applyFill="1" applyBorder="1"/>
    <xf numFmtId="164" fontId="12" fillId="0" borderId="17" xfId="0" applyNumberFormat="1" applyFont="1" applyFill="1" applyBorder="1" applyProtection="1">
      <protection locked="0"/>
    </xf>
    <xf numFmtId="164" fontId="12" fillId="0" borderId="17" xfId="0" applyNumberFormat="1" applyFont="1" applyFill="1" applyBorder="1" applyAlignment="1" applyProtection="1">
      <alignment horizontal="center" vertical="center"/>
      <protection locked="0"/>
    </xf>
    <xf numFmtId="0" fontId="8" fillId="0" borderId="17" xfId="0" applyFont="1" applyFill="1" applyBorder="1"/>
    <xf numFmtId="164" fontId="16" fillId="5" borderId="4" xfId="1" applyFont="1" applyFill="1" applyBorder="1"/>
    <xf numFmtId="164" fontId="12" fillId="5" borderId="9" xfId="0" applyNumberFormat="1" applyFont="1" applyFill="1" applyBorder="1" applyAlignment="1" applyProtection="1">
      <alignment horizontal="center" vertical="center"/>
      <protection locked="0"/>
    </xf>
    <xf numFmtId="0" fontId="8" fillId="5" borderId="9" xfId="0" applyFont="1" applyFill="1" applyBorder="1"/>
    <xf numFmtId="0" fontId="8" fillId="5" borderId="2" xfId="0" applyFont="1" applyFill="1" applyBorder="1"/>
    <xf numFmtId="165" fontId="10" fillId="3" borderId="13" xfId="0" applyNumberFormat="1" applyFont="1" applyFill="1" applyBorder="1" applyAlignment="1">
      <alignment vertical="center"/>
    </xf>
    <xf numFmtId="165" fontId="10" fillId="3" borderId="14" xfId="0" applyNumberFormat="1" applyFont="1" applyFill="1" applyBorder="1" applyAlignment="1">
      <alignment vertical="center"/>
    </xf>
    <xf numFmtId="164" fontId="17" fillId="3" borderId="12" xfId="1" applyFont="1" applyFill="1" applyBorder="1" applyAlignment="1">
      <alignment vertical="center"/>
    </xf>
    <xf numFmtId="164" fontId="17" fillId="3" borderId="40" xfId="1" applyFont="1" applyFill="1" applyBorder="1" applyAlignment="1">
      <alignment vertical="center"/>
    </xf>
    <xf numFmtId="0" fontId="10" fillId="6" borderId="8" xfId="0" applyFont="1" applyFill="1" applyBorder="1"/>
    <xf numFmtId="0" fontId="10" fillId="6" borderId="16" xfId="0" applyFont="1" applyFill="1" applyBorder="1"/>
    <xf numFmtId="14" fontId="15" fillId="0" borderId="11" xfId="0" applyNumberFormat="1" applyFont="1" applyFill="1" applyBorder="1" applyAlignment="1" applyProtection="1">
      <alignment vertical="center"/>
      <protection locked="0"/>
    </xf>
    <xf numFmtId="0" fontId="15" fillId="0" borderId="11" xfId="0" applyFont="1" applyFill="1" applyBorder="1" applyAlignment="1" applyProtection="1">
      <alignment vertical="center"/>
      <protection locked="0"/>
    </xf>
    <xf numFmtId="14" fontId="10" fillId="6" borderId="12" xfId="0" applyNumberFormat="1" applyFont="1" applyFill="1" applyBorder="1"/>
    <xf numFmtId="0" fontId="10" fillId="6" borderId="14" xfId="0" applyFont="1" applyFill="1" applyBorder="1" applyAlignment="1"/>
    <xf numFmtId="0" fontId="10" fillId="3" borderId="13" xfId="0" applyFont="1" applyFill="1" applyBorder="1" applyAlignment="1">
      <alignment horizontal="center"/>
    </xf>
    <xf numFmtId="0" fontId="10" fillId="3" borderId="13" xfId="0" applyFont="1" applyFill="1" applyBorder="1"/>
    <xf numFmtId="0" fontId="10" fillId="3" borderId="14" xfId="0" applyFont="1" applyFill="1" applyBorder="1"/>
    <xf numFmtId="164" fontId="17" fillId="3" borderId="12" xfId="0" applyNumberFormat="1" applyFont="1" applyFill="1" applyBorder="1"/>
    <xf numFmtId="164" fontId="16" fillId="5" borderId="10" xfId="1" applyFont="1" applyFill="1" applyBorder="1"/>
    <xf numFmtId="164" fontId="12" fillId="5" borderId="3" xfId="0" applyNumberFormat="1" applyFont="1" applyFill="1" applyBorder="1" applyAlignment="1" applyProtection="1">
      <alignment horizontal="center" vertical="center"/>
      <protection locked="0"/>
    </xf>
    <xf numFmtId="0" fontId="8" fillId="5" borderId="3" xfId="0" applyFont="1" applyFill="1" applyBorder="1"/>
    <xf numFmtId="0" fontId="8" fillId="5" borderId="33" xfId="0" applyFont="1" applyFill="1" applyBorder="1"/>
    <xf numFmtId="0" fontId="15" fillId="0" borderId="1" xfId="0" quotePrefix="1" applyFont="1" applyFill="1" applyBorder="1" applyAlignment="1" applyProtection="1">
      <alignment vertical="center"/>
      <protection locked="0"/>
    </xf>
    <xf numFmtId="14" fontId="20" fillId="0" borderId="1" xfId="0" applyNumberFormat="1" applyFont="1" applyFill="1" applyBorder="1" applyAlignment="1" applyProtection="1">
      <alignment vertical="center"/>
      <protection locked="0"/>
    </xf>
    <xf numFmtId="0" fontId="20" fillId="0" borderId="1" xfId="0" applyFont="1" applyFill="1" applyBorder="1" applyAlignment="1" applyProtection="1">
      <alignment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164" fontId="20" fillId="0" borderId="1" xfId="0" applyNumberFormat="1" applyFont="1" applyFill="1" applyBorder="1" applyProtection="1">
      <protection locked="0"/>
    </xf>
    <xf numFmtId="164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1" fillId="18" borderId="1" xfId="0" applyFont="1" applyFill="1" applyBorder="1"/>
    <xf numFmtId="0" fontId="21" fillId="0" borderId="1" xfId="0" applyFont="1" applyFill="1" applyBorder="1"/>
    <xf numFmtId="0" fontId="20" fillId="0" borderId="1" xfId="0" quotePrefix="1" applyFont="1" applyFill="1" applyBorder="1" applyAlignment="1" applyProtection="1">
      <alignment vertical="center"/>
      <protection locked="0"/>
    </xf>
    <xf numFmtId="0" fontId="15" fillId="0" borderId="11" xfId="0" applyFont="1" applyFill="1" applyBorder="1" applyAlignment="1" applyProtection="1">
      <alignment horizontal="center" vertical="center"/>
      <protection locked="0"/>
    </xf>
    <xf numFmtId="164" fontId="15" fillId="0" borderId="11" xfId="0" applyNumberFormat="1" applyFont="1" applyFill="1" applyBorder="1" applyProtection="1">
      <protection locked="0"/>
    </xf>
    <xf numFmtId="164" fontId="15" fillId="0" borderId="11" xfId="0" applyNumberFormat="1" applyFont="1" applyFill="1" applyBorder="1" applyAlignment="1" applyProtection="1">
      <alignment horizontal="center" vertical="center"/>
      <protection locked="0"/>
    </xf>
    <xf numFmtId="164" fontId="16" fillId="5" borderId="1" xfId="1" applyFont="1" applyFill="1" applyBorder="1"/>
    <xf numFmtId="164" fontId="12" fillId="5" borderId="1" xfId="0" applyNumberFormat="1" applyFont="1" applyFill="1" applyBorder="1" applyAlignment="1" applyProtection="1">
      <alignment horizontal="center" vertical="center"/>
      <protection locked="0"/>
    </xf>
    <xf numFmtId="0" fontId="8" fillId="5" borderId="1" xfId="0" applyFont="1" applyFill="1" applyBorder="1"/>
    <xf numFmtId="0" fontId="15" fillId="0" borderId="1" xfId="0" quotePrefix="1" applyFont="1" applyFill="1" applyBorder="1" applyAlignment="1" applyProtection="1">
      <alignment horizontal="center" vertical="center"/>
      <protection locked="0"/>
    </xf>
    <xf numFmtId="0" fontId="0" fillId="0" borderId="1" xfId="0" quotePrefix="1" applyFont="1" applyFill="1" applyBorder="1"/>
    <xf numFmtId="164" fontId="12" fillId="0" borderId="1" xfId="0" applyNumberFormat="1" applyFont="1" applyFill="1" applyBorder="1" applyAlignment="1" applyProtection="1">
      <alignment vertical="center"/>
    </xf>
    <xf numFmtId="0" fontId="12" fillId="0" borderId="1" xfId="0" applyFont="1" applyFill="1" applyBorder="1" applyAlignment="1" applyProtection="1"/>
    <xf numFmtId="0" fontId="12" fillId="0" borderId="1" xfId="0" applyFont="1" applyFill="1" applyBorder="1" applyProtection="1"/>
    <xf numFmtId="164" fontId="12" fillId="0" borderId="1" xfId="0" applyNumberFormat="1" applyFont="1" applyFill="1" applyBorder="1" applyAlignment="1" applyProtection="1">
      <alignment horizontal="left" vertical="center"/>
    </xf>
    <xf numFmtId="164" fontId="8" fillId="0" borderId="1" xfId="1" applyFont="1" applyBorder="1"/>
    <xf numFmtId="14" fontId="12" fillId="10" borderId="1" xfId="0" applyNumberFormat="1" applyFont="1" applyFill="1" applyBorder="1" applyAlignment="1" applyProtection="1">
      <alignment horizontal="center" vertical="center"/>
      <protection locked="0"/>
    </xf>
    <xf numFmtId="0" fontId="12" fillId="0" borderId="1" xfId="0" applyFont="1" applyFill="1" applyBorder="1" applyAlignment="1" applyProtection="1">
      <alignment horizontal="left" vertical="center"/>
      <protection locked="0"/>
    </xf>
    <xf numFmtId="0" fontId="12" fillId="0" borderId="1" xfId="0" applyNumberFormat="1" applyFont="1" applyFill="1" applyBorder="1" applyAlignment="1" applyProtection="1">
      <alignment horizontal="center" vertical="center"/>
      <protection locked="0"/>
    </xf>
    <xf numFmtId="14" fontId="8" fillId="1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 applyProtection="1">
      <alignment horizontal="left"/>
    </xf>
    <xf numFmtId="0" fontId="12" fillId="0" borderId="1" xfId="0" applyNumberFormat="1" applyFont="1" applyFill="1" applyBorder="1" applyAlignment="1" applyProtection="1">
      <alignment horizontal="center" vertical="center"/>
    </xf>
    <xf numFmtId="14" fontId="12" fillId="10" borderId="1" xfId="0" applyNumberFormat="1" applyFont="1" applyFill="1" applyBorder="1" applyAlignment="1" applyProtection="1">
      <alignment horizontal="center"/>
    </xf>
    <xf numFmtId="0" fontId="12" fillId="10" borderId="1" xfId="0" applyNumberFormat="1" applyFont="1" applyFill="1" applyBorder="1" applyAlignment="1" applyProtection="1">
      <alignment horizontal="center" vertical="center"/>
    </xf>
    <xf numFmtId="0" fontId="12" fillId="10" borderId="1" xfId="0" applyFont="1" applyFill="1" applyBorder="1" applyAlignment="1" applyProtection="1">
      <alignment horizontal="center" vertical="center"/>
    </xf>
    <xf numFmtId="0" fontId="12" fillId="10" borderId="1" xfId="0" applyNumberFormat="1" applyFont="1" applyFill="1" applyBorder="1" applyAlignment="1" applyProtection="1">
      <alignment horizontal="center" vertical="center"/>
      <protection locked="0"/>
    </xf>
    <xf numFmtId="0" fontId="12" fillId="10" borderId="1" xfId="0" applyFont="1" applyFill="1" applyBorder="1" applyAlignment="1" applyProtection="1">
      <alignment horizontal="center" vertical="center"/>
      <protection locked="0"/>
    </xf>
    <xf numFmtId="0" fontId="12" fillId="0" borderId="1" xfId="0" applyFont="1" applyFill="1" applyBorder="1" applyAlignment="1" applyProtection="1">
      <alignment horizontal="left" wrapText="1"/>
    </xf>
    <xf numFmtId="164" fontId="12" fillId="0" borderId="1" xfId="1" applyFont="1" applyFill="1" applyBorder="1" applyAlignment="1" applyProtection="1">
      <alignment horizontal="left" vertical="center"/>
    </xf>
    <xf numFmtId="14" fontId="12" fillId="10" borderId="1" xfId="0" applyNumberFormat="1" applyFont="1" applyFill="1" applyBorder="1" applyAlignment="1">
      <alignment horizontal="center"/>
    </xf>
    <xf numFmtId="164" fontId="12" fillId="0" borderId="1" xfId="0" applyNumberFormat="1" applyFont="1" applyFill="1" applyBorder="1" applyAlignment="1" applyProtection="1">
      <alignment horizontal="center" vertical="center"/>
    </xf>
    <xf numFmtId="164" fontId="12" fillId="0" borderId="1" xfId="1" applyFont="1" applyFill="1" applyBorder="1" applyAlignment="1"/>
    <xf numFmtId="0" fontId="13" fillId="0" borderId="1" xfId="0" applyNumberFormat="1" applyFont="1" applyFill="1" applyBorder="1" applyAlignment="1" applyProtection="1">
      <alignment horizontal="center" vertical="center"/>
    </xf>
    <xf numFmtId="0" fontId="12" fillId="10" borderId="1" xfId="0" applyFont="1" applyFill="1" applyBorder="1" applyAlignment="1" applyProtection="1">
      <alignment horizontal="left"/>
    </xf>
    <xf numFmtId="166" fontId="13" fillId="10" borderId="1" xfId="0" applyNumberFormat="1" applyFont="1" applyFill="1" applyBorder="1" applyAlignment="1" applyProtection="1">
      <alignment horizontal="center" vertical="center"/>
    </xf>
    <xf numFmtId="166" fontId="13" fillId="10" borderId="1" xfId="0" applyNumberFormat="1" applyFont="1" applyFill="1" applyBorder="1" applyAlignment="1" applyProtection="1">
      <alignment horizontal="center" vertical="center"/>
      <protection locked="0"/>
    </xf>
    <xf numFmtId="0" fontId="22" fillId="10" borderId="11" xfId="0" applyFont="1" applyFill="1" applyBorder="1" applyAlignment="1">
      <alignment horizontal="center"/>
    </xf>
    <xf numFmtId="0" fontId="22" fillId="10" borderId="0" xfId="0" applyFont="1" applyFill="1" applyAlignment="1">
      <alignment horizontal="center"/>
    </xf>
    <xf numFmtId="164" fontId="13" fillId="10" borderId="1" xfId="0" applyNumberFormat="1" applyFont="1" applyFill="1" applyBorder="1" applyAlignment="1" applyProtection="1">
      <alignment horizontal="center" vertical="center"/>
      <protection locked="0"/>
    </xf>
    <xf numFmtId="43" fontId="13" fillId="10" borderId="1" xfId="4" applyFont="1" applyFill="1" applyBorder="1" applyAlignment="1" applyProtection="1">
      <alignment horizontal="center" vertical="center"/>
      <protection locked="0"/>
    </xf>
    <xf numFmtId="0" fontId="13" fillId="10" borderId="1" xfId="0" applyFont="1" applyFill="1" applyBorder="1" applyAlignment="1">
      <alignment horizontal="center"/>
    </xf>
    <xf numFmtId="0" fontId="12" fillId="0" borderId="1" xfId="0" applyFont="1" applyFill="1" applyBorder="1" applyAlignment="1" applyProtection="1">
      <alignment horizontal="center"/>
    </xf>
    <xf numFmtId="0" fontId="13" fillId="0" borderId="1" xfId="0" applyFont="1" applyFill="1" applyBorder="1" applyAlignment="1" applyProtection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10" borderId="1" xfId="0" applyFont="1" applyFill="1" applyBorder="1" applyAlignment="1" applyProtection="1">
      <alignment horizontal="left" vertical="center"/>
      <protection locked="0"/>
    </xf>
    <xf numFmtId="168" fontId="0" fillId="5" borderId="11" xfId="0" applyNumberFormat="1" applyFont="1" applyFill="1" applyBorder="1"/>
    <xf numFmtId="168" fontId="12" fillId="0" borderId="1" xfId="1" applyNumberFormat="1" applyFont="1" applyFill="1" applyBorder="1" applyAlignment="1">
      <alignment horizontal="right"/>
    </xf>
    <xf numFmtId="168" fontId="12" fillId="0" borderId="1" xfId="1" applyNumberFormat="1" applyFont="1" applyFill="1" applyBorder="1" applyAlignment="1" applyProtection="1"/>
    <xf numFmtId="168" fontId="12" fillId="0" borderId="1" xfId="1" applyNumberFormat="1" applyFont="1" applyFill="1" applyBorder="1" applyAlignment="1" applyProtection="1">
      <alignment horizontal="left" vertical="center"/>
      <protection locked="0"/>
    </xf>
    <xf numFmtId="168" fontId="12" fillId="10" borderId="1" xfId="1" applyNumberFormat="1" applyFont="1" applyFill="1" applyBorder="1" applyAlignment="1" applyProtection="1"/>
    <xf numFmtId="168" fontId="12" fillId="10" borderId="1" xfId="1" applyNumberFormat="1" applyFont="1" applyFill="1" applyBorder="1" applyAlignment="1">
      <alignment horizontal="right"/>
    </xf>
    <xf numFmtId="168" fontId="12" fillId="0" borderId="1" xfId="1" applyNumberFormat="1" applyFont="1" applyFill="1" applyBorder="1" applyAlignment="1" applyProtection="1">
      <alignment vertical="top"/>
    </xf>
    <xf numFmtId="168" fontId="12" fillId="0" borderId="1" xfId="1" applyNumberFormat="1" applyFont="1" applyFill="1" applyBorder="1" applyAlignment="1" applyProtection="1">
      <alignment vertical="center"/>
    </xf>
    <xf numFmtId="168" fontId="8" fillId="0" borderId="1" xfId="0" applyNumberFormat="1" applyFont="1" applyFill="1" applyBorder="1" applyAlignment="1"/>
    <xf numFmtId="168" fontId="12" fillId="0" borderId="1" xfId="0" applyNumberFormat="1" applyFont="1" applyFill="1" applyBorder="1" applyAlignment="1" applyProtection="1">
      <alignment horizontal="center" vertical="center"/>
    </xf>
    <xf numFmtId="168" fontId="12" fillId="0" borderId="1" xfId="1" applyNumberFormat="1" applyFont="1" applyFill="1" applyBorder="1" applyAlignment="1"/>
    <xf numFmtId="168" fontId="12" fillId="0" borderId="1" xfId="0" applyNumberFormat="1" applyFont="1" applyFill="1" applyBorder="1" applyAlignment="1" applyProtection="1">
      <alignment horizontal="left" vertical="center"/>
    </xf>
    <xf numFmtId="168" fontId="8" fillId="0" borderId="1" xfId="4" applyNumberFormat="1" applyFont="1" applyFill="1" applyBorder="1" applyAlignment="1"/>
    <xf numFmtId="14" fontId="12" fillId="0" borderId="1" xfId="0" applyNumberFormat="1" applyFont="1" applyFill="1" applyBorder="1" applyAlignment="1" applyProtection="1">
      <alignment horizontal="center"/>
    </xf>
    <xf numFmtId="164" fontId="12" fillId="0" borderId="1" xfId="1" applyNumberFormat="1" applyFont="1" applyFill="1" applyBorder="1" applyAlignment="1" applyProtection="1"/>
    <xf numFmtId="0" fontId="12" fillId="0" borderId="1" xfId="0" applyFont="1" applyFill="1" applyBorder="1" applyAlignment="1">
      <alignment horizontal="center"/>
    </xf>
    <xf numFmtId="164" fontId="12" fillId="0" borderId="1" xfId="1" applyFont="1" applyFill="1" applyBorder="1" applyAlignment="1">
      <alignment horizontal="right"/>
    </xf>
    <xf numFmtId="164" fontId="12" fillId="0" borderId="1" xfId="0" applyNumberFormat="1" applyFont="1" applyFill="1" applyBorder="1" applyAlignment="1"/>
    <xf numFmtId="14" fontId="12" fillId="0" borderId="1" xfId="0" applyNumberFormat="1" applyFont="1" applyFill="1" applyBorder="1" applyAlignment="1" applyProtection="1">
      <alignment horizontal="center" vertical="center"/>
    </xf>
    <xf numFmtId="14" fontId="8" fillId="0" borderId="1" xfId="0" applyNumberFormat="1" applyFont="1" applyBorder="1" applyAlignment="1">
      <alignment horizontal="center"/>
    </xf>
    <xf numFmtId="0" fontId="14" fillId="19" borderId="1" xfId="0" applyFont="1" applyFill="1" applyBorder="1" applyAlignment="1" applyProtection="1">
      <alignment horizontal="center" vertical="center"/>
    </xf>
    <xf numFmtId="14" fontId="12" fillId="0" borderId="0" xfId="0" applyNumberFormat="1" applyFont="1" applyFill="1" applyAlignment="1" applyProtection="1">
      <alignment horizontal="center"/>
    </xf>
    <xf numFmtId="0" fontId="12" fillId="0" borderId="0" xfId="0" applyFont="1" applyFill="1" applyAlignment="1" applyProtection="1">
      <alignment horizontal="left"/>
    </xf>
    <xf numFmtId="0" fontId="12" fillId="0" borderId="0" xfId="0" applyNumberFormat="1" applyFont="1" applyFill="1" applyAlignment="1" applyProtection="1">
      <alignment horizontal="center" vertical="center"/>
    </xf>
    <xf numFmtId="0" fontId="12" fillId="0" borderId="0" xfId="0" applyFont="1" applyFill="1" applyAlignment="1" applyProtection="1">
      <alignment horizontal="center" vertical="center"/>
    </xf>
    <xf numFmtId="164" fontId="12" fillId="0" borderId="0" xfId="1" applyNumberFormat="1" applyFont="1" applyFill="1" applyAlignment="1" applyProtection="1"/>
    <xf numFmtId="166" fontId="12" fillId="0" borderId="0" xfId="0" applyNumberFormat="1" applyFont="1" applyFill="1" applyAlignment="1" applyProtection="1">
      <alignment horizontal="center" vertical="center"/>
    </xf>
    <xf numFmtId="14" fontId="12" fillId="0" borderId="9" xfId="0" applyNumberFormat="1" applyFont="1" applyFill="1" applyBorder="1" applyAlignment="1" applyProtection="1">
      <alignment horizontal="center"/>
    </xf>
    <xf numFmtId="0" fontId="12" fillId="0" borderId="9" xfId="0" applyFont="1" applyFill="1" applyBorder="1" applyAlignment="1" applyProtection="1">
      <alignment horizontal="left"/>
    </xf>
    <xf numFmtId="0" fontId="12" fillId="0" borderId="9" xfId="0" applyNumberFormat="1" applyFont="1" applyFill="1" applyBorder="1" applyAlignment="1" applyProtection="1">
      <alignment horizontal="center" vertical="center"/>
    </xf>
    <xf numFmtId="0" fontId="12" fillId="0" borderId="9" xfId="0" applyFont="1" applyFill="1" applyBorder="1" applyAlignment="1" applyProtection="1">
      <alignment horizontal="center" vertical="center"/>
    </xf>
    <xf numFmtId="164" fontId="12" fillId="0" borderId="9" xfId="1" applyNumberFormat="1" applyFont="1" applyFill="1" applyBorder="1" applyAlignment="1" applyProtection="1"/>
    <xf numFmtId="166" fontId="12" fillId="0" borderId="9" xfId="0" applyNumberFormat="1" applyFont="1" applyFill="1" applyBorder="1" applyAlignment="1" applyProtection="1">
      <alignment horizontal="center" vertical="center"/>
    </xf>
    <xf numFmtId="0" fontId="12" fillId="0" borderId="4" xfId="0" applyFont="1" applyFill="1" applyBorder="1" applyAlignment="1" applyProtection="1">
      <alignment horizontal="left"/>
    </xf>
    <xf numFmtId="0" fontId="12" fillId="0" borderId="10" xfId="0" applyFont="1" applyFill="1" applyBorder="1" applyAlignment="1" applyProtection="1">
      <alignment horizontal="left"/>
    </xf>
    <xf numFmtId="0" fontId="12" fillId="0" borderId="4" xfId="0" applyNumberFormat="1" applyFont="1" applyFill="1" applyBorder="1" applyAlignment="1" applyProtection="1">
      <alignment horizontal="center" vertical="center"/>
    </xf>
    <xf numFmtId="0" fontId="12" fillId="0" borderId="43" xfId="0" applyNumberFormat="1" applyFont="1" applyFill="1" applyBorder="1" applyAlignment="1" applyProtection="1">
      <alignment horizontal="center" vertical="center"/>
    </xf>
    <xf numFmtId="164" fontId="12" fillId="0" borderId="4" xfId="1" applyNumberFormat="1" applyFont="1" applyFill="1" applyBorder="1" applyAlignment="1" applyProtection="1"/>
    <xf numFmtId="164" fontId="12" fillId="0" borderId="10" xfId="1" applyNumberFormat="1" applyFont="1" applyFill="1" applyBorder="1" applyAlignment="1" applyProtection="1"/>
    <xf numFmtId="166" fontId="12" fillId="0" borderId="4" xfId="0" applyNumberFormat="1" applyFont="1" applyFill="1" applyBorder="1" applyAlignment="1" applyProtection="1">
      <alignment horizontal="center" vertical="center"/>
    </xf>
    <xf numFmtId="166" fontId="12" fillId="0" borderId="43" xfId="0" applyNumberFormat="1" applyFont="1" applyFill="1" applyBorder="1" applyAlignment="1" applyProtection="1">
      <alignment horizontal="center" vertical="center"/>
    </xf>
    <xf numFmtId="0" fontId="12" fillId="0" borderId="44" xfId="0" applyFont="1" applyFill="1" applyBorder="1" applyAlignment="1" applyProtection="1">
      <alignment horizontal="center" vertical="center"/>
    </xf>
    <xf numFmtId="164" fontId="8" fillId="10" borderId="0" xfId="0" applyNumberFormat="1" applyFont="1" applyFill="1" applyBorder="1" applyAlignment="1">
      <alignment horizontal="center"/>
    </xf>
    <xf numFmtId="14" fontId="18" fillId="5" borderId="1" xfId="0" applyNumberFormat="1" applyFont="1" applyFill="1" applyBorder="1" applyAlignment="1" applyProtection="1">
      <alignment vertical="center"/>
      <protection locked="0"/>
    </xf>
    <xf numFmtId="166" fontId="18" fillId="0" borderId="1" xfId="0" applyNumberFormat="1" applyFont="1" applyFill="1" applyBorder="1" applyAlignment="1" applyProtection="1">
      <alignment horizontal="center" vertical="center"/>
    </xf>
    <xf numFmtId="0" fontId="18" fillId="0" borderId="1" xfId="5" applyNumberFormat="1" applyFont="1" applyFill="1" applyBorder="1" applyAlignment="1" applyProtection="1">
      <alignment horizontal="center" vertical="center"/>
    </xf>
    <xf numFmtId="0" fontId="18" fillId="0" borderId="1" xfId="5" applyFont="1" applyFill="1" applyBorder="1" applyAlignment="1" applyProtection="1">
      <alignment horizontal="center" vertical="center"/>
    </xf>
    <xf numFmtId="166" fontId="18" fillId="0" borderId="1" xfId="5" applyNumberFormat="1" applyFont="1" applyFill="1" applyBorder="1" applyAlignment="1" applyProtection="1">
      <alignment horizontal="center" vertical="center"/>
    </xf>
    <xf numFmtId="0" fontId="18" fillId="0" borderId="1" xfId="0" applyNumberFormat="1" applyFont="1" applyFill="1" applyBorder="1" applyAlignment="1" applyProtection="1">
      <alignment horizontal="center" vertical="center"/>
    </xf>
    <xf numFmtId="0" fontId="18" fillId="0" borderId="1" xfId="0" applyFont="1" applyFill="1" applyBorder="1" applyAlignment="1" applyProtection="1">
      <alignment horizontal="center" vertical="center"/>
    </xf>
    <xf numFmtId="43" fontId="18" fillId="0" borderId="1" xfId="4" applyFont="1" applyFill="1" applyBorder="1" applyAlignment="1" applyProtection="1">
      <alignment horizontal="center" vertical="center"/>
      <protection locked="0"/>
    </xf>
    <xf numFmtId="164" fontId="18" fillId="0" borderId="1" xfId="5" applyNumberFormat="1" applyFont="1" applyFill="1" applyBorder="1" applyAlignment="1" applyProtection="1">
      <alignment horizontal="left" vertical="center"/>
    </xf>
    <xf numFmtId="0" fontId="18" fillId="0" borderId="1" xfId="5" applyFont="1" applyFill="1" applyBorder="1" applyAlignment="1" applyProtection="1">
      <alignment horizontal="left" vertical="center"/>
    </xf>
    <xf numFmtId="0" fontId="18" fillId="5" borderId="1" xfId="0" applyFont="1" applyFill="1" applyBorder="1" applyAlignment="1" applyProtection="1">
      <alignment vertical="center" wrapText="1"/>
      <protection locked="0"/>
    </xf>
    <xf numFmtId="0" fontId="3" fillId="5" borderId="1" xfId="0" applyFont="1" applyFill="1" applyBorder="1" applyAlignment="1">
      <alignment vertical="center"/>
    </xf>
    <xf numFmtId="168" fontId="3" fillId="5" borderId="1" xfId="0" applyNumberFormat="1" applyFont="1" applyFill="1" applyBorder="1" applyAlignment="1">
      <alignment vertical="center"/>
    </xf>
    <xf numFmtId="0" fontId="24" fillId="10" borderId="1" xfId="0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 applyProtection="1">
      <alignment horizontal="center" vertical="center"/>
    </xf>
    <xf numFmtId="0" fontId="18" fillId="0" borderId="1" xfId="0" applyFont="1" applyFill="1" applyBorder="1" applyAlignment="1" applyProtection="1">
      <alignment horizontal="left" vertical="center" wrapText="1"/>
    </xf>
    <xf numFmtId="0" fontId="18" fillId="0" borderId="1" xfId="0" applyFont="1" applyFill="1" applyBorder="1" applyAlignment="1" applyProtection="1">
      <alignment horizontal="left" vertical="center"/>
    </xf>
    <xf numFmtId="164" fontId="18" fillId="0" borderId="1" xfId="1" applyNumberFormat="1" applyFont="1" applyFill="1" applyBorder="1" applyAlignment="1" applyProtection="1">
      <alignment vertical="center"/>
    </xf>
    <xf numFmtId="0" fontId="3" fillId="0" borderId="1" xfId="0" applyFont="1" applyBorder="1" applyAlignment="1">
      <alignment vertical="center"/>
    </xf>
    <xf numFmtId="14" fontId="18" fillId="0" borderId="1" xfId="5" applyNumberFormat="1" applyFont="1" applyFill="1" applyBorder="1" applyAlignment="1" applyProtection="1">
      <alignment horizontal="center" vertical="center"/>
    </xf>
    <xf numFmtId="0" fontId="18" fillId="0" borderId="1" xfId="5" applyFont="1" applyFill="1" applyBorder="1" applyAlignment="1" applyProtection="1">
      <alignment horizontal="left" vertical="center" wrapText="1"/>
    </xf>
    <xf numFmtId="164" fontId="18" fillId="0" borderId="1" xfId="6" applyNumberFormat="1" applyFont="1" applyFill="1" applyBorder="1" applyAlignment="1" applyProtection="1">
      <alignment vertical="center"/>
    </xf>
    <xf numFmtId="164" fontId="18" fillId="0" borderId="1" xfId="7" applyNumberFormat="1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12" fillId="0" borderId="11" xfId="0" applyFont="1" applyFill="1" applyBorder="1" applyAlignment="1" applyProtection="1">
      <alignment horizontal="left"/>
    </xf>
    <xf numFmtId="0" fontId="12" fillId="0" borderId="11" xfId="0" applyNumberFormat="1" applyFont="1" applyFill="1" applyBorder="1" applyAlignment="1" applyProtection="1">
      <alignment horizontal="center" vertical="center"/>
    </xf>
    <xf numFmtId="0" fontId="12" fillId="0" borderId="11" xfId="0" applyFont="1" applyFill="1" applyBorder="1" applyAlignment="1" applyProtection="1">
      <alignment horizontal="center" vertical="center"/>
    </xf>
    <xf numFmtId="164" fontId="12" fillId="0" borderId="11" xfId="1" applyNumberFormat="1" applyFont="1" applyFill="1" applyBorder="1" applyAlignment="1" applyProtection="1"/>
    <xf numFmtId="14" fontId="12" fillId="0" borderId="29" xfId="0" applyNumberFormat="1" applyFont="1" applyFill="1" applyBorder="1" applyAlignment="1" applyProtection="1">
      <alignment horizontal="center"/>
    </xf>
    <xf numFmtId="14" fontId="18" fillId="0" borderId="0" xfId="0" applyNumberFormat="1" applyFont="1" applyFill="1" applyAlignment="1" applyProtection="1">
      <alignment horizontal="center"/>
    </xf>
    <xf numFmtId="0" fontId="18" fillId="0" borderId="0" xfId="0" applyFont="1" applyFill="1" applyAlignment="1" applyProtection="1">
      <alignment horizontal="left"/>
    </xf>
    <xf numFmtId="0" fontId="18" fillId="0" borderId="0" xfId="0" applyNumberFormat="1" applyFont="1" applyFill="1" applyAlignment="1" applyProtection="1">
      <alignment horizontal="center" vertical="center"/>
    </xf>
    <xf numFmtId="0" fontId="18" fillId="0" borderId="0" xfId="0" applyFont="1" applyFill="1" applyAlignment="1" applyProtection="1">
      <alignment horizontal="center" vertical="center"/>
    </xf>
    <xf numFmtId="164" fontId="18" fillId="0" borderId="0" xfId="7" applyNumberFormat="1" applyFont="1" applyFill="1" applyAlignment="1" applyProtection="1"/>
    <xf numFmtId="166" fontId="18" fillId="0" borderId="0" xfId="0" applyNumberFormat="1" applyFont="1" applyFill="1" applyAlignment="1" applyProtection="1">
      <alignment horizontal="center" vertical="center"/>
    </xf>
    <xf numFmtId="14" fontId="18" fillId="0" borderId="0" xfId="0" applyNumberFormat="1" applyFont="1" applyFill="1" applyAlignment="1" applyProtection="1">
      <alignment horizontal="left" vertical="center" wrapText="1"/>
    </xf>
    <xf numFmtId="0" fontId="18" fillId="0" borderId="0" xfId="0" applyFont="1" applyFill="1" applyAlignment="1" applyProtection="1">
      <alignment horizontal="left" vertical="center" wrapText="1"/>
    </xf>
    <xf numFmtId="0" fontId="18" fillId="0" borderId="0" xfId="0" applyNumberFormat="1" applyFont="1" applyFill="1" applyAlignment="1" applyProtection="1">
      <alignment horizontal="left" vertical="center" wrapText="1"/>
    </xf>
    <xf numFmtId="164" fontId="18" fillId="0" borderId="0" xfId="7" applyNumberFormat="1" applyFont="1" applyFill="1" applyAlignment="1" applyProtection="1">
      <alignment horizontal="left" vertical="center" wrapText="1"/>
    </xf>
    <xf numFmtId="166" fontId="18" fillId="0" borderId="0" xfId="0" applyNumberFormat="1" applyFont="1" applyFill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14" fontId="18" fillId="0" borderId="4" xfId="0" applyNumberFormat="1" applyFont="1" applyFill="1" applyBorder="1" applyAlignment="1" applyProtection="1">
      <alignment horizontal="left" vertical="center" wrapText="1"/>
    </xf>
    <xf numFmtId="0" fontId="18" fillId="0" borderId="9" xfId="0" applyFont="1" applyFill="1" applyBorder="1" applyAlignment="1" applyProtection="1">
      <alignment horizontal="left" vertical="center" wrapText="1"/>
    </xf>
    <xf numFmtId="0" fontId="18" fillId="0" borderId="9" xfId="0" applyNumberFormat="1" applyFont="1" applyFill="1" applyBorder="1" applyAlignment="1" applyProtection="1">
      <alignment horizontal="left" vertical="center" wrapText="1"/>
    </xf>
    <xf numFmtId="164" fontId="18" fillId="0" borderId="9" xfId="7" applyNumberFormat="1" applyFont="1" applyFill="1" applyBorder="1" applyAlignment="1" applyProtection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8" fillId="0" borderId="4" xfId="0" applyFont="1" applyFill="1" applyBorder="1" applyAlignment="1" applyProtection="1">
      <alignment horizontal="left" vertical="center" wrapText="1"/>
    </xf>
    <xf numFmtId="0" fontId="18" fillId="0" borderId="44" xfId="0" applyFont="1" applyFill="1" applyBorder="1" applyAlignment="1" applyProtection="1">
      <alignment horizontal="left" vertical="center" wrapText="1"/>
    </xf>
    <xf numFmtId="166" fontId="18" fillId="0" borderId="1" xfId="0" applyNumberFormat="1" applyFont="1" applyFill="1" applyBorder="1" applyAlignment="1" applyProtection="1">
      <alignment horizontal="left" vertical="center" wrapText="1"/>
    </xf>
    <xf numFmtId="14" fontId="18" fillId="2" borderId="0" xfId="0" applyNumberFormat="1" applyFont="1" applyFill="1" applyAlignment="1" applyProtection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8" fillId="2" borderId="0" xfId="0" applyFont="1" applyFill="1" applyAlignment="1" applyProtection="1">
      <alignment horizontal="left" vertical="center" wrapText="1"/>
    </xf>
    <xf numFmtId="164" fontId="3" fillId="2" borderId="0" xfId="7" applyFont="1" applyFill="1" applyAlignment="1">
      <alignment horizontal="left" vertical="center" wrapText="1"/>
    </xf>
    <xf numFmtId="164" fontId="18" fillId="2" borderId="0" xfId="7" applyFont="1" applyFill="1" applyAlignment="1">
      <alignment horizontal="left" vertical="center" wrapText="1"/>
    </xf>
    <xf numFmtId="14" fontId="18" fillId="0" borderId="1" xfId="0" applyNumberFormat="1" applyFont="1" applyFill="1" applyBorder="1" applyAlignment="1" applyProtection="1">
      <alignment horizontal="left" vertical="center" wrapText="1"/>
    </xf>
    <xf numFmtId="14" fontId="18" fillId="0" borderId="0" xfId="5" applyNumberFormat="1" applyFont="1" applyFill="1" applyBorder="1" applyAlignment="1" applyProtection="1">
      <alignment horizontal="center" vertical="center"/>
    </xf>
    <xf numFmtId="14" fontId="18" fillId="0" borderId="1" xfId="0" applyNumberFormat="1" applyFont="1" applyFill="1" applyBorder="1" applyAlignment="1" applyProtection="1">
      <alignment horizontal="center"/>
    </xf>
    <xf numFmtId="14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5" applyFont="1" applyFill="1" applyBorder="1" applyAlignment="1" applyProtection="1">
      <alignment horizontal="left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0" xfId="0" applyFont="1" applyFill="1" applyBorder="1" applyAlignment="1" applyProtection="1">
      <alignment horizontal="left" vertical="center" wrapText="1"/>
    </xf>
    <xf numFmtId="0" fontId="18" fillId="0" borderId="0" xfId="5" applyFont="1" applyFill="1" applyBorder="1" applyAlignment="1" applyProtection="1">
      <alignment horizontal="left" vertical="center"/>
    </xf>
    <xf numFmtId="0" fontId="18" fillId="0" borderId="0" xfId="0" applyFont="1" applyFill="1" applyBorder="1" applyAlignment="1" applyProtection="1">
      <alignment horizontal="left" vertical="center"/>
    </xf>
    <xf numFmtId="0" fontId="18" fillId="0" borderId="1" xfId="0" applyNumberFormat="1" applyFont="1" applyFill="1" applyBorder="1" applyAlignment="1" applyProtection="1">
      <alignment horizontal="left" vertical="center" wrapText="1"/>
    </xf>
    <xf numFmtId="0" fontId="18" fillId="0" borderId="0" xfId="5" applyNumberFormat="1" applyFont="1" applyFill="1" applyBorder="1" applyAlignment="1" applyProtection="1">
      <alignment horizontal="left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5" applyNumberFormat="1" applyFont="1" applyFill="1" applyBorder="1" applyAlignment="1" applyProtection="1">
      <alignment horizontal="center" vertical="center"/>
    </xf>
    <xf numFmtId="0" fontId="18" fillId="0" borderId="0" xfId="0" applyFont="1" applyFill="1" applyBorder="1" applyAlignment="1" applyProtection="1">
      <alignment horizontal="center" vertical="center"/>
    </xf>
    <xf numFmtId="0" fontId="18" fillId="0" borderId="0" xfId="5" applyFont="1" applyFill="1" applyBorder="1" applyAlignment="1" applyProtection="1">
      <alignment horizontal="center" vertical="center"/>
    </xf>
    <xf numFmtId="164" fontId="18" fillId="0" borderId="1" xfId="7" applyNumberFormat="1" applyFont="1" applyFill="1" applyBorder="1" applyAlignment="1" applyProtection="1">
      <alignment horizontal="left" vertical="center" wrapText="1"/>
    </xf>
    <xf numFmtId="164" fontId="18" fillId="0" borderId="0" xfId="6" applyNumberFormat="1" applyFont="1" applyFill="1" applyBorder="1" applyAlignment="1" applyProtection="1">
      <alignment horizontal="left" vertical="center"/>
    </xf>
    <xf numFmtId="164" fontId="18" fillId="0" borderId="1" xfId="7" applyNumberFormat="1" applyFont="1" applyFill="1" applyBorder="1" applyAlignment="1" applyProtection="1"/>
    <xf numFmtId="164" fontId="18" fillId="0" borderId="0" xfId="7" applyNumberFormat="1" applyFont="1" applyFill="1" applyBorder="1" applyAlignment="1" applyProtection="1">
      <alignment vertical="center"/>
    </xf>
    <xf numFmtId="164" fontId="18" fillId="0" borderId="0" xfId="1" applyNumberFormat="1" applyFont="1" applyFill="1" applyBorder="1" applyAlignment="1" applyProtection="1">
      <alignment vertical="center"/>
    </xf>
    <xf numFmtId="164" fontId="18" fillId="0" borderId="0" xfId="6" applyNumberFormat="1" applyFont="1" applyFill="1" applyBorder="1" applyAlignment="1" applyProtection="1">
      <alignment vertical="center"/>
    </xf>
    <xf numFmtId="166" fontId="18" fillId="0" borderId="0" xfId="5" applyNumberFormat="1" applyFont="1" applyFill="1" applyBorder="1" applyAlignment="1" applyProtection="1">
      <alignment horizontal="center" vertical="center"/>
    </xf>
    <xf numFmtId="166" fontId="18" fillId="0" borderId="0" xfId="0" applyNumberFormat="1" applyFont="1" applyFill="1" applyBorder="1" applyAlignment="1" applyProtection="1">
      <alignment horizontal="center" vertical="center"/>
    </xf>
    <xf numFmtId="166" fontId="18" fillId="0" borderId="0" xfId="0" applyNumberFormat="1" applyFont="1" applyFill="1" applyBorder="1" applyAlignment="1" applyProtection="1">
      <alignment horizontal="left" vertical="center" wrapText="1"/>
    </xf>
    <xf numFmtId="43" fontId="18" fillId="0" borderId="0" xfId="4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14" fontId="18" fillId="0" borderId="0" xfId="0" applyNumberFormat="1" applyFont="1" applyFill="1" applyBorder="1" applyAlignment="1" applyProtection="1">
      <alignment horizontal="center"/>
    </xf>
    <xf numFmtId="14" fontId="18" fillId="0" borderId="0" xfId="0" applyNumberFormat="1" applyFont="1" applyFill="1" applyBorder="1" applyAlignment="1" applyProtection="1">
      <alignment horizontal="left" vertical="center" wrapText="1"/>
    </xf>
    <xf numFmtId="0" fontId="18" fillId="0" borderId="0" xfId="0" applyFont="1" applyFill="1" applyBorder="1" applyAlignment="1" applyProtection="1">
      <alignment horizontal="left"/>
    </xf>
    <xf numFmtId="0" fontId="18" fillId="0" borderId="44" xfId="0" applyFont="1" applyFill="1" applyBorder="1" applyAlignment="1" applyProtection="1">
      <alignment horizontal="left"/>
    </xf>
    <xf numFmtId="0" fontId="18" fillId="0" borderId="0" xfId="0" applyNumberFormat="1" applyFont="1" applyFill="1" applyBorder="1" applyAlignment="1" applyProtection="1">
      <alignment horizontal="left" vertical="center" wrapText="1"/>
    </xf>
    <xf numFmtId="164" fontId="18" fillId="0" borderId="0" xfId="7" applyNumberFormat="1" applyFont="1" applyFill="1" applyBorder="1" applyAlignment="1" applyProtection="1"/>
    <xf numFmtId="164" fontId="18" fillId="0" borderId="0" xfId="7" applyNumberFormat="1" applyFont="1" applyFill="1" applyBorder="1" applyAlignment="1" applyProtection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4" fontId="18" fillId="10" borderId="0" xfId="0" applyNumberFormat="1" applyFont="1" applyFill="1" applyBorder="1" applyAlignment="1" applyProtection="1">
      <alignment horizontal="center" vertical="center"/>
    </xf>
    <xf numFmtId="0" fontId="18" fillId="10" borderId="0" xfId="0" applyFont="1" applyFill="1" applyBorder="1" applyAlignment="1" applyProtection="1">
      <alignment horizontal="left" vertical="center" wrapText="1"/>
    </xf>
    <xf numFmtId="0" fontId="18" fillId="10" borderId="0" xfId="0" applyFont="1" applyFill="1" applyBorder="1" applyAlignment="1" applyProtection="1">
      <alignment horizontal="left" vertical="center"/>
    </xf>
    <xf numFmtId="0" fontId="18" fillId="10" borderId="0" xfId="0" applyNumberFormat="1" applyFont="1" applyFill="1" applyBorder="1" applyAlignment="1" applyProtection="1">
      <alignment horizontal="center" vertical="center"/>
    </xf>
    <xf numFmtId="0" fontId="18" fillId="10" borderId="0" xfId="0" applyFont="1" applyFill="1" applyBorder="1" applyAlignment="1" applyProtection="1">
      <alignment horizontal="center" vertical="center"/>
    </xf>
    <xf numFmtId="164" fontId="18" fillId="10" borderId="0" xfId="7" applyNumberFormat="1" applyFont="1" applyFill="1" applyBorder="1" applyAlignment="1" applyProtection="1">
      <alignment vertical="center"/>
    </xf>
    <xf numFmtId="166" fontId="18" fillId="10" borderId="0" xfId="0" applyNumberFormat="1" applyFont="1" applyFill="1" applyBorder="1" applyAlignment="1" applyProtection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vertical="center"/>
    </xf>
    <xf numFmtId="0" fontId="18" fillId="2" borderId="0" xfId="0" applyNumberFormat="1" applyFont="1" applyFill="1" applyAlignment="1" applyProtection="1">
      <alignment horizontal="left" vertical="center" wrapText="1"/>
    </xf>
    <xf numFmtId="164" fontId="18" fillId="2" borderId="0" xfId="7" applyNumberFormat="1" applyFont="1" applyFill="1" applyAlignment="1" applyProtection="1">
      <alignment horizontal="left" vertical="center" wrapText="1"/>
    </xf>
    <xf numFmtId="166" fontId="18" fillId="2" borderId="0" xfId="0" applyNumberFormat="1" applyFont="1" applyFill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left" vertical="center" wrapText="1"/>
      <protection locked="0"/>
    </xf>
    <xf numFmtId="0" fontId="12" fillId="2" borderId="1" xfId="0" applyFont="1" applyFill="1" applyBorder="1" applyAlignment="1" applyProtection="1">
      <alignment horizontal="left"/>
    </xf>
    <xf numFmtId="164" fontId="12" fillId="2" borderId="1" xfId="1" applyNumberFormat="1" applyFont="1" applyFill="1" applyBorder="1" applyAlignment="1" applyProtection="1"/>
    <xf numFmtId="0" fontId="0" fillId="5" borderId="11" xfId="0" applyFont="1" applyFill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164" fontId="12" fillId="0" borderId="0" xfId="7" applyFont="1" applyFill="1" applyAlignment="1" applyProtection="1"/>
    <xf numFmtId="166" fontId="12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2" fillId="0" borderId="1" xfId="0" applyFont="1" applyFill="1" applyBorder="1" applyAlignment="1"/>
    <xf numFmtId="168" fontId="25" fillId="0" borderId="1" xfId="0" applyNumberFormat="1" applyFont="1" applyFill="1" applyBorder="1" applyAlignment="1"/>
    <xf numFmtId="168" fontId="12" fillId="0" borderId="1" xfId="0" applyNumberFormat="1" applyFont="1" applyFill="1" applyBorder="1" applyAlignment="1"/>
    <xf numFmtId="168" fontId="25" fillId="0" borderId="1" xfId="0" applyNumberFormat="1" applyFont="1" applyFill="1" applyBorder="1" applyAlignment="1">
      <alignment horizontal="right"/>
    </xf>
    <xf numFmtId="164" fontId="12" fillId="0" borderId="1" xfId="0" applyNumberFormat="1" applyFont="1" applyFill="1" applyBorder="1" applyAlignment="1">
      <alignment horizontal="center"/>
    </xf>
    <xf numFmtId="14" fontId="25" fillId="10" borderId="1" xfId="0" applyNumberFormat="1" applyFont="1" applyFill="1" applyBorder="1" applyAlignment="1"/>
    <xf numFmtId="0" fontId="12" fillId="0" borderId="1" xfId="0" applyFont="1" applyFill="1" applyBorder="1" applyAlignment="1">
      <alignment horizontal="center" vertical="center"/>
    </xf>
    <xf numFmtId="164" fontId="12" fillId="0" borderId="1" xfId="1" applyNumberFormat="1" applyFont="1" applyFill="1" applyBorder="1" applyAlignment="1"/>
    <xf numFmtId="164" fontId="25" fillId="0" borderId="1" xfId="0" applyNumberFormat="1" applyFont="1" applyFill="1" applyBorder="1" applyAlignment="1"/>
    <xf numFmtId="0" fontId="8" fillId="5" borderId="20" xfId="0" applyFont="1" applyFill="1" applyBorder="1" applyAlignment="1">
      <alignment horizontal="center"/>
    </xf>
    <xf numFmtId="0" fontId="8" fillId="0" borderId="0" xfId="0" applyFont="1"/>
    <xf numFmtId="14" fontId="12" fillId="5" borderId="29" xfId="0" applyNumberFormat="1" applyFont="1" applyFill="1" applyBorder="1" applyAlignment="1" applyProtection="1">
      <alignment vertical="center"/>
      <protection locked="0"/>
    </xf>
    <xf numFmtId="0" fontId="12" fillId="5" borderId="11" xfId="0" applyFont="1" applyFill="1" applyBorder="1" applyAlignment="1" applyProtection="1">
      <alignment vertical="center"/>
      <protection locked="0"/>
    </xf>
    <xf numFmtId="0" fontId="8" fillId="5" borderId="11" xfId="0" applyFont="1" applyFill="1" applyBorder="1" applyAlignment="1">
      <alignment horizontal="center"/>
    </xf>
    <xf numFmtId="0" fontId="8" fillId="5" borderId="11" xfId="0" applyFont="1" applyFill="1" applyBorder="1"/>
    <xf numFmtId="168" fontId="8" fillId="5" borderId="11" xfId="0" applyNumberFormat="1" applyFont="1" applyFill="1" applyBorder="1"/>
    <xf numFmtId="0" fontId="13" fillId="10" borderId="11" xfId="0" applyFont="1" applyFill="1" applyBorder="1" applyAlignment="1">
      <alignment horizontal="center"/>
    </xf>
    <xf numFmtId="0" fontId="8" fillId="5" borderId="30" xfId="0" applyFont="1" applyFill="1" applyBorder="1"/>
    <xf numFmtId="0" fontId="12" fillId="5" borderId="29" xfId="0" applyFont="1" applyFill="1" applyBorder="1" applyAlignment="1" applyProtection="1">
      <alignment vertical="center"/>
      <protection locked="0"/>
    </xf>
    <xf numFmtId="14" fontId="12" fillId="0" borderId="31" xfId="0" applyNumberFormat="1" applyFont="1" applyFill="1" applyBorder="1" applyAlignment="1" applyProtection="1">
      <alignment horizontal="center" vertical="center"/>
      <protection locked="0"/>
    </xf>
    <xf numFmtId="0" fontId="8" fillId="0" borderId="18" xfId="0" applyFont="1" applyFill="1" applyBorder="1"/>
    <xf numFmtId="0" fontId="12" fillId="0" borderId="19" xfId="0" applyNumberFormat="1" applyFont="1" applyFill="1" applyBorder="1" applyAlignment="1" applyProtection="1">
      <alignment horizontal="center" vertical="center"/>
      <protection locked="0"/>
    </xf>
    <xf numFmtId="0" fontId="12" fillId="0" borderId="19" xfId="0" applyFont="1" applyFill="1" applyBorder="1" applyAlignment="1" applyProtection="1">
      <alignment horizontal="center" vertical="center"/>
      <protection locked="0"/>
    </xf>
    <xf numFmtId="168" fontId="12" fillId="0" borderId="19" xfId="1" applyNumberFormat="1" applyFont="1" applyFill="1" applyBorder="1" applyAlignment="1">
      <alignment horizontal="right"/>
    </xf>
    <xf numFmtId="166" fontId="13" fillId="10" borderId="19" xfId="0" applyNumberFormat="1" applyFont="1" applyFill="1" applyBorder="1" applyAlignment="1" applyProtection="1">
      <alignment horizontal="center" vertical="center"/>
      <protection locked="0"/>
    </xf>
    <xf numFmtId="0" fontId="8" fillId="0" borderId="19" xfId="0" applyFont="1" applyFill="1" applyBorder="1" applyAlignment="1">
      <alignment horizontal="center"/>
    </xf>
    <xf numFmtId="0" fontId="8" fillId="0" borderId="20" xfId="0" applyFont="1" applyFill="1" applyBorder="1"/>
    <xf numFmtId="14" fontId="12" fillId="0" borderId="1" xfId="0" applyNumberFormat="1" applyFont="1" applyFill="1" applyBorder="1" applyAlignment="1">
      <alignment horizontal="center"/>
    </xf>
    <xf numFmtId="166" fontId="12" fillId="0" borderId="1" xfId="0" applyNumberFormat="1" applyFont="1" applyFill="1" applyBorder="1" applyAlignment="1" applyProtection="1">
      <alignment horizontal="center" vertical="center"/>
      <protection locked="0"/>
    </xf>
    <xf numFmtId="14" fontId="12" fillId="0" borderId="48" xfId="0" applyNumberFormat="1" applyFont="1" applyFill="1" applyBorder="1" applyAlignment="1" applyProtection="1">
      <alignment horizontal="center" vertical="center"/>
      <protection locked="0"/>
    </xf>
    <xf numFmtId="0" fontId="8" fillId="0" borderId="27" xfId="0" applyFont="1" applyFill="1" applyBorder="1"/>
    <xf numFmtId="0" fontId="8" fillId="0" borderId="28" xfId="0" applyFont="1" applyFill="1" applyBorder="1"/>
    <xf numFmtId="14" fontId="12" fillId="0" borderId="49" xfId="0" applyNumberFormat="1" applyFont="1" applyFill="1" applyBorder="1" applyAlignment="1" applyProtection="1">
      <alignment horizontal="center"/>
    </xf>
    <xf numFmtId="0" fontId="12" fillId="0" borderId="21" xfId="0" applyFont="1" applyFill="1" applyBorder="1" applyAlignment="1" applyProtection="1">
      <alignment horizontal="left"/>
    </xf>
    <xf numFmtId="0" fontId="12" fillId="0" borderId="22" xfId="0" applyNumberFormat="1" applyFont="1" applyFill="1" applyBorder="1" applyAlignment="1" applyProtection="1">
      <alignment horizontal="center" vertical="center"/>
    </xf>
    <xf numFmtId="0" fontId="12" fillId="0" borderId="22" xfId="0" applyFont="1" applyFill="1" applyBorder="1" applyAlignment="1" applyProtection="1">
      <alignment horizontal="center" vertical="center"/>
    </xf>
    <xf numFmtId="168" fontId="12" fillId="0" borderId="22" xfId="1" applyNumberFormat="1" applyFont="1" applyFill="1" applyBorder="1" applyProtection="1"/>
    <xf numFmtId="166" fontId="13" fillId="10" borderId="22" xfId="0" applyNumberFormat="1" applyFont="1" applyFill="1" applyBorder="1" applyAlignment="1" applyProtection="1">
      <alignment horizontal="center" vertical="center"/>
    </xf>
    <xf numFmtId="0" fontId="8" fillId="0" borderId="22" xfId="0" applyFont="1" applyFill="1" applyBorder="1" applyAlignment="1">
      <alignment horizontal="center"/>
    </xf>
    <xf numFmtId="0" fontId="8" fillId="0" borderId="23" xfId="0" applyFont="1" applyFill="1" applyBorder="1"/>
    <xf numFmtId="0" fontId="11" fillId="5" borderId="8" xfId="0" applyFont="1" applyFill="1" applyBorder="1" applyAlignment="1">
      <alignment horizontal="center"/>
    </xf>
    <xf numFmtId="0" fontId="11" fillId="5" borderId="8" xfId="0" applyFont="1" applyFill="1" applyBorder="1"/>
    <xf numFmtId="168" fontId="14" fillId="5" borderId="42" xfId="1" applyNumberFormat="1" applyFont="1" applyFill="1" applyBorder="1"/>
    <xf numFmtId="0" fontId="26" fillId="10" borderId="8" xfId="0" applyFont="1" applyFill="1" applyBorder="1" applyAlignment="1">
      <alignment horizontal="center"/>
    </xf>
    <xf numFmtId="0" fontId="11" fillId="5" borderId="16" xfId="0" applyFont="1" applyFill="1" applyBorder="1"/>
    <xf numFmtId="14" fontId="12" fillId="0" borderId="25" xfId="0" applyNumberFormat="1" applyFont="1" applyFill="1" applyBorder="1" applyAlignment="1" applyProtection="1">
      <alignment horizontal="center" vertical="center"/>
      <protection locked="0"/>
    </xf>
    <xf numFmtId="0" fontId="12" fillId="0" borderId="17" xfId="0" applyNumberFormat="1" applyFont="1" applyFill="1" applyBorder="1" applyAlignment="1" applyProtection="1">
      <alignment horizontal="center" vertical="center"/>
      <protection locked="0"/>
    </xf>
    <xf numFmtId="0" fontId="12" fillId="0" borderId="17" xfId="0" applyFont="1" applyFill="1" applyBorder="1" applyAlignment="1" applyProtection="1">
      <alignment horizontal="center" vertical="center"/>
      <protection locked="0"/>
    </xf>
    <xf numFmtId="168" fontId="12" fillId="0" borderId="17" xfId="1" applyNumberFormat="1" applyFont="1" applyFill="1" applyBorder="1" applyAlignment="1">
      <alignment horizontal="right"/>
    </xf>
    <xf numFmtId="166" fontId="13" fillId="10" borderId="17" xfId="0" applyNumberFormat="1" applyFont="1" applyFill="1" applyBorder="1" applyAlignment="1" applyProtection="1">
      <alignment horizontal="center" vertical="center"/>
      <protection locked="0"/>
    </xf>
    <xf numFmtId="0" fontId="8" fillId="0" borderId="17" xfId="0" applyFont="1" applyFill="1" applyBorder="1" applyAlignment="1">
      <alignment horizontal="center"/>
    </xf>
    <xf numFmtId="0" fontId="8" fillId="0" borderId="26" xfId="0" applyFont="1" applyFill="1" applyBorder="1"/>
    <xf numFmtId="14" fontId="12" fillId="0" borderId="27" xfId="0" applyNumberFormat="1" applyFont="1" applyFill="1" applyBorder="1" applyAlignment="1" applyProtection="1">
      <alignment horizontal="center" vertical="center"/>
      <protection locked="0"/>
    </xf>
    <xf numFmtId="14" fontId="12" fillId="0" borderId="27" xfId="0" applyNumberFormat="1" applyFont="1" applyFill="1" applyBorder="1" applyAlignment="1">
      <alignment horizontal="center"/>
    </xf>
    <xf numFmtId="168" fontId="12" fillId="0" borderId="1" xfId="1" applyNumberFormat="1" applyFont="1" applyFill="1" applyBorder="1" applyAlignment="1" applyProtection="1">
      <alignment horizontal="left" vertical="center"/>
    </xf>
    <xf numFmtId="0" fontId="12" fillId="0" borderId="1" xfId="0" quotePrefix="1" applyNumberFormat="1" applyFont="1" applyFill="1" applyBorder="1" applyAlignment="1" applyProtection="1">
      <alignment horizontal="center" vertical="center"/>
      <protection locked="0"/>
    </xf>
    <xf numFmtId="164" fontId="14" fillId="5" borderId="42" xfId="1" applyFont="1" applyFill="1" applyBorder="1"/>
    <xf numFmtId="0" fontId="8" fillId="5" borderId="0" xfId="0" applyFont="1" applyFill="1"/>
    <xf numFmtId="168" fontId="12" fillId="0" borderId="1" xfId="1" applyNumberFormat="1" applyFont="1" applyFill="1" applyBorder="1" applyProtection="1"/>
    <xf numFmtId="14" fontId="12" fillId="0" borderId="27" xfId="0" applyNumberFormat="1" applyFont="1" applyFill="1" applyBorder="1" applyAlignment="1" applyProtection="1">
      <alignment horizontal="center"/>
    </xf>
    <xf numFmtId="14" fontId="8" fillId="0" borderId="27" xfId="0" applyNumberFormat="1" applyFont="1" applyFill="1" applyBorder="1"/>
    <xf numFmtId="168" fontId="8" fillId="0" borderId="1" xfId="0" applyNumberFormat="1" applyFont="1" applyFill="1" applyBorder="1"/>
    <xf numFmtId="164" fontId="8" fillId="0" borderId="0" xfId="0" applyNumberFormat="1" applyFont="1"/>
    <xf numFmtId="0" fontId="27" fillId="0" borderId="1" xfId="2" applyFont="1" applyFill="1" applyBorder="1" applyAlignment="1" applyProtection="1">
      <alignment vertical="center"/>
      <protection locked="0"/>
    </xf>
    <xf numFmtId="0" fontId="27" fillId="0" borderId="1" xfId="2" applyNumberFormat="1" applyFont="1" applyFill="1" applyBorder="1" applyAlignment="1" applyProtection="1">
      <alignment horizontal="center" vertical="center"/>
      <protection locked="0"/>
    </xf>
    <xf numFmtId="0" fontId="27" fillId="0" borderId="1" xfId="2" applyFont="1" applyFill="1" applyBorder="1" applyAlignment="1" applyProtection="1">
      <alignment horizontal="center" vertical="center"/>
      <protection locked="0"/>
    </xf>
    <xf numFmtId="14" fontId="8" fillId="0" borderId="1" xfId="0" applyNumberFormat="1" applyFont="1" applyFill="1" applyBorder="1"/>
    <xf numFmtId="168" fontId="25" fillId="0" borderId="1" xfId="0" applyNumberFormat="1" applyFont="1" applyFill="1" applyBorder="1"/>
    <xf numFmtId="0" fontId="12" fillId="0" borderId="11" xfId="0" applyNumberFormat="1" applyFont="1" applyFill="1" applyBorder="1" applyAlignment="1" applyProtection="1">
      <alignment horizontal="center" vertical="center"/>
      <protection locked="0"/>
    </xf>
    <xf numFmtId="168" fontId="12" fillId="0" borderId="11" xfId="1" applyNumberFormat="1" applyFont="1" applyFill="1" applyBorder="1" applyAlignment="1">
      <alignment horizontal="right"/>
    </xf>
    <xf numFmtId="166" fontId="13" fillId="10" borderId="11" xfId="0" applyNumberFormat="1" applyFont="1" applyFill="1" applyBorder="1" applyAlignment="1" applyProtection="1">
      <alignment horizontal="center" vertical="center"/>
      <protection locked="0"/>
    </xf>
    <xf numFmtId="14" fontId="12" fillId="0" borderId="18" xfId="0" applyNumberFormat="1" applyFont="1" applyFill="1" applyBorder="1" applyAlignment="1" applyProtection="1">
      <alignment horizontal="center"/>
    </xf>
    <xf numFmtId="0" fontId="12" fillId="0" borderId="19" xfId="0" applyNumberFormat="1" applyFont="1" applyFill="1" applyBorder="1" applyAlignment="1" applyProtection="1">
      <alignment horizontal="center" vertical="center"/>
    </xf>
    <xf numFmtId="0" fontId="12" fillId="0" borderId="19" xfId="0" applyFont="1" applyFill="1" applyBorder="1" applyAlignment="1" applyProtection="1">
      <alignment horizontal="center" vertical="center"/>
    </xf>
    <xf numFmtId="168" fontId="12" fillId="0" borderId="19" xfId="1" applyNumberFormat="1" applyFont="1" applyFill="1" applyBorder="1" applyProtection="1"/>
    <xf numFmtId="166" fontId="13" fillId="10" borderId="19" xfId="0" applyNumberFormat="1" applyFont="1" applyFill="1" applyBorder="1" applyAlignment="1" applyProtection="1">
      <alignment horizontal="center" vertical="center"/>
    </xf>
    <xf numFmtId="164" fontId="12" fillId="0" borderId="19" xfId="1" applyFont="1" applyFill="1" applyBorder="1" applyAlignment="1"/>
    <xf numFmtId="14" fontId="8" fillId="0" borderId="21" xfId="0" applyNumberFormat="1" applyFont="1" applyFill="1" applyBorder="1"/>
    <xf numFmtId="0" fontId="8" fillId="0" borderId="34" xfId="0" applyFont="1" applyFill="1" applyBorder="1"/>
    <xf numFmtId="168" fontId="8" fillId="0" borderId="22" xfId="0" applyNumberFormat="1" applyFont="1" applyFill="1" applyBorder="1"/>
    <xf numFmtId="166" fontId="13" fillId="10" borderId="34" xfId="0" applyNumberFormat="1" applyFont="1" applyFill="1" applyBorder="1" applyAlignment="1" applyProtection="1">
      <alignment horizontal="center" vertical="center"/>
    </xf>
    <xf numFmtId="14" fontId="8" fillId="0" borderId="17" xfId="0" applyNumberFormat="1" applyFont="1" applyFill="1" applyBorder="1"/>
    <xf numFmtId="164" fontId="12" fillId="0" borderId="17" xfId="1" applyFont="1" applyFill="1" applyBorder="1" applyAlignment="1"/>
    <xf numFmtId="168" fontId="8" fillId="0" borderId="17" xfId="0" applyNumberFormat="1" applyFont="1" applyFill="1" applyBorder="1"/>
    <xf numFmtId="166" fontId="13" fillId="10" borderId="17" xfId="0" applyNumberFormat="1" applyFont="1" applyFill="1" applyBorder="1" applyAlignment="1" applyProtection="1">
      <alignment horizontal="center" vertical="center"/>
    </xf>
    <xf numFmtId="164" fontId="12" fillId="0" borderId="1" xfId="1" applyFont="1" applyFill="1" applyBorder="1" applyProtection="1"/>
    <xf numFmtId="166" fontId="12" fillId="0" borderId="1" xfId="0" applyNumberFormat="1" applyFont="1" applyFill="1" applyBorder="1" applyAlignment="1" applyProtection="1">
      <alignment horizontal="center" vertical="center"/>
    </xf>
    <xf numFmtId="14" fontId="12" fillId="0" borderId="11" xfId="0" applyNumberFormat="1" applyFont="1" applyFill="1" applyBorder="1" applyAlignment="1" applyProtection="1">
      <alignment horizontal="center"/>
    </xf>
    <xf numFmtId="168" fontId="12" fillId="0" borderId="11" xfId="1" applyNumberFormat="1" applyFont="1" applyFill="1" applyBorder="1" applyAlignment="1" applyProtection="1"/>
    <xf numFmtId="166" fontId="13" fillId="10" borderId="11" xfId="0" applyNumberFormat="1" applyFont="1" applyFill="1" applyBorder="1" applyAlignment="1" applyProtection="1">
      <alignment horizontal="center" vertical="center"/>
    </xf>
    <xf numFmtId="14" fontId="12" fillId="0" borderId="21" xfId="0" applyNumberFormat="1" applyFont="1" applyFill="1" applyBorder="1" applyAlignment="1" applyProtection="1">
      <alignment horizontal="center" vertical="center"/>
      <protection locked="0"/>
    </xf>
    <xf numFmtId="0" fontId="12" fillId="0" borderId="22" xfId="0" applyNumberFormat="1" applyFont="1" applyFill="1" applyBorder="1" applyAlignment="1" applyProtection="1">
      <alignment horizontal="center" vertical="center"/>
      <protection locked="0"/>
    </xf>
    <xf numFmtId="0" fontId="12" fillId="0" borderId="22" xfId="0" applyFont="1" applyFill="1" applyBorder="1" applyAlignment="1" applyProtection="1">
      <alignment horizontal="center" vertical="center"/>
      <protection locked="0"/>
    </xf>
    <xf numFmtId="168" fontId="12" fillId="0" borderId="22" xfId="1" applyNumberFormat="1" applyFont="1" applyFill="1" applyBorder="1" applyAlignment="1">
      <alignment horizontal="right"/>
    </xf>
    <xf numFmtId="14" fontId="12" fillId="0" borderId="17" xfId="0" applyNumberFormat="1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  <xf numFmtId="168" fontId="12" fillId="0" borderId="17" xfId="1" applyNumberFormat="1" applyFont="1" applyFill="1" applyBorder="1" applyAlignment="1" applyProtection="1">
      <alignment horizontal="left" vertical="center"/>
    </xf>
    <xf numFmtId="14" fontId="12" fillId="0" borderId="18" xfId="0" applyNumberFormat="1" applyFont="1" applyFill="1" applyBorder="1" applyAlignment="1" applyProtection="1">
      <alignment horizontal="center" vertical="center"/>
      <protection locked="0"/>
    </xf>
    <xf numFmtId="166" fontId="13" fillId="10" borderId="22" xfId="0" applyNumberFormat="1" applyFont="1" applyFill="1" applyBorder="1" applyAlignment="1" applyProtection="1">
      <alignment horizontal="center" vertical="center"/>
      <protection locked="0"/>
    </xf>
    <xf numFmtId="14" fontId="12" fillId="0" borderId="17" xfId="0" applyNumberFormat="1" applyFont="1" applyFill="1" applyBorder="1" applyAlignment="1" applyProtection="1">
      <alignment horizontal="center" vertical="center"/>
      <protection locked="0"/>
    </xf>
    <xf numFmtId="164" fontId="12" fillId="0" borderId="11" xfId="1" applyFont="1" applyFill="1" applyBorder="1" applyAlignment="1">
      <alignment horizontal="right"/>
    </xf>
    <xf numFmtId="166" fontId="12" fillId="0" borderId="11" xfId="0" applyNumberFormat="1" applyFont="1" applyFill="1" applyBorder="1" applyAlignment="1" applyProtection="1">
      <alignment horizontal="center" vertical="center"/>
      <protection locked="0"/>
    </xf>
    <xf numFmtId="0" fontId="8" fillId="6" borderId="12" xfId="0" applyFont="1" applyFill="1" applyBorder="1"/>
    <xf numFmtId="0" fontId="11" fillId="6" borderId="16" xfId="0" applyFont="1" applyFill="1" applyBorder="1"/>
    <xf numFmtId="0" fontId="8" fillId="6" borderId="8" xfId="0" applyFont="1" applyFill="1" applyBorder="1"/>
    <xf numFmtId="0" fontId="8" fillId="6" borderId="13" xfId="0" applyFont="1" applyFill="1" applyBorder="1" applyAlignment="1">
      <alignment horizontal="center"/>
    </xf>
    <xf numFmtId="164" fontId="28" fillId="6" borderId="13" xfId="0" applyNumberFormat="1" applyFont="1" applyFill="1" applyBorder="1"/>
    <xf numFmtId="0" fontId="8" fillId="6" borderId="13" xfId="0" applyFont="1" applyFill="1" applyBorder="1"/>
    <xf numFmtId="0" fontId="8" fillId="6" borderId="14" xfId="0" applyFont="1" applyFill="1" applyBorder="1"/>
    <xf numFmtId="0" fontId="8" fillId="0" borderId="0" xfId="0" applyFont="1" applyAlignment="1">
      <alignment horizontal="center"/>
    </xf>
    <xf numFmtId="168" fontId="12" fillId="0" borderId="11" xfId="1" applyNumberFormat="1" applyFont="1" applyFill="1" applyBorder="1" applyProtection="1"/>
    <xf numFmtId="164" fontId="13" fillId="10" borderId="1" xfId="1" applyFont="1" applyFill="1" applyBorder="1" applyAlignment="1">
      <alignment horizontal="center"/>
    </xf>
    <xf numFmtId="14" fontId="8" fillId="6" borderId="12" xfId="0" applyNumberFormat="1" applyFont="1" applyFill="1" applyBorder="1"/>
    <xf numFmtId="168" fontId="28" fillId="6" borderId="12" xfId="0" applyNumberFormat="1" applyFont="1" applyFill="1" applyBorder="1"/>
    <xf numFmtId="0" fontId="13" fillId="10" borderId="13" xfId="0" applyFont="1" applyFill="1" applyBorder="1" applyAlignment="1">
      <alignment horizontal="center"/>
    </xf>
    <xf numFmtId="168" fontId="8" fillId="0" borderId="0" xfId="0" applyNumberFormat="1" applyFont="1"/>
    <xf numFmtId="0" fontId="13" fillId="10" borderId="0" xfId="0" applyFont="1" applyFill="1" applyAlignment="1">
      <alignment horizontal="center"/>
    </xf>
    <xf numFmtId="14" fontId="12" fillId="0" borderId="0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center" vertical="center"/>
    </xf>
    <xf numFmtId="168" fontId="12" fillId="0" borderId="0" xfId="1" applyNumberFormat="1" applyFont="1" applyFill="1" applyBorder="1" applyProtection="1"/>
    <xf numFmtId="166" fontId="13" fillId="10" borderId="0" xfId="0" applyNumberFormat="1" applyFont="1" applyFill="1" applyBorder="1" applyAlignment="1" applyProtection="1">
      <alignment horizontal="center" vertical="center"/>
    </xf>
    <xf numFmtId="0" fontId="27" fillId="0" borderId="0" xfId="2" applyFont="1" applyFill="1" applyBorder="1" applyAlignment="1" applyProtection="1">
      <alignment horizontal="left"/>
    </xf>
    <xf numFmtId="14" fontId="8" fillId="0" borderId="0" xfId="0" applyNumberFormat="1" applyFont="1"/>
    <xf numFmtId="14" fontId="8" fillId="6" borderId="7" xfId="0" applyNumberFormat="1" applyFont="1" applyFill="1" applyBorder="1"/>
    <xf numFmtId="0" fontId="28" fillId="6" borderId="8" xfId="0" applyFont="1" applyFill="1" applyBorder="1" applyAlignment="1">
      <alignment horizontal="center"/>
    </xf>
    <xf numFmtId="0" fontId="28" fillId="6" borderId="8" xfId="0" applyFont="1" applyFill="1" applyBorder="1"/>
    <xf numFmtId="168" fontId="28" fillId="6" borderId="8" xfId="0" applyNumberFormat="1" applyFont="1" applyFill="1" applyBorder="1"/>
    <xf numFmtId="0" fontId="29" fillId="10" borderId="8" xfId="0" applyFont="1" applyFill="1" applyBorder="1" applyAlignment="1">
      <alignment horizontal="center"/>
    </xf>
    <xf numFmtId="0" fontId="28" fillId="6" borderId="16" xfId="0" applyFont="1" applyFill="1" applyBorder="1"/>
    <xf numFmtId="14" fontId="8" fillId="0" borderId="1" xfId="0" applyNumberFormat="1" applyFont="1" applyBorder="1"/>
    <xf numFmtId="168" fontId="8" fillId="0" borderId="1" xfId="0" applyNumberFormat="1" applyFont="1" applyBorder="1"/>
    <xf numFmtId="166" fontId="13" fillId="1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68" fontId="12" fillId="0" borderId="1" xfId="1" applyNumberFormat="1" applyFont="1" applyFill="1" applyBorder="1" applyAlignment="1">
      <alignment horizontal="left"/>
    </xf>
    <xf numFmtId="0" fontId="11" fillId="5" borderId="0" xfId="0" applyFont="1" applyFill="1" applyBorder="1" applyAlignment="1">
      <alignment horizontal="center"/>
    </xf>
    <xf numFmtId="0" fontId="11" fillId="5" borderId="0" xfId="0" applyFont="1" applyFill="1" applyBorder="1"/>
    <xf numFmtId="168" fontId="14" fillId="5" borderId="36" xfId="1" applyNumberFormat="1" applyFont="1" applyFill="1" applyBorder="1"/>
    <xf numFmtId="0" fontId="26" fillId="10" borderId="0" xfId="0" applyFont="1" applyFill="1" applyBorder="1" applyAlignment="1">
      <alignment horizontal="center"/>
    </xf>
    <xf numFmtId="0" fontId="11" fillId="5" borderId="51" xfId="0" applyFont="1" applyFill="1" applyBorder="1"/>
    <xf numFmtId="14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168" fontId="8" fillId="0" borderId="1" xfId="0" applyNumberFormat="1" applyFont="1" applyBorder="1" applyAlignment="1">
      <alignment horizontal="left"/>
    </xf>
    <xf numFmtId="14" fontId="8" fillId="0" borderId="1" xfId="0" applyNumberFormat="1" applyFont="1" applyFill="1" applyBorder="1" applyAlignment="1">
      <alignment horizontal="left"/>
    </xf>
    <xf numFmtId="0" fontId="8" fillId="6" borderId="8" xfId="0" applyFont="1" applyFill="1" applyBorder="1" applyAlignment="1">
      <alignment horizontal="center"/>
    </xf>
    <xf numFmtId="168" fontId="11" fillId="6" borderId="8" xfId="0" applyNumberFormat="1" applyFont="1" applyFill="1" applyBorder="1"/>
    <xf numFmtId="0" fontId="13" fillId="10" borderId="8" xfId="0" applyFont="1" applyFill="1" applyBorder="1" applyAlignment="1">
      <alignment horizontal="center"/>
    </xf>
    <xf numFmtId="0" fontId="8" fillId="6" borderId="16" xfId="0" applyFont="1" applyFill="1" applyBorder="1"/>
    <xf numFmtId="0" fontId="26" fillId="5" borderId="8" xfId="0" applyFont="1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64" fontId="13" fillId="10" borderId="0" xfId="0" applyNumberFormat="1" applyFont="1" applyFill="1" applyAlignment="1">
      <alignment horizontal="center"/>
    </xf>
    <xf numFmtId="14" fontId="12" fillId="5" borderId="1" xfId="0" applyNumberFormat="1" applyFont="1" applyFill="1" applyBorder="1" applyAlignment="1" applyProtection="1">
      <alignment vertical="center"/>
      <protection locked="0"/>
    </xf>
    <xf numFmtId="0" fontId="12" fillId="5" borderId="1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>
      <alignment horizontal="center"/>
    </xf>
    <xf numFmtId="14" fontId="12" fillId="5" borderId="1" xfId="0" applyNumberFormat="1" applyFont="1" applyFill="1" applyBorder="1" applyAlignment="1" applyProtection="1">
      <alignment horizontal="center" vertical="center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168" fontId="8" fillId="5" borderId="11" xfId="0" applyNumberFormat="1" applyFont="1" applyFill="1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168" fontId="14" fillId="5" borderId="53" xfId="1" applyNumberFormat="1" applyFont="1" applyFill="1" applyBorder="1"/>
    <xf numFmtId="0" fontId="8" fillId="0" borderId="30" xfId="0" applyFont="1" applyBorder="1"/>
    <xf numFmtId="0" fontId="12" fillId="0" borderId="11" xfId="0" applyFont="1" applyFill="1" applyBorder="1" applyAlignment="1" applyProtection="1">
      <alignment horizontal="left" wrapText="1"/>
    </xf>
    <xf numFmtId="164" fontId="9" fillId="0" borderId="0" xfId="1" applyFont="1"/>
    <xf numFmtId="164" fontId="0" fillId="0" borderId="0" xfId="1" applyFont="1" applyFill="1"/>
    <xf numFmtId="164" fontId="8" fillId="0" borderId="0" xfId="1" applyFont="1"/>
    <xf numFmtId="164" fontId="11" fillId="0" borderId="0" xfId="1" applyFont="1"/>
    <xf numFmtId="0" fontId="11" fillId="0" borderId="0" xfId="0" applyFont="1"/>
    <xf numFmtId="164" fontId="11" fillId="2" borderId="27" xfId="1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164" fontId="11" fillId="2" borderId="2" xfId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164" fontId="11" fillId="8" borderId="27" xfId="1" applyFont="1" applyFill="1" applyBorder="1" applyAlignment="1">
      <alignment horizontal="center" vertical="center"/>
    </xf>
    <xf numFmtId="10" fontId="30" fillId="8" borderId="28" xfId="3" applyNumberFormat="1" applyFont="1" applyFill="1" applyBorder="1" applyAlignment="1">
      <alignment horizontal="center" vertical="center"/>
    </xf>
    <xf numFmtId="164" fontId="11" fillId="8" borderId="2" xfId="1" applyFont="1" applyFill="1" applyBorder="1" applyAlignment="1">
      <alignment horizontal="center" vertical="center"/>
    </xf>
    <xf numFmtId="10" fontId="30" fillId="8" borderId="4" xfId="3" applyNumberFormat="1" applyFont="1" applyFill="1" applyBorder="1" applyAlignment="1">
      <alignment horizontal="center" vertical="center"/>
    </xf>
    <xf numFmtId="9" fontId="30" fillId="8" borderId="1" xfId="3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164" fontId="11" fillId="9" borderId="27" xfId="1" applyFont="1" applyFill="1" applyBorder="1" applyAlignment="1">
      <alignment horizontal="center" vertical="center"/>
    </xf>
    <xf numFmtId="10" fontId="30" fillId="9" borderId="28" xfId="3" applyNumberFormat="1" applyFont="1" applyFill="1" applyBorder="1" applyAlignment="1">
      <alignment horizontal="center" vertical="center"/>
    </xf>
    <xf numFmtId="164" fontId="11" fillId="9" borderId="2" xfId="1" applyFont="1" applyFill="1" applyBorder="1" applyAlignment="1">
      <alignment horizontal="center" vertical="center"/>
    </xf>
    <xf numFmtId="10" fontId="30" fillId="9" borderId="4" xfId="3" applyNumberFormat="1" applyFont="1" applyFill="1" applyBorder="1" applyAlignment="1">
      <alignment horizontal="center" vertical="center"/>
    </xf>
    <xf numFmtId="0" fontId="11" fillId="7" borderId="35" xfId="0" applyFont="1" applyFill="1" applyBorder="1" applyAlignment="1">
      <alignment horizontal="center" vertical="center"/>
    </xf>
    <xf numFmtId="164" fontId="11" fillId="7" borderId="27" xfId="1" applyFont="1" applyFill="1" applyBorder="1" applyAlignment="1">
      <alignment horizontal="center" vertical="center"/>
    </xf>
    <xf numFmtId="10" fontId="30" fillId="7" borderId="28" xfId="3" applyNumberFormat="1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164" fontId="11" fillId="11" borderId="27" xfId="1" applyFont="1" applyFill="1" applyBorder="1" applyAlignment="1">
      <alignment horizontal="center" vertical="center"/>
    </xf>
    <xf numFmtId="10" fontId="30" fillId="11" borderId="28" xfId="3" applyNumberFormat="1" applyFont="1" applyFill="1" applyBorder="1" applyAlignment="1">
      <alignment horizontal="center" vertical="center"/>
    </xf>
    <xf numFmtId="164" fontId="11" fillId="11" borderId="2" xfId="1" applyFont="1" applyFill="1" applyBorder="1" applyAlignment="1">
      <alignment horizontal="center" vertical="center"/>
    </xf>
    <xf numFmtId="10" fontId="30" fillId="11" borderId="4" xfId="3" applyNumberFormat="1" applyFont="1" applyFill="1" applyBorder="1" applyAlignment="1">
      <alignment horizontal="center" vertical="center"/>
    </xf>
    <xf numFmtId="9" fontId="8" fillId="0" borderId="0" xfId="3" applyFont="1"/>
    <xf numFmtId="0" fontId="8" fillId="0" borderId="35" xfId="0" applyFont="1" applyBorder="1"/>
    <xf numFmtId="0" fontId="11" fillId="8" borderId="35" xfId="0" applyFont="1" applyFill="1" applyBorder="1" applyAlignment="1">
      <alignment horizontal="center" vertical="center"/>
    </xf>
    <xf numFmtId="9" fontId="30" fillId="8" borderId="28" xfId="3" applyFont="1" applyFill="1" applyBorder="1" applyAlignment="1">
      <alignment horizontal="center" vertical="center"/>
    </xf>
    <xf numFmtId="0" fontId="11" fillId="9" borderId="35" xfId="0" applyFont="1" applyFill="1" applyBorder="1" applyAlignment="1">
      <alignment horizontal="center" vertical="center"/>
    </xf>
    <xf numFmtId="164" fontId="11" fillId="11" borderId="21" xfId="1" applyFont="1" applyFill="1" applyBorder="1" applyAlignment="1">
      <alignment horizontal="center" vertical="center"/>
    </xf>
    <xf numFmtId="10" fontId="30" fillId="11" borderId="23" xfId="3" applyNumberFormat="1" applyFont="1" applyFill="1" applyBorder="1" applyAlignment="1">
      <alignment horizontal="center" vertical="center"/>
    </xf>
    <xf numFmtId="9" fontId="30" fillId="8" borderId="23" xfId="3" applyFont="1" applyFill="1" applyBorder="1" applyAlignment="1">
      <alignment horizontal="center" vertical="center"/>
    </xf>
    <xf numFmtId="164" fontId="11" fillId="8" borderId="27" xfId="1" applyFont="1" applyFill="1" applyBorder="1" applyAlignment="1">
      <alignment horizontal="center"/>
    </xf>
    <xf numFmtId="164" fontId="11" fillId="9" borderId="27" xfId="1" applyFont="1" applyFill="1" applyBorder="1" applyAlignment="1">
      <alignment horizontal="center"/>
    </xf>
    <xf numFmtId="164" fontId="30" fillId="7" borderId="28" xfId="3" applyNumberFormat="1" applyFont="1" applyFill="1" applyBorder="1" applyAlignment="1">
      <alignment horizontal="center" vertical="center"/>
    </xf>
    <xf numFmtId="164" fontId="11" fillId="11" borderId="21" xfId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164" fontId="11" fillId="0" borderId="0" xfId="1" applyFont="1" applyFill="1" applyBorder="1" applyAlignment="1">
      <alignment horizontal="center" vertical="center"/>
    </xf>
    <xf numFmtId="10" fontId="30" fillId="0" borderId="0" xfId="3" applyNumberFormat="1" applyFont="1" applyFill="1" applyBorder="1" applyAlignment="1">
      <alignment horizontal="center" vertical="center"/>
    </xf>
    <xf numFmtId="164" fontId="11" fillId="0" borderId="0" xfId="1" applyFont="1" applyFill="1" applyBorder="1" applyAlignment="1">
      <alignment horizontal="center"/>
    </xf>
    <xf numFmtId="9" fontId="30" fillId="0" borderId="0" xfId="3" applyFont="1" applyFill="1" applyBorder="1" applyAlignment="1">
      <alignment horizontal="center" vertical="center"/>
    </xf>
    <xf numFmtId="164" fontId="8" fillId="0" borderId="0" xfId="1" applyFont="1" applyFill="1"/>
    <xf numFmtId="10" fontId="8" fillId="0" borderId="0" xfId="3" applyNumberFormat="1" applyFont="1"/>
    <xf numFmtId="167" fontId="30" fillId="7" borderId="28" xfId="3" applyNumberFormat="1" applyFont="1" applyFill="1" applyBorder="1" applyAlignment="1">
      <alignment horizontal="center" vertical="center"/>
    </xf>
    <xf numFmtId="164" fontId="31" fillId="0" borderId="0" xfId="1" applyFont="1"/>
    <xf numFmtId="0" fontId="31" fillId="0" borderId="0" xfId="0" applyFont="1"/>
    <xf numFmtId="0" fontId="9" fillId="5" borderId="10" xfId="0" applyFont="1" applyFill="1" applyBorder="1" applyAlignment="1">
      <alignment horizontal="center" vertical="center"/>
    </xf>
    <xf numFmtId="0" fontId="0" fillId="0" borderId="0" xfId="0" applyFont="1" applyFill="1"/>
    <xf numFmtId="0" fontId="7" fillId="0" borderId="11" xfId="0" applyFont="1" applyFill="1" applyBorder="1" applyAlignment="1" applyProtection="1">
      <alignment vertical="center"/>
      <protection locked="0"/>
    </xf>
    <xf numFmtId="0" fontId="7" fillId="0" borderId="11" xfId="0" applyFont="1" applyFill="1" applyBorder="1" applyAlignment="1" applyProtection="1">
      <alignment horizontal="left" vertical="center"/>
      <protection locked="0"/>
    </xf>
    <xf numFmtId="0" fontId="0" fillId="0" borderId="11" xfId="0" applyFont="1" applyFill="1" applyBorder="1"/>
    <xf numFmtId="0" fontId="0" fillId="0" borderId="11" xfId="0" applyFont="1" applyFill="1" applyBorder="1" applyAlignment="1">
      <alignment horizontal="center" vertical="center"/>
    </xf>
    <xf numFmtId="164" fontId="0" fillId="0" borderId="11" xfId="1" applyFont="1" applyFill="1" applyBorder="1"/>
    <xf numFmtId="0" fontId="0" fillId="0" borderId="19" xfId="0" applyFill="1" applyBorder="1"/>
    <xf numFmtId="164" fontId="16" fillId="0" borderId="8" xfId="1" applyFont="1" applyFill="1" applyBorder="1"/>
    <xf numFmtId="0" fontId="0" fillId="0" borderId="8" xfId="0" applyFont="1" applyFill="1" applyBorder="1"/>
    <xf numFmtId="0" fontId="0" fillId="0" borderId="22" xfId="0" applyFill="1" applyBorder="1"/>
    <xf numFmtId="0" fontId="0" fillId="0" borderId="22" xfId="0" quotePrefix="1" applyFill="1" applyBorder="1"/>
    <xf numFmtId="0" fontId="0" fillId="0" borderId="19" xfId="0" quotePrefix="1" applyFill="1" applyBorder="1"/>
    <xf numFmtId="164" fontId="16" fillId="0" borderId="12" xfId="1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" xfId="0" quotePrefix="1" applyFill="1" applyBorder="1"/>
    <xf numFmtId="0" fontId="10" fillId="0" borderId="12" xfId="0" applyFont="1" applyFill="1" applyBorder="1" applyAlignment="1"/>
    <xf numFmtId="0" fontId="10" fillId="0" borderId="13" xfId="0" applyFont="1" applyFill="1" applyBorder="1" applyAlignment="1">
      <alignment horizontal="left"/>
    </xf>
    <xf numFmtId="0" fontId="10" fillId="0" borderId="13" xfId="0" applyFont="1" applyFill="1" applyBorder="1"/>
    <xf numFmtId="0" fontId="10" fillId="0" borderId="14" xfId="0" applyFont="1" applyFill="1" applyBorder="1" applyAlignment="1">
      <alignment horizontal="center" vertical="center"/>
    </xf>
    <xf numFmtId="164" fontId="17" fillId="0" borderId="8" xfId="1" applyFont="1" applyFill="1" applyBorder="1"/>
    <xf numFmtId="0" fontId="3" fillId="0" borderId="8" xfId="0" applyFont="1" applyFill="1" applyBorder="1"/>
    <xf numFmtId="165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0" borderId="34" xfId="0" applyFill="1" applyBorder="1"/>
    <xf numFmtId="0" fontId="0" fillId="0" borderId="34" xfId="0" quotePrefix="1" applyFill="1" applyBorder="1"/>
    <xf numFmtId="0" fontId="19" fillId="0" borderId="8" xfId="0" applyFont="1" applyFill="1" applyBorder="1" applyAlignment="1">
      <alignment horizontal="center"/>
    </xf>
    <xf numFmtId="0" fontId="19" fillId="0" borderId="8" xfId="0" applyFont="1" applyFill="1" applyBorder="1"/>
    <xf numFmtId="0" fontId="19" fillId="0" borderId="16" xfId="0" applyFont="1" applyFill="1" applyBorder="1"/>
    <xf numFmtId="164" fontId="17" fillId="0" borderId="8" xfId="0" applyNumberFormat="1" applyFont="1" applyFill="1" applyBorder="1"/>
    <xf numFmtId="0" fontId="3" fillId="0" borderId="13" xfId="0" applyFont="1" applyFill="1" applyBorder="1"/>
    <xf numFmtId="0" fontId="3" fillId="0" borderId="14" xfId="0" applyFont="1" applyFill="1" applyBorder="1" applyAlignment="1">
      <alignment horizontal="center" vertical="center"/>
    </xf>
    <xf numFmtId="164" fontId="17" fillId="0" borderId="12" xfId="1" applyFont="1" applyFill="1" applyBorder="1"/>
    <xf numFmtId="0" fontId="3" fillId="0" borderId="14" xfId="0" applyFont="1" applyFill="1" applyBorder="1"/>
    <xf numFmtId="0" fontId="18" fillId="0" borderId="1" xfId="0" applyFont="1" applyFill="1" applyBorder="1" applyAlignment="1" applyProtection="1">
      <alignment vertical="center"/>
      <protection locked="0"/>
    </xf>
    <xf numFmtId="0" fontId="18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64" fontId="3" fillId="0" borderId="1" xfId="1" applyFont="1" applyFill="1" applyBorder="1"/>
    <xf numFmtId="0" fontId="0" fillId="0" borderId="16" xfId="0" applyFont="1" applyFill="1" applyBorder="1"/>
    <xf numFmtId="0" fontId="0" fillId="0" borderId="0" xfId="0" applyFont="1" applyFill="1" applyAlignment="1">
      <alignment horizontal="left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5" borderId="56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57" xfId="0" applyFont="1" applyFill="1" applyBorder="1" applyAlignment="1">
      <alignment horizontal="center" vertical="center"/>
    </xf>
    <xf numFmtId="0" fontId="9" fillId="5" borderId="33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164" fontId="32" fillId="5" borderId="3" xfId="1" applyFont="1" applyFill="1" applyBorder="1" applyAlignment="1">
      <alignment horizontal="center" vertical="center"/>
    </xf>
    <xf numFmtId="164" fontId="32" fillId="5" borderId="33" xfId="1" applyFont="1" applyFill="1" applyBorder="1" applyAlignment="1">
      <alignment horizontal="center" vertical="center"/>
    </xf>
    <xf numFmtId="164" fontId="32" fillId="5" borderId="31" xfId="1" applyFont="1" applyFill="1" applyBorder="1" applyAlignment="1">
      <alignment horizontal="center" vertical="center"/>
    </xf>
    <xf numFmtId="164" fontId="32" fillId="5" borderId="32" xfId="1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left"/>
    </xf>
    <xf numFmtId="0" fontId="0" fillId="0" borderId="36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52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11" fillId="6" borderId="31" xfId="0" applyFont="1" applyFill="1" applyBorder="1" applyAlignment="1">
      <alignment horizontal="center" vertical="center"/>
    </xf>
    <xf numFmtId="0" fontId="11" fillId="6" borderId="24" xfId="0" applyFont="1" applyFill="1" applyBorder="1" applyAlignment="1">
      <alignment horizontal="center" vertical="center"/>
    </xf>
    <xf numFmtId="0" fontId="11" fillId="6" borderId="3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11" fillId="3" borderId="31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11" fillId="5" borderId="50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11" fillId="5" borderId="18" xfId="0" applyFont="1" applyFill="1" applyBorder="1" applyAlignment="1">
      <alignment horizontal="center"/>
    </xf>
    <xf numFmtId="0" fontId="11" fillId="5" borderId="19" xfId="0" applyFont="1" applyFill="1" applyBorder="1" applyAlignment="1">
      <alignment horizontal="center"/>
    </xf>
    <xf numFmtId="0" fontId="11" fillId="5" borderId="31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/>
    </xf>
    <xf numFmtId="0" fontId="11" fillId="5" borderId="32" xfId="0" applyFont="1" applyFill="1" applyBorder="1" applyAlignment="1">
      <alignment horizontal="center"/>
    </xf>
    <xf numFmtId="0" fontId="11" fillId="5" borderId="52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8">
    <cellStyle name="Hiperlink" xfId="2" builtinId="8"/>
    <cellStyle name="Moeda" xfId="1" builtinId="4"/>
    <cellStyle name="Moeda 2 2" xfId="7"/>
    <cellStyle name="Moeda 3" xfId="6"/>
    <cellStyle name="Normal" xfId="0" builtinId="0"/>
    <cellStyle name="Normal 5" xfId="5"/>
    <cellStyle name="Porcentagem" xfId="3" builtinId="5"/>
    <cellStyle name="Vírgula" xfId="4" builtinId="3"/>
  </cellStyles>
  <dxfs count="6394"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theme="3"/>
      </font>
    </dxf>
    <dxf>
      <font>
        <color rgb="FFFF0000"/>
      </font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theme="3"/>
      </font>
    </dxf>
    <dxf>
      <font>
        <color rgb="FFFF0000"/>
      </font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color theme="3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color theme="3"/>
      </font>
    </dxf>
    <dxf>
      <font>
        <color rgb="FFFF0000"/>
      </font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theme="3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theme="3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theme="3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color theme="3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color theme="3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theme="3"/>
      </font>
    </dxf>
    <dxf>
      <font>
        <color rgb="FFFF0000"/>
      </font>
    </dxf>
    <dxf>
      <font>
        <color auto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theme="3"/>
      </font>
    </dxf>
    <dxf>
      <font>
        <color rgb="FFFF0000"/>
      </font>
    </dxf>
    <dxf>
      <font>
        <color theme="3"/>
      </font>
    </dxf>
    <dxf>
      <font>
        <color rgb="FFFF0000"/>
      </font>
    </dxf>
    <dxf>
      <font>
        <color theme="3"/>
      </font>
    </dxf>
    <dxf>
      <font>
        <color rgb="FFFF0000"/>
      </font>
    </dxf>
    <dxf>
      <font>
        <color theme="3"/>
      </font>
    </dxf>
    <dxf>
      <font>
        <color rgb="FFFF0000"/>
      </font>
    </dxf>
    <dxf>
      <font>
        <color theme="3"/>
      </font>
    </dxf>
    <dxf>
      <font>
        <color rgb="FFFF0000"/>
      </font>
    </dxf>
    <dxf>
      <font>
        <color theme="3"/>
      </font>
    </dxf>
    <dxf>
      <font>
        <color rgb="FFFF0000"/>
      </font>
    </dxf>
    <dxf>
      <font>
        <color theme="3"/>
      </font>
    </dxf>
    <dxf>
      <font>
        <color rgb="FFFF0000"/>
      </font>
    </dxf>
    <dxf>
      <font>
        <color theme="3"/>
      </font>
    </dxf>
    <dxf>
      <font>
        <color rgb="FFFF0000"/>
      </font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theme="3"/>
      </font>
    </dxf>
    <dxf>
      <font>
        <color rgb="FFFF0000"/>
      </font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color theme="3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theme="3"/>
      </font>
    </dxf>
    <dxf>
      <font>
        <color rgb="FFFF0000"/>
      </font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theme="3"/>
      </font>
    </dxf>
    <dxf>
      <font>
        <color rgb="FFFF0000"/>
      </font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theme="3"/>
      </font>
    </dxf>
    <dxf>
      <font>
        <color rgb="FFFF0000"/>
      </font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theme="3"/>
      </font>
    </dxf>
    <dxf>
      <font>
        <color rgb="FFFF0000"/>
      </font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theme="3"/>
      </font>
    </dxf>
    <dxf>
      <font>
        <color rgb="FFFF0000"/>
      </font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theme="3"/>
      </font>
    </dxf>
    <dxf>
      <font>
        <color rgb="FFFF0000"/>
      </font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ont>
        <color auto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00B0F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39994506668294322"/>
        </patternFill>
      </fill>
    </dxf>
    <dxf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  <dxf>
      <fill>
        <patternFill>
          <bgColor theme="6" tint="-0.49998474074526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</dxf>
    <dxf>
      <font>
        <color rgb="FFFF0000"/>
      </font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color auto="1"/>
      </font>
      <fill>
        <patternFill>
          <bgColor rgb="FF00B0F0"/>
        </patternFill>
      </fill>
    </dxf>
    <dxf>
      <font>
        <color theme="3"/>
      </font>
    </dxf>
    <dxf>
      <font>
        <color rgb="FFFF0000"/>
      </font>
    </dxf>
    <dxf>
      <font>
        <color auto="1"/>
      </font>
      <fill>
        <patternFill>
          <bgColor rgb="FF00B0F0"/>
        </patternFill>
      </fill>
    </dxf>
    <dxf>
      <font>
        <color rgb="FF1F497D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rgb="FFFFFFFF"/>
          </stop>
          <stop position="1">
            <color rgb="FF00B0F0"/>
          </stop>
        </gradientFill>
      </fill>
    </dxf>
    <dxf>
      <fill>
        <gradientFill degree="90">
          <stop position="0">
            <color rgb="FFFFFFFF"/>
          </stop>
          <stop position="1">
            <color rgb="FFFF0000"/>
          </stop>
        </gradientFill>
      </fill>
    </dxf>
    <dxf>
      <fill>
        <patternFill>
          <bgColor rgb="FFDA9694"/>
        </patternFill>
      </fill>
    </dxf>
    <dxf>
      <fill>
        <gradientFill degree="90">
          <stop position="0">
            <color rgb="FFFFFFFF"/>
          </stop>
          <stop position="1">
            <color rgb="FF7030A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DB4E2"/>
        </patternFill>
      </fill>
    </dxf>
    <dxf>
      <font>
        <color auto="1"/>
      </font>
      <fill>
        <patternFill>
          <bgColor rgb="FF8DB4E2"/>
        </patternFill>
      </fill>
    </dxf>
    <dxf>
      <fill>
        <patternFill>
          <bgColor rgb="FF4F6228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color auto="1"/>
      </font>
      <fill>
        <patternFill>
          <bgColor rgb="FF00B0F0"/>
        </patternFill>
      </fill>
    </dxf>
    <dxf>
      <font>
        <color theme="3"/>
      </font>
    </dxf>
    <dxf>
      <font>
        <color rgb="FFFF0000"/>
      </font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color auto="1"/>
      </font>
      <fill>
        <patternFill>
          <bgColor rgb="FF00B0F0"/>
        </patternFill>
      </fill>
    </dxf>
    <dxf>
      <font>
        <color theme="3"/>
      </font>
    </dxf>
    <dxf>
      <font>
        <color rgb="FFFF0000"/>
      </font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color auto="1"/>
      </font>
      <fill>
        <patternFill>
          <bgColor rgb="FF00B0F0"/>
        </patternFill>
      </fill>
    </dxf>
    <dxf>
      <font>
        <color theme="3"/>
      </font>
    </dxf>
    <dxf>
      <font>
        <color rgb="FFFF0000"/>
      </font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color auto="1"/>
      </font>
      <fill>
        <patternFill>
          <bgColor rgb="FF00B0F0"/>
        </patternFill>
      </fill>
    </dxf>
    <dxf>
      <font>
        <color theme="3"/>
      </font>
    </dxf>
    <dxf>
      <font>
        <color rgb="FFFF0000"/>
      </font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theme="3"/>
      </font>
    </dxf>
    <dxf>
      <font>
        <color rgb="FFFF0000"/>
      </font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color auto="1"/>
      </font>
      <fill>
        <patternFill>
          <bgColor rgb="FF00B0F0"/>
        </patternFill>
      </fill>
    </dxf>
    <dxf>
      <font>
        <color theme="3"/>
      </font>
    </dxf>
    <dxf>
      <font>
        <color rgb="FFFF0000"/>
      </font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color auto="1"/>
      </font>
      <fill>
        <patternFill>
          <bgColor rgb="FF00B0F0"/>
        </patternFill>
      </fill>
    </dxf>
    <dxf>
      <font>
        <color theme="3"/>
      </font>
    </dxf>
    <dxf>
      <font>
        <color rgb="FFFF0000"/>
      </font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color auto="1"/>
      </font>
      <fill>
        <patternFill>
          <bgColor rgb="FF00B0F0"/>
        </patternFill>
      </fill>
    </dxf>
    <dxf>
      <font>
        <color theme="3"/>
      </font>
    </dxf>
    <dxf>
      <font>
        <color rgb="FFFF0000"/>
      </font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color auto="1"/>
      </font>
      <fill>
        <patternFill>
          <bgColor rgb="FF00B0F0"/>
        </patternFill>
      </fill>
    </dxf>
    <dxf>
      <font>
        <color theme="3"/>
      </font>
    </dxf>
    <dxf>
      <font>
        <color rgb="FFFF0000"/>
      </font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color auto="1"/>
      </font>
      <fill>
        <patternFill>
          <bgColor rgb="FF00B0F0"/>
        </patternFill>
      </fill>
    </dxf>
    <dxf>
      <font>
        <color theme="3"/>
      </font>
    </dxf>
    <dxf>
      <font>
        <color rgb="FFFF0000"/>
      </font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ill>
        <gradientFill degree="90">
          <stop position="0">
            <color theme="0"/>
          </stop>
          <stop position="1">
            <color theme="3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theme="5" tint="0.59996337778862885"/>
        </pattern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4" tint="0.59996337778862885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theme="3"/>
      </font>
    </dxf>
    <dxf>
      <font>
        <color rgb="FFFF0000"/>
      </font>
    </dxf>
    <dxf>
      <fill>
        <gradientFill degree="90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499984740745262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theme="7" tint="0.40000610370189521"/>
          </stop>
        </gradient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00B0F0"/>
        </patternFill>
      </fill>
    </dxf>
    <dxf>
      <font>
        <color rgb="FF00B0F0"/>
      </font>
    </dxf>
    <dxf>
      <font>
        <color theme="1"/>
      </font>
      <fill>
        <patternFill>
          <bgColor rgb="FF00B0F0"/>
        </patternFill>
      </fill>
    </dxf>
    <dxf>
      <font>
        <color theme="3"/>
      </font>
    </dxf>
    <dxf>
      <font>
        <color rgb="FFFF0000"/>
      </font>
    </dxf>
  </dxfs>
  <tableStyles count="0" defaultTableStyle="TableStyleMedium9" defaultPivotStyle="PivotStyleLight16"/>
  <colors>
    <mruColors>
      <color rgb="FFFF0000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ADIANTAMENTO/FACC_DIR_20140204_AD_COSME%20REGLY_4.000,00.pdf" TargetMode="External"/><Relationship Id="rId3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PRESTA&#199;&#195;O%20DE%20CONTAS/FACC_DIR_20140527_PAD_COSME%20REGLY_0,66.pdf" TargetMode="External"/><Relationship Id="rId7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PRESTA&#199;&#195;O%20DE%20CONTAS/FACC_DIR_20140324_PAD_COSME%20REGLY_2674,32.pdf" TargetMode="External"/><Relationship Id="rId2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ADIANTAMENTO/FACC_DIR_20140604_AD_COSME%20REGLY_3000,00.pdf" TargetMode="External"/><Relationship Id="rId1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PRESTA&#199;&#195;O%20DE%20CONTAS/FACC_DIR_20140714_PAD_COSME%20REGLY_232,33.pdf" TargetMode="External"/><Relationship Id="rId6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ADIANTAMENTO/FACC_DIR_20140224_AD_COSME%20REGLY_3.500,00.pdf" TargetMode="External"/><Relationship Id="rId5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PRESTA&#199;&#195;O%20DE%20CONTAS/FACC_DIR_20140401_PAD_%20COSME%20REGLY_3762,06.pdf" TargetMode="External"/><Relationship Id="rId10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ADIANTAMENTO/FACC_DIR_20140108_AD_COSME%20REGLY_5000,00.pdf" TargetMode="External"/><Relationship Id="rId4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ADIANTAMENTO/FACC_DIR_20140430_AD_COSME%20REGLY_3000,00.pdf" TargetMode="External"/><Relationship Id="rId9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PRESTA&#199;&#195;O%20DE%20CONTAS/FACC_DIR_20140204_PAD_COSME%20REGLY_1.524,89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PRESTA&#199;&#195;O%20DE%20CONTAS/FACC_DIR_20140324_PAD_ALOISIO%20MOURA_127,35.pdf" TargetMode="External"/><Relationship Id="rId13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ADIANTAMENTO/FACC_DIR_20140415_AD_ALOISIO%20MOURA_1500,00.pdf" TargetMode="External"/><Relationship Id="rId18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PRESTA&#199;&#195;O%20DE%20CONTAS/FACC_DIR_20140627_PAD_ALOISIO%20MOURA_549,99.pdf" TargetMode="External"/><Relationship Id="rId3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ADIANTAMENTO/FACC_DIR_20140121_AD_Alo&#237;sio%20Moura%20da%20Silva_1.500,00.pdf" TargetMode="External"/><Relationship Id="rId7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ADIANTAMENTO/FACC_DIR_20140225_AD_ALOISIO%20MOURA_1.500,00.pdf" TargetMode="External"/><Relationship Id="rId12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PRESTA&#199;&#195;O%20DE%20CONTAS/FACC_DIR_20140415_PAD_ALOISIO%20MOURA_R$%2072,21.pdf" TargetMode="External"/><Relationship Id="rId17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ADIANTAMENTO/FACC_DIR_20140603_AD_ALOISIO%20MOURA_1.500,00.pdf" TargetMode="External"/><Relationship Id="rId2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PRESTA&#199;&#195;O%20DE%20CONTAS/FACC_DIR_20140113_PAD_ALOISIO%20MOURA_549,41.pdf" TargetMode="External"/><Relationship Id="rId16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PRESTA&#199;&#195;O%20DE%20CONTAS/FACC_DIR_20140604_PAD_ALOISIO%20MOURA_266,99.pdf" TargetMode="External"/><Relationship Id="rId20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PRESTA&#199;&#195;O%20DE%20CONTAS/FACC_DIR_20140711_PAD_ALOISIO%20MOURA_57,79.pdf" TargetMode="External"/><Relationship Id="rId1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ADIANTAMENTO/FACC_DIR_20140102_AD_ALOISIO%20MOURA_1.500,00.pdf" TargetMode="External"/><Relationship Id="rId6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PRESTA&#199;&#195;O%20DE%20CONTAS/FACC_DIR_20140310_PAD_ALOISIO%20MOURA_223,17.pdf" TargetMode="External"/><Relationship Id="rId11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ADIANTAMENTO/FACC_DIR_20140403_AD_ALOISIO%20MOURA_%201500,00.pdf" TargetMode="External"/><Relationship Id="rId5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ADIANTAMENTO/FACC_DIR_20140205_AD_ALOISIO%20MOURA_1.500,00.pdf" TargetMode="External"/><Relationship Id="rId15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ADIANTAMENTO/FACC_DIR_20140509_AD_ALOISIO%20MOURA_1.500,00.pdf" TargetMode="External"/><Relationship Id="rId10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PRESTA&#199;&#195;O%20DE%20CONTAS/FACC_DIR_20140404_PAD_ALOISIO%20MOURA_23,32.pdf" TargetMode="External"/><Relationship Id="rId19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ADIANTAMENTO/FACC_DIR_20140616_AD_ALOISIO%20MOURA_1500,00.pdf" TargetMode="External"/><Relationship Id="rId4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PRESTA&#199;&#195;O%20DE%20CONTAS/FACC_DIR_20140207_PAD_ALOISIO%20MOURA_41,02.pdf" TargetMode="External"/><Relationship Id="rId9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ADIANTAMENTO/FACC_DIR_20140319_AD_ALO&#205;SIO%20MOURA_1.500,00.pdf" TargetMode="External"/><Relationship Id="rId14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ACC/DIR/CC_30546-4_GEST&#195;O%20DIR/PRESTA&#199;&#195;O%20DE%20CONTAS/FACC_DIR_20140519_PAD_ALOISIO%20MOURA_185,37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UNCATE/DIR/2014/FUNCATE_DIR_20140929_PJ_AMAZON_R$%20163,40.pdf" TargetMode="External"/><Relationship Id="rId3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UNCATE/DIR/2013/FUNCATE_DIR_20131016_PJ_FLOR%20DA%20AMIZADE_5.760,00.pdf" TargetMode="External"/><Relationship Id="rId7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UNCATE/DIR/2014/FUNCATE_DIR_20130717_RE_FERNANDO%20LINS_R$%20301,00.pdf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UNCATE/DIR/2013/FUNCATE_DIR_20130821_PJ_ARTES%20EM%20MADEIRAS_R$%207.717,00.pdf" TargetMode="External"/><Relationship Id="rId1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UNCATE/DIR/2013/FUNCATE_DIR_20130806_PJ_ARTES%20EM%20MADEIRAS_9.148,50.pdf" TargetMode="External"/><Relationship Id="rId6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AppData/Local/Microsoft/Windows/Temporary%20Internet%20Files/Content.Outlook/Microsoft/Windows/Temporary%20Internet%20Files/Content.Outlook/7YOJS4P5/Controle%20de%20Pagamentos/FUNCATE/DIR/2013" TargetMode="External"/><Relationship Id="rId11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AppData/Local/Microsoft/Windows/Temporary%20Internet%20Files/Content.Outlook/Microsoft/Windows/Temporary%20Internet%20Files/Content.Outlook/7YOJS4P5/Controle%20de%20Pagamentos/FUNCATE/DIR/2013" TargetMode="External"/><Relationship Id="rId5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UNCATE/DIR/2013/FUNCATE_DIR_20131023_PJ_FLOR%20DA%20AMIZADE_R$%202.635,68.pdf" TargetMode="External"/><Relationship Id="rId10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UNCATE/DIR/2014/FUNCATE_DIR_20141212_PJ_ROBSON%20&amp;%20ZORAIDE_718,40.pdf" TargetMode="External"/><Relationship Id="rId4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UNCATE/DIR/2013/FUNCATE_DIR_20131016_PJ_FLOR%20DA%20AMIZADE_1.026,00.pdf" TargetMode="External"/><Relationship Id="rId9" Type="http://schemas.openxmlformats.org/officeDocument/2006/relationships/hyperlink" Target="../AppData/Local/Microsoft/Windows/INetCache/AppData/Local/Microsoft/Windows/INetCache/Content.Outlook/AppData/Local/Microsoft/Windows/INetCache/Content.Outlook/AppData/Local/Microsoft/Windows/INetCache/Content.Outlook/AppData/Local/Microsoft/Windows/INetCache/Content.Outlook/AppData/Local/Microsoft/Windows/INetCache/Content.Outlook/Microsoft/Windows/Temporary%20Internet%20Files/Content.Outlook/Microsoft/Windows/Temporary%20Internet%20Files/Content.Outlook/7YOJS4P5/Controle%20de%20Pagamentos/FUNCATE/DIR/2014/FUNCATE_DIR_20140929_PJ_AMAZON_$%20185,03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7" workbookViewId="0">
      <selection activeCell="F15" sqref="F15"/>
    </sheetView>
  </sheetViews>
  <sheetFormatPr defaultRowHeight="15" x14ac:dyDescent="0.25"/>
  <cols>
    <col min="1" max="1" width="41.5703125" style="27" customWidth="1"/>
    <col min="2" max="2" width="35" style="27" bestFit="1" customWidth="1"/>
    <col min="3" max="3" width="19.85546875" style="28" customWidth="1"/>
    <col min="4" max="4" width="27.85546875" style="27" customWidth="1"/>
  </cols>
  <sheetData>
    <row r="1" spans="1:4" x14ac:dyDescent="0.25">
      <c r="A1" s="33" t="s">
        <v>308</v>
      </c>
      <c r="B1" s="33" t="s">
        <v>309</v>
      </c>
      <c r="C1" s="34" t="s">
        <v>299</v>
      </c>
      <c r="D1" s="33" t="s">
        <v>301</v>
      </c>
    </row>
    <row r="2" spans="1:4" ht="14.65" x14ac:dyDescent="0.4">
      <c r="A2" s="19" t="s">
        <v>587</v>
      </c>
      <c r="B2" s="19" t="s">
        <v>588</v>
      </c>
      <c r="C2" s="20">
        <v>700</v>
      </c>
      <c r="D2" s="19" t="s">
        <v>11</v>
      </c>
    </row>
    <row r="3" spans="1:4" ht="14.65" x14ac:dyDescent="0.4">
      <c r="A3" s="19" t="s">
        <v>589</v>
      </c>
      <c r="B3" s="19" t="s">
        <v>590</v>
      </c>
      <c r="C3" s="20">
        <v>782.3</v>
      </c>
      <c r="D3" s="19" t="s">
        <v>302</v>
      </c>
    </row>
    <row r="4" spans="1:4" ht="14.65" x14ac:dyDescent="0.4">
      <c r="A4" s="19" t="s">
        <v>589</v>
      </c>
      <c r="B4" s="19" t="s">
        <v>591</v>
      </c>
      <c r="C4" s="20">
        <v>779.24</v>
      </c>
      <c r="D4" s="19" t="s">
        <v>302</v>
      </c>
    </row>
    <row r="5" spans="1:4" ht="14.65" x14ac:dyDescent="0.4">
      <c r="A5" s="19" t="s">
        <v>478</v>
      </c>
      <c r="B5" s="19" t="s">
        <v>592</v>
      </c>
      <c r="C5" s="20">
        <v>119</v>
      </c>
      <c r="D5" s="19" t="s">
        <v>302</v>
      </c>
    </row>
    <row r="6" spans="1:4" ht="14.65" x14ac:dyDescent="0.4">
      <c r="A6" s="19" t="s">
        <v>593</v>
      </c>
      <c r="B6" s="19" t="s">
        <v>598</v>
      </c>
      <c r="C6" s="20">
        <v>495</v>
      </c>
      <c r="D6" s="19" t="s">
        <v>302</v>
      </c>
    </row>
    <row r="7" spans="1:4" ht="14.65" x14ac:dyDescent="0.4">
      <c r="A7" s="19" t="s">
        <v>593</v>
      </c>
      <c r="B7" s="19" t="s">
        <v>594</v>
      </c>
      <c r="C7" s="20">
        <v>60</v>
      </c>
      <c r="D7" s="19" t="s">
        <v>302</v>
      </c>
    </row>
    <row r="8" spans="1:4" x14ac:dyDescent="0.25">
      <c r="A8" s="19" t="s">
        <v>434</v>
      </c>
      <c r="B8" s="19" t="s">
        <v>595</v>
      </c>
      <c r="C8" s="20">
        <v>27.72</v>
      </c>
      <c r="D8" s="19" t="s">
        <v>302</v>
      </c>
    </row>
    <row r="9" spans="1:4" ht="14.65" x14ac:dyDescent="0.4">
      <c r="A9" s="19" t="s">
        <v>596</v>
      </c>
      <c r="B9" s="19" t="s">
        <v>597</v>
      </c>
      <c r="C9" s="20">
        <v>269.07</v>
      </c>
      <c r="D9" s="19" t="s">
        <v>302</v>
      </c>
    </row>
    <row r="10" spans="1:4" ht="14.65" x14ac:dyDescent="0.4">
      <c r="A10" s="33" t="s">
        <v>12</v>
      </c>
      <c r="B10" s="33"/>
      <c r="C10" s="34">
        <f>SUM(C2:C9)</f>
        <v>3232.33</v>
      </c>
      <c r="D10" s="33"/>
    </row>
    <row r="11" spans="1:4" ht="14.65" x14ac:dyDescent="0.4">
      <c r="A11" s="29" t="s">
        <v>599</v>
      </c>
      <c r="B11" s="30">
        <v>41782</v>
      </c>
      <c r="C11" s="31">
        <v>3000</v>
      </c>
      <c r="D11" s="32"/>
    </row>
    <row r="12" spans="1:4" x14ac:dyDescent="0.25">
      <c r="A12" s="29" t="s">
        <v>340</v>
      </c>
      <c r="B12" s="30">
        <v>41834</v>
      </c>
      <c r="C12" s="31">
        <f>C10-C11</f>
        <v>232.32999999999993</v>
      </c>
      <c r="D12" s="32"/>
    </row>
    <row r="13" spans="1:4" ht="14.65" x14ac:dyDescent="0.4">
      <c r="A13" s="35"/>
      <c r="B13" s="35"/>
      <c r="C13" s="36"/>
      <c r="D13" s="35"/>
    </row>
    <row r="14" spans="1:4" x14ac:dyDescent="0.25">
      <c r="A14" s="33" t="s">
        <v>308</v>
      </c>
      <c r="B14" s="33" t="s">
        <v>309</v>
      </c>
      <c r="C14" s="34" t="s">
        <v>299</v>
      </c>
      <c r="D14" s="33" t="s">
        <v>301</v>
      </c>
    </row>
    <row r="15" spans="1:4" ht="14.65" x14ac:dyDescent="0.4">
      <c r="A15" s="19" t="s">
        <v>589</v>
      </c>
      <c r="B15" s="19" t="s">
        <v>600</v>
      </c>
      <c r="C15" s="20">
        <v>799.5</v>
      </c>
      <c r="D15" s="19" t="s">
        <v>302</v>
      </c>
    </row>
    <row r="16" spans="1:4" ht="14.65" x14ac:dyDescent="0.4">
      <c r="A16" s="19" t="s">
        <v>593</v>
      </c>
      <c r="B16" s="19" t="s">
        <v>601</v>
      </c>
      <c r="C16" s="20">
        <v>50</v>
      </c>
      <c r="D16" s="19" t="s">
        <v>302</v>
      </c>
    </row>
    <row r="17" spans="1:4" ht="14.65" x14ac:dyDescent="0.4">
      <c r="A17" s="19" t="s">
        <v>593</v>
      </c>
      <c r="B17" s="19" t="s">
        <v>602</v>
      </c>
      <c r="C17" s="20">
        <v>17.600000000000001</v>
      </c>
      <c r="D17" s="19" t="s">
        <v>302</v>
      </c>
    </row>
    <row r="18" spans="1:4" ht="14.65" x14ac:dyDescent="0.4">
      <c r="A18" s="19" t="s">
        <v>593</v>
      </c>
      <c r="B18" s="19" t="s">
        <v>603</v>
      </c>
      <c r="C18" s="20">
        <v>62</v>
      </c>
      <c r="D18" s="19" t="s">
        <v>302</v>
      </c>
    </row>
    <row r="19" spans="1:4" ht="14.65" x14ac:dyDescent="0.4">
      <c r="A19" s="19" t="s">
        <v>593</v>
      </c>
      <c r="B19" s="19" t="s">
        <v>604</v>
      </c>
      <c r="C19" s="20">
        <v>47.5</v>
      </c>
      <c r="D19" s="19" t="s">
        <v>302</v>
      </c>
    </row>
    <row r="20" spans="1:4" ht="14.65" x14ac:dyDescent="0.4">
      <c r="A20" s="19" t="s">
        <v>605</v>
      </c>
      <c r="B20" s="19" t="s">
        <v>606</v>
      </c>
      <c r="C20" s="20">
        <v>423.13</v>
      </c>
      <c r="D20" s="19" t="s">
        <v>302</v>
      </c>
    </row>
    <row r="21" spans="1:4" x14ac:dyDescent="0.25">
      <c r="A21" s="19" t="s">
        <v>593</v>
      </c>
      <c r="B21" s="19" t="s">
        <v>607</v>
      </c>
      <c r="C21" s="20">
        <v>165</v>
      </c>
      <c r="D21" s="19" t="s">
        <v>302</v>
      </c>
    </row>
    <row r="22" spans="1:4" ht="14.65" x14ac:dyDescent="0.4">
      <c r="A22" s="19" t="s">
        <v>593</v>
      </c>
      <c r="B22" s="19" t="s">
        <v>608</v>
      </c>
      <c r="C22" s="20">
        <v>53.7</v>
      </c>
      <c r="D22" s="19" t="s">
        <v>302</v>
      </c>
    </row>
    <row r="23" spans="1:4" ht="14.65" x14ac:dyDescent="0.4">
      <c r="A23" s="19" t="s">
        <v>593</v>
      </c>
      <c r="B23" s="19" t="s">
        <v>609</v>
      </c>
      <c r="C23" s="20">
        <v>63</v>
      </c>
      <c r="D23" s="19" t="s">
        <v>302</v>
      </c>
    </row>
    <row r="24" spans="1:4" ht="14.65" x14ac:dyDescent="0.4">
      <c r="A24" s="19" t="s">
        <v>593</v>
      </c>
      <c r="B24" s="19" t="s">
        <v>610</v>
      </c>
      <c r="C24" s="20">
        <v>34</v>
      </c>
      <c r="D24" s="19" t="s">
        <v>302</v>
      </c>
    </row>
    <row r="25" spans="1:4" ht="14.65" x14ac:dyDescent="0.4">
      <c r="A25" s="19" t="s">
        <v>593</v>
      </c>
      <c r="B25" s="19" t="s">
        <v>611</v>
      </c>
      <c r="C25" s="20">
        <v>58.3</v>
      </c>
      <c r="D25" s="19" t="s">
        <v>302</v>
      </c>
    </row>
    <row r="26" spans="1:4" ht="14.65" x14ac:dyDescent="0.4">
      <c r="A26" s="19" t="s">
        <v>593</v>
      </c>
      <c r="B26" s="19" t="s">
        <v>612</v>
      </c>
      <c r="C26" s="20">
        <v>59.9</v>
      </c>
      <c r="D26" s="19" t="s">
        <v>302</v>
      </c>
    </row>
    <row r="27" spans="1:4" ht="14.65" x14ac:dyDescent="0.4">
      <c r="A27" s="19" t="s">
        <v>593</v>
      </c>
      <c r="B27" s="19" t="s">
        <v>613</v>
      </c>
      <c r="C27" s="20">
        <v>51</v>
      </c>
      <c r="D27" s="19" t="s">
        <v>302</v>
      </c>
    </row>
    <row r="28" spans="1:4" ht="14.65" x14ac:dyDescent="0.4">
      <c r="A28" s="19" t="s">
        <v>593</v>
      </c>
      <c r="B28" s="19" t="s">
        <v>614</v>
      </c>
      <c r="C28" s="20">
        <v>15</v>
      </c>
      <c r="D28" s="19" t="s">
        <v>302</v>
      </c>
    </row>
    <row r="29" spans="1:4" ht="14.65" x14ac:dyDescent="0.4">
      <c r="A29" s="19" t="s">
        <v>593</v>
      </c>
      <c r="B29" s="19" t="s">
        <v>615</v>
      </c>
      <c r="C29" s="20">
        <v>18.899999999999999</v>
      </c>
      <c r="D29" s="19" t="s">
        <v>302</v>
      </c>
    </row>
    <row r="30" spans="1:4" ht="14.65" x14ac:dyDescent="0.4">
      <c r="A30" s="19" t="s">
        <v>593</v>
      </c>
      <c r="B30" s="19" t="s">
        <v>601</v>
      </c>
      <c r="C30" s="20">
        <v>50</v>
      </c>
      <c r="D30" s="19" t="s">
        <v>302</v>
      </c>
    </row>
    <row r="31" spans="1:4" x14ac:dyDescent="0.25">
      <c r="A31" s="19" t="s">
        <v>593</v>
      </c>
      <c r="B31" s="19" t="s">
        <v>616</v>
      </c>
      <c r="C31" s="20">
        <v>17.5</v>
      </c>
      <c r="D31" s="19" t="s">
        <v>302</v>
      </c>
    </row>
    <row r="32" spans="1:4" x14ac:dyDescent="0.25">
      <c r="A32" s="19" t="s">
        <v>593</v>
      </c>
      <c r="B32" s="19" t="s">
        <v>617</v>
      </c>
      <c r="C32" s="20">
        <v>117</v>
      </c>
      <c r="D32" s="19" t="s">
        <v>302</v>
      </c>
    </row>
    <row r="33" spans="1:4" x14ac:dyDescent="0.25">
      <c r="A33" s="19" t="s">
        <v>593</v>
      </c>
      <c r="B33" s="19" t="s">
        <v>618</v>
      </c>
      <c r="C33" s="20">
        <v>136.30000000000001</v>
      </c>
      <c r="D33" s="19" t="s">
        <v>302</v>
      </c>
    </row>
    <row r="34" spans="1:4" x14ac:dyDescent="0.25">
      <c r="A34" s="19" t="s">
        <v>619</v>
      </c>
      <c r="B34" s="19" t="s">
        <v>311</v>
      </c>
      <c r="C34" s="20">
        <v>10</v>
      </c>
      <c r="D34" s="19" t="s">
        <v>11</v>
      </c>
    </row>
    <row r="35" spans="1:4" x14ac:dyDescent="0.25">
      <c r="A35" s="19" t="s">
        <v>619</v>
      </c>
      <c r="B35" s="19" t="s">
        <v>311</v>
      </c>
      <c r="C35" s="20">
        <v>10</v>
      </c>
      <c r="D35" s="19" t="s">
        <v>11</v>
      </c>
    </row>
    <row r="36" spans="1:4" x14ac:dyDescent="0.25">
      <c r="A36" s="19" t="s">
        <v>593</v>
      </c>
      <c r="B36" s="19" t="s">
        <v>620</v>
      </c>
      <c r="C36" s="20">
        <v>386</v>
      </c>
      <c r="D36" s="19" t="s">
        <v>302</v>
      </c>
    </row>
    <row r="37" spans="1:4" x14ac:dyDescent="0.25">
      <c r="A37" s="19" t="s">
        <v>593</v>
      </c>
      <c r="B37" s="19" t="s">
        <v>621</v>
      </c>
      <c r="C37" s="20">
        <v>20</v>
      </c>
      <c r="D37" s="19" t="s">
        <v>302</v>
      </c>
    </row>
    <row r="38" spans="1:4" x14ac:dyDescent="0.25">
      <c r="A38" s="19" t="s">
        <v>622</v>
      </c>
      <c r="B38" s="19" t="s">
        <v>623</v>
      </c>
      <c r="C38" s="20">
        <v>167.3</v>
      </c>
      <c r="D38" s="19" t="s">
        <v>302</v>
      </c>
    </row>
    <row r="39" spans="1:4" x14ac:dyDescent="0.25">
      <c r="A39" s="19" t="s">
        <v>312</v>
      </c>
      <c r="B39" s="19" t="s">
        <v>313</v>
      </c>
      <c r="C39" s="20">
        <v>31.03</v>
      </c>
      <c r="D39" s="19" t="s">
        <v>11</v>
      </c>
    </row>
    <row r="40" spans="1:4" x14ac:dyDescent="0.25">
      <c r="A40" s="19" t="s">
        <v>624</v>
      </c>
      <c r="B40" s="19" t="s">
        <v>625</v>
      </c>
      <c r="C40" s="20">
        <v>7</v>
      </c>
      <c r="D40" s="19" t="s">
        <v>302</v>
      </c>
    </row>
    <row r="41" spans="1:4" x14ac:dyDescent="0.25">
      <c r="A41" s="19" t="s">
        <v>505</v>
      </c>
      <c r="B41" s="19" t="s">
        <v>626</v>
      </c>
      <c r="C41" s="20">
        <v>80</v>
      </c>
      <c r="D41" s="19" t="s">
        <v>302</v>
      </c>
    </row>
    <row r="42" spans="1:4" x14ac:dyDescent="0.25">
      <c r="A42" s="19" t="s">
        <v>312</v>
      </c>
      <c r="B42" s="19" t="s">
        <v>313</v>
      </c>
      <c r="C42" s="20">
        <v>50</v>
      </c>
      <c r="D42" s="19" t="s">
        <v>11</v>
      </c>
    </row>
    <row r="43" spans="1:4" x14ac:dyDescent="0.25">
      <c r="A43" s="33" t="s">
        <v>12</v>
      </c>
      <c r="B43" s="33"/>
      <c r="C43" s="34">
        <f>SUM(C15:C42)</f>
        <v>3000.6600000000008</v>
      </c>
      <c r="D43" s="33"/>
    </row>
    <row r="44" spans="1:4" x14ac:dyDescent="0.25">
      <c r="A44" s="29" t="s">
        <v>599</v>
      </c>
      <c r="B44" s="30">
        <v>41758</v>
      </c>
      <c r="C44" s="31">
        <v>3000</v>
      </c>
      <c r="D44" s="32"/>
    </row>
    <row r="45" spans="1:4" x14ac:dyDescent="0.25">
      <c r="A45" s="29" t="s">
        <v>340</v>
      </c>
      <c r="B45" s="30">
        <v>41782</v>
      </c>
      <c r="C45" s="31">
        <f>C43-C44</f>
        <v>0.66000000000076398</v>
      </c>
      <c r="D45" s="32"/>
    </row>
    <row r="46" spans="1:4" x14ac:dyDescent="0.25">
      <c r="A46" s="35"/>
      <c r="B46" s="35"/>
      <c r="C46" s="36"/>
      <c r="D46" s="35"/>
    </row>
    <row r="47" spans="1:4" x14ac:dyDescent="0.25">
      <c r="A47" s="33" t="s">
        <v>308</v>
      </c>
      <c r="B47" s="33" t="s">
        <v>309</v>
      </c>
      <c r="C47" s="34" t="s">
        <v>299</v>
      </c>
      <c r="D47" s="33" t="s">
        <v>301</v>
      </c>
    </row>
    <row r="48" spans="1:4" x14ac:dyDescent="0.25">
      <c r="A48" s="19" t="s">
        <v>593</v>
      </c>
      <c r="B48" s="19" t="s">
        <v>627</v>
      </c>
      <c r="C48" s="20">
        <v>181.7</v>
      </c>
      <c r="D48" s="19" t="s">
        <v>302</v>
      </c>
    </row>
    <row r="49" spans="1:4" x14ac:dyDescent="0.25">
      <c r="A49" s="19" t="s">
        <v>628</v>
      </c>
      <c r="B49" s="19" t="s">
        <v>629</v>
      </c>
      <c r="C49" s="20">
        <v>161.04</v>
      </c>
      <c r="D49" s="19" t="s">
        <v>302</v>
      </c>
    </row>
    <row r="50" spans="1:4" x14ac:dyDescent="0.25">
      <c r="A50" s="19" t="s">
        <v>628</v>
      </c>
      <c r="B50" s="19" t="s">
        <v>630</v>
      </c>
      <c r="C50" s="20">
        <v>91.98</v>
      </c>
      <c r="D50" s="19" t="s">
        <v>302</v>
      </c>
    </row>
    <row r="51" spans="1:4" x14ac:dyDescent="0.25">
      <c r="A51" s="19" t="s">
        <v>310</v>
      </c>
      <c r="B51" s="19" t="s">
        <v>311</v>
      </c>
      <c r="C51" s="20">
        <v>11.5</v>
      </c>
      <c r="D51" s="19" t="s">
        <v>11</v>
      </c>
    </row>
    <row r="52" spans="1:4" x14ac:dyDescent="0.25">
      <c r="A52" s="19" t="s">
        <v>628</v>
      </c>
      <c r="B52" s="19" t="s">
        <v>629</v>
      </c>
      <c r="C52" s="20">
        <v>471.58</v>
      </c>
      <c r="D52" s="19" t="s">
        <v>302</v>
      </c>
    </row>
    <row r="53" spans="1:4" x14ac:dyDescent="0.25">
      <c r="A53" s="19" t="s">
        <v>631</v>
      </c>
      <c r="B53" s="19" t="s">
        <v>632</v>
      </c>
      <c r="C53" s="20">
        <v>32</v>
      </c>
      <c r="D53" s="19" t="s">
        <v>302</v>
      </c>
    </row>
    <row r="54" spans="1:4" x14ac:dyDescent="0.25">
      <c r="A54" s="19" t="s">
        <v>596</v>
      </c>
      <c r="B54" s="19" t="s">
        <v>633</v>
      </c>
      <c r="C54" s="20">
        <v>1362.26</v>
      </c>
      <c r="D54" s="19" t="s">
        <v>302</v>
      </c>
    </row>
    <row r="55" spans="1:4" x14ac:dyDescent="0.25">
      <c r="A55" s="19" t="s">
        <v>634</v>
      </c>
      <c r="B55" s="19" t="s">
        <v>635</v>
      </c>
      <c r="C55" s="20">
        <v>4950</v>
      </c>
      <c r="D55" s="19" t="s">
        <v>302</v>
      </c>
    </row>
    <row r="56" spans="1:4" x14ac:dyDescent="0.25">
      <c r="A56" s="33" t="s">
        <v>12</v>
      </c>
      <c r="B56" s="33"/>
      <c r="C56" s="34">
        <f>SUM(C48:C55)</f>
        <v>7262.0599999999995</v>
      </c>
      <c r="D56" s="33"/>
    </row>
    <row r="57" spans="1:4" x14ac:dyDescent="0.25">
      <c r="A57" s="29" t="s">
        <v>599</v>
      </c>
      <c r="B57" s="30">
        <v>41689</v>
      </c>
      <c r="C57" s="31">
        <v>3500</v>
      </c>
      <c r="D57" s="32"/>
    </row>
    <row r="58" spans="1:4" x14ac:dyDescent="0.25">
      <c r="A58" s="29" t="s">
        <v>340</v>
      </c>
      <c r="B58" s="30">
        <v>41730</v>
      </c>
      <c r="C58" s="31">
        <f>C56-C57</f>
        <v>3762.0599999999995</v>
      </c>
      <c r="D58" s="32"/>
    </row>
    <row r="59" spans="1:4" x14ac:dyDescent="0.25">
      <c r="A59" s="35"/>
      <c r="B59" s="35"/>
      <c r="C59" s="36"/>
      <c r="D59" s="35"/>
    </row>
    <row r="60" spans="1:4" x14ac:dyDescent="0.25">
      <c r="A60" s="33" t="s">
        <v>308</v>
      </c>
      <c r="B60" s="33" t="s">
        <v>309</v>
      </c>
      <c r="C60" s="34" t="s">
        <v>299</v>
      </c>
      <c r="D60" s="33" t="s">
        <v>301</v>
      </c>
    </row>
    <row r="61" spans="1:4" x14ac:dyDescent="0.25">
      <c r="A61" s="19" t="s">
        <v>636</v>
      </c>
      <c r="B61" s="19" t="s">
        <v>623</v>
      </c>
      <c r="C61" s="20">
        <v>131.55000000000001</v>
      </c>
      <c r="D61" s="19" t="s">
        <v>11</v>
      </c>
    </row>
    <row r="62" spans="1:4" x14ac:dyDescent="0.25">
      <c r="A62" s="19" t="s">
        <v>637</v>
      </c>
      <c r="B62" s="19" t="s">
        <v>638</v>
      </c>
      <c r="C62" s="20">
        <v>67</v>
      </c>
      <c r="D62" s="19" t="s">
        <v>302</v>
      </c>
    </row>
    <row r="63" spans="1:4" x14ac:dyDescent="0.25">
      <c r="A63" s="19" t="s">
        <v>639</v>
      </c>
      <c r="B63" s="19" t="s">
        <v>640</v>
      </c>
      <c r="C63" s="20">
        <v>19.899999999999999</v>
      </c>
      <c r="D63" s="19" t="s">
        <v>302</v>
      </c>
    </row>
    <row r="64" spans="1:4" x14ac:dyDescent="0.25">
      <c r="A64" s="19" t="s">
        <v>323</v>
      </c>
      <c r="B64" s="19" t="s">
        <v>641</v>
      </c>
      <c r="C64" s="20">
        <v>35.700000000000003</v>
      </c>
      <c r="D64" s="19" t="s">
        <v>302</v>
      </c>
    </row>
    <row r="65" spans="1:4" x14ac:dyDescent="0.25">
      <c r="A65" s="19" t="s">
        <v>642</v>
      </c>
      <c r="B65" s="19" t="s">
        <v>643</v>
      </c>
      <c r="C65" s="20">
        <v>325.95</v>
      </c>
      <c r="D65" s="19" t="s">
        <v>302</v>
      </c>
    </row>
    <row r="66" spans="1:4" x14ac:dyDescent="0.25">
      <c r="A66" s="19" t="s">
        <v>644</v>
      </c>
      <c r="B66" s="19" t="s">
        <v>302</v>
      </c>
      <c r="C66" s="20">
        <v>69.900000000000006</v>
      </c>
      <c r="D66" s="19" t="s">
        <v>302</v>
      </c>
    </row>
    <row r="67" spans="1:4" x14ac:dyDescent="0.25">
      <c r="A67" s="19" t="s">
        <v>637</v>
      </c>
      <c r="B67" s="19" t="s">
        <v>645</v>
      </c>
      <c r="C67" s="20">
        <v>27.9</v>
      </c>
      <c r="D67" s="19" t="s">
        <v>302</v>
      </c>
    </row>
    <row r="68" spans="1:4" x14ac:dyDescent="0.25">
      <c r="A68" s="19" t="s">
        <v>646</v>
      </c>
      <c r="B68" s="19" t="s">
        <v>302</v>
      </c>
      <c r="C68" s="20">
        <v>148.80000000000001</v>
      </c>
      <c r="D68" s="19" t="s">
        <v>302</v>
      </c>
    </row>
    <row r="69" spans="1:4" x14ac:dyDescent="0.25">
      <c r="A69" s="19" t="s">
        <v>647</v>
      </c>
      <c r="B69" s="19" t="s">
        <v>623</v>
      </c>
      <c r="C69" s="20">
        <v>20</v>
      </c>
      <c r="D69" s="19" t="s">
        <v>11</v>
      </c>
    </row>
    <row r="70" spans="1:4" x14ac:dyDescent="0.25">
      <c r="A70" s="19" t="s">
        <v>636</v>
      </c>
      <c r="B70" s="19" t="s">
        <v>623</v>
      </c>
      <c r="C70" s="20">
        <v>139.53</v>
      </c>
      <c r="D70" s="19" t="s">
        <v>11</v>
      </c>
    </row>
    <row r="71" spans="1:4" x14ac:dyDescent="0.25">
      <c r="A71" s="19" t="s">
        <v>648</v>
      </c>
      <c r="B71" s="19" t="s">
        <v>649</v>
      </c>
      <c r="C71" s="20">
        <v>394.9</v>
      </c>
      <c r="D71" s="19" t="s">
        <v>302</v>
      </c>
    </row>
    <row r="72" spans="1:4" x14ac:dyDescent="0.25">
      <c r="A72" s="19" t="s">
        <v>312</v>
      </c>
      <c r="B72" s="19" t="s">
        <v>313</v>
      </c>
      <c r="C72" s="20">
        <v>50</v>
      </c>
      <c r="D72" s="19" t="s">
        <v>11</v>
      </c>
    </row>
    <row r="73" spans="1:4" x14ac:dyDescent="0.25">
      <c r="A73" s="19" t="s">
        <v>637</v>
      </c>
      <c r="B73" s="19" t="s">
        <v>650</v>
      </c>
      <c r="C73" s="20">
        <v>153.9</v>
      </c>
      <c r="D73" s="19" t="s">
        <v>302</v>
      </c>
    </row>
    <row r="74" spans="1:4" x14ac:dyDescent="0.25">
      <c r="A74" s="19" t="s">
        <v>651</v>
      </c>
      <c r="B74" s="19" t="s">
        <v>313</v>
      </c>
      <c r="C74" s="20">
        <v>50</v>
      </c>
      <c r="D74" s="19" t="s">
        <v>11</v>
      </c>
    </row>
    <row r="75" spans="1:4" x14ac:dyDescent="0.25">
      <c r="A75" s="19" t="s">
        <v>652</v>
      </c>
      <c r="B75" s="19" t="s">
        <v>653</v>
      </c>
      <c r="C75" s="20">
        <v>270.01</v>
      </c>
      <c r="D75" s="19" t="s">
        <v>302</v>
      </c>
    </row>
    <row r="76" spans="1:4" x14ac:dyDescent="0.25">
      <c r="A76" s="19" t="s">
        <v>596</v>
      </c>
      <c r="B76" s="21" t="s">
        <v>654</v>
      </c>
      <c r="C76" s="20">
        <v>583.6</v>
      </c>
      <c r="D76" s="19" t="s">
        <v>302</v>
      </c>
    </row>
    <row r="77" spans="1:4" x14ac:dyDescent="0.25">
      <c r="A77" s="19" t="s">
        <v>655</v>
      </c>
      <c r="B77" s="19" t="s">
        <v>656</v>
      </c>
      <c r="C77" s="20">
        <v>96.42</v>
      </c>
      <c r="D77" s="19" t="s">
        <v>5</v>
      </c>
    </row>
    <row r="78" spans="1:4" x14ac:dyDescent="0.25">
      <c r="A78" s="19" t="s">
        <v>517</v>
      </c>
      <c r="B78" s="21" t="s">
        <v>517</v>
      </c>
      <c r="C78" s="20">
        <v>30</v>
      </c>
      <c r="D78" s="19" t="s">
        <v>302</v>
      </c>
    </row>
    <row r="79" spans="1:4" x14ac:dyDescent="0.25">
      <c r="A79" s="19" t="s">
        <v>657</v>
      </c>
      <c r="B79" s="19" t="s">
        <v>658</v>
      </c>
      <c r="C79" s="20">
        <v>2000</v>
      </c>
      <c r="D79" s="19" t="s">
        <v>302</v>
      </c>
    </row>
    <row r="80" spans="1:4" x14ac:dyDescent="0.25">
      <c r="A80" s="19" t="s">
        <v>596</v>
      </c>
      <c r="B80" s="21" t="s">
        <v>659</v>
      </c>
      <c r="C80" s="20">
        <v>60.28</v>
      </c>
      <c r="D80" s="19" t="s">
        <v>302</v>
      </c>
    </row>
    <row r="81" spans="1:4" x14ac:dyDescent="0.25">
      <c r="A81" s="19" t="s">
        <v>593</v>
      </c>
      <c r="B81" s="19" t="s">
        <v>660</v>
      </c>
      <c r="C81" s="20">
        <v>300</v>
      </c>
      <c r="D81" s="19" t="s">
        <v>302</v>
      </c>
    </row>
    <row r="82" spans="1:4" x14ac:dyDescent="0.25">
      <c r="A82" s="19" t="s">
        <v>593</v>
      </c>
      <c r="B82" s="19" t="s">
        <v>661</v>
      </c>
      <c r="C82" s="20">
        <v>350</v>
      </c>
      <c r="D82" s="19" t="s">
        <v>302</v>
      </c>
    </row>
    <row r="83" spans="1:4" x14ac:dyDescent="0.25">
      <c r="A83" s="19" t="s">
        <v>593</v>
      </c>
      <c r="B83" s="19" t="s">
        <v>662</v>
      </c>
      <c r="C83" s="20">
        <v>191.5</v>
      </c>
      <c r="D83" s="19" t="s">
        <v>302</v>
      </c>
    </row>
    <row r="84" spans="1:4" x14ac:dyDescent="0.25">
      <c r="A84" s="19" t="s">
        <v>593</v>
      </c>
      <c r="B84" s="19" t="s">
        <v>663</v>
      </c>
      <c r="C84" s="20">
        <v>55</v>
      </c>
      <c r="D84" s="19" t="s">
        <v>302</v>
      </c>
    </row>
    <row r="85" spans="1:4" x14ac:dyDescent="0.25">
      <c r="A85" s="19" t="s">
        <v>593</v>
      </c>
      <c r="B85" s="19" t="s">
        <v>594</v>
      </c>
      <c r="C85" s="20">
        <v>59</v>
      </c>
      <c r="D85" s="19" t="s">
        <v>302</v>
      </c>
    </row>
    <row r="86" spans="1:4" x14ac:dyDescent="0.25">
      <c r="A86" s="19" t="s">
        <v>589</v>
      </c>
      <c r="B86" s="1" t="s">
        <v>664</v>
      </c>
      <c r="C86" s="20">
        <v>925.58</v>
      </c>
      <c r="D86" s="19" t="s">
        <v>302</v>
      </c>
    </row>
    <row r="87" spans="1:4" x14ac:dyDescent="0.25">
      <c r="A87" s="19" t="s">
        <v>593</v>
      </c>
      <c r="B87" s="1" t="s">
        <v>665</v>
      </c>
      <c r="C87" s="20">
        <v>75.900000000000006</v>
      </c>
      <c r="D87" s="19" t="s">
        <v>302</v>
      </c>
    </row>
    <row r="88" spans="1:4" x14ac:dyDescent="0.25">
      <c r="A88" s="19" t="s">
        <v>593</v>
      </c>
      <c r="B88" s="1" t="s">
        <v>666</v>
      </c>
      <c r="C88" s="20">
        <v>42</v>
      </c>
      <c r="D88" s="19" t="s">
        <v>302</v>
      </c>
    </row>
    <row r="89" spans="1:4" x14ac:dyDescent="0.25">
      <c r="A89" s="33" t="s">
        <v>12</v>
      </c>
      <c r="B89" s="33"/>
      <c r="C89" s="34">
        <f>SUM(C61:C88)</f>
        <v>6674.32</v>
      </c>
      <c r="D89" s="33"/>
    </row>
    <row r="90" spans="1:4" x14ac:dyDescent="0.25">
      <c r="A90" s="15" t="s">
        <v>599</v>
      </c>
      <c r="B90" s="30">
        <v>41669</v>
      </c>
      <c r="C90" s="31">
        <v>4000</v>
      </c>
      <c r="D90" s="32"/>
    </row>
    <row r="91" spans="1:4" x14ac:dyDescent="0.25">
      <c r="A91" s="15" t="s">
        <v>340</v>
      </c>
      <c r="B91" s="30">
        <v>41717</v>
      </c>
      <c r="C91" s="31">
        <f>C89-C90</f>
        <v>2674.3199999999997</v>
      </c>
      <c r="D91" s="32"/>
    </row>
    <row r="92" spans="1:4" x14ac:dyDescent="0.25">
      <c r="A92" s="35"/>
      <c r="B92" s="35"/>
      <c r="C92" s="36"/>
      <c r="D92" s="35"/>
    </row>
    <row r="93" spans="1:4" x14ac:dyDescent="0.25">
      <c r="A93" s="33" t="s">
        <v>308</v>
      </c>
      <c r="B93" s="33" t="s">
        <v>309</v>
      </c>
      <c r="C93" s="34" t="s">
        <v>299</v>
      </c>
      <c r="D93" s="33" t="s">
        <v>301</v>
      </c>
    </row>
    <row r="94" spans="1:4" x14ac:dyDescent="0.25">
      <c r="A94" s="19" t="s">
        <v>657</v>
      </c>
      <c r="B94" s="1" t="s">
        <v>667</v>
      </c>
      <c r="C94" s="20">
        <v>1200</v>
      </c>
      <c r="D94" s="1" t="s">
        <v>302</v>
      </c>
    </row>
    <row r="95" spans="1:4" x14ac:dyDescent="0.25">
      <c r="A95" s="19" t="s">
        <v>589</v>
      </c>
      <c r="B95" s="1" t="s">
        <v>668</v>
      </c>
      <c r="C95" s="20">
        <v>1425.43</v>
      </c>
      <c r="D95" s="1" t="s">
        <v>302</v>
      </c>
    </row>
    <row r="96" spans="1:4" x14ac:dyDescent="0.25">
      <c r="A96" s="1" t="s">
        <v>634</v>
      </c>
      <c r="B96" s="1" t="s">
        <v>669</v>
      </c>
      <c r="C96" s="20">
        <v>3899.46</v>
      </c>
      <c r="D96" s="1" t="s">
        <v>302</v>
      </c>
    </row>
    <row r="97" spans="1:4" x14ac:dyDescent="0.25">
      <c r="A97" s="33" t="s">
        <v>12</v>
      </c>
      <c r="B97" s="33"/>
      <c r="C97" s="34">
        <f>SUM(C94:C96)</f>
        <v>6524.89</v>
      </c>
      <c r="D97" s="33"/>
    </row>
    <row r="98" spans="1:4" x14ac:dyDescent="0.25">
      <c r="A98" s="15" t="s">
        <v>599</v>
      </c>
      <c r="B98" s="30">
        <v>41628</v>
      </c>
      <c r="C98" s="31">
        <v>5000</v>
      </c>
      <c r="D98" s="32"/>
    </row>
    <row r="99" spans="1:4" x14ac:dyDescent="0.25">
      <c r="A99" s="15" t="s">
        <v>340</v>
      </c>
      <c r="B99" s="30">
        <v>41669</v>
      </c>
      <c r="C99" s="31">
        <f>C97-C98</f>
        <v>1524.8900000000003</v>
      </c>
      <c r="D99" s="32"/>
    </row>
  </sheetData>
  <hyperlinks>
    <hyperlink ref="A12" r:id="rId1"/>
    <hyperlink ref="A11" r:id="rId2"/>
    <hyperlink ref="A45" r:id="rId3"/>
    <hyperlink ref="A44" r:id="rId4"/>
    <hyperlink ref="A58" r:id="rId5"/>
    <hyperlink ref="A57" r:id="rId6"/>
    <hyperlink ref="A91" r:id="rId7"/>
    <hyperlink ref="A90" r:id="rId8"/>
    <hyperlink ref="A99" r:id="rId9"/>
    <hyperlink ref="A98" r:id="rId10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zoomScale="80" zoomScaleNormal="80" workbookViewId="0">
      <selection activeCell="A108" sqref="A108:H133"/>
    </sheetView>
  </sheetViews>
  <sheetFormatPr defaultRowHeight="15" x14ac:dyDescent="0.25"/>
  <cols>
    <col min="1" max="1" width="10.85546875" bestFit="1" customWidth="1"/>
    <col min="2" max="2" width="91.28515625" customWidth="1"/>
    <col min="4" max="4" width="21.5703125" bestFit="1" customWidth="1"/>
    <col min="5" max="5" width="4" bestFit="1" customWidth="1"/>
    <col min="6" max="6" width="13.85546875" bestFit="1" customWidth="1"/>
    <col min="7" max="7" width="8.140625" bestFit="1" customWidth="1"/>
    <col min="8" max="8" width="15.5703125" bestFit="1" customWidth="1"/>
  </cols>
  <sheetData>
    <row r="1" spans="1:8" x14ac:dyDescent="0.25">
      <c r="A1" s="155" t="s">
        <v>295</v>
      </c>
      <c r="B1" s="65" t="s">
        <v>296</v>
      </c>
      <c r="C1" s="66"/>
      <c r="D1" s="66" t="s">
        <v>297</v>
      </c>
      <c r="E1" s="66" t="s">
        <v>298</v>
      </c>
      <c r="F1" s="267" t="s">
        <v>299</v>
      </c>
      <c r="G1" s="257" t="s">
        <v>300</v>
      </c>
      <c r="H1" s="420" t="s">
        <v>301</v>
      </c>
    </row>
    <row r="2" spans="1:8" x14ac:dyDescent="0.25">
      <c r="A2" s="421">
        <v>43864</v>
      </c>
      <c r="B2" s="422" t="s">
        <v>5973</v>
      </c>
      <c r="C2" s="422"/>
      <c r="D2" s="423"/>
      <c r="E2" s="423" t="s">
        <v>45</v>
      </c>
      <c r="F2" s="424">
        <v>2150</v>
      </c>
      <c r="G2" s="425" t="s">
        <v>46</v>
      </c>
      <c r="H2" s="154" t="s">
        <v>9</v>
      </c>
    </row>
    <row r="3" spans="1:8" x14ac:dyDescent="0.25">
      <c r="A3" s="421">
        <v>43864</v>
      </c>
      <c r="B3" s="422" t="s">
        <v>5974</v>
      </c>
      <c r="C3" s="422"/>
      <c r="D3" s="423"/>
      <c r="E3" s="423" t="s">
        <v>47</v>
      </c>
      <c r="F3" s="424">
        <v>775.75599999999997</v>
      </c>
      <c r="G3" s="425" t="s">
        <v>46</v>
      </c>
      <c r="H3" s="154" t="s">
        <v>9</v>
      </c>
    </row>
    <row r="4" spans="1:8" x14ac:dyDescent="0.25">
      <c r="A4" s="421">
        <v>43872</v>
      </c>
      <c r="B4" s="422" t="s">
        <v>5997</v>
      </c>
      <c r="C4" s="422"/>
      <c r="D4" s="423" t="s">
        <v>5998</v>
      </c>
      <c r="E4" s="423" t="s">
        <v>54</v>
      </c>
      <c r="F4" s="424">
        <v>373.92</v>
      </c>
      <c r="G4" s="425" t="s">
        <v>46</v>
      </c>
      <c r="H4" s="154" t="s">
        <v>9</v>
      </c>
    </row>
    <row r="5" spans="1:8" x14ac:dyDescent="0.25">
      <c r="A5" s="421">
        <v>43923</v>
      </c>
      <c r="B5" s="422" t="s">
        <v>6086</v>
      </c>
      <c r="C5" s="422"/>
      <c r="D5" s="423"/>
      <c r="E5" s="423" t="s">
        <v>45</v>
      </c>
      <c r="F5" s="424">
        <v>2150</v>
      </c>
      <c r="G5" s="425" t="s">
        <v>46</v>
      </c>
      <c r="H5" s="154" t="s">
        <v>9</v>
      </c>
    </row>
    <row r="6" spans="1:8" x14ac:dyDescent="0.25">
      <c r="A6" s="421">
        <v>43923</v>
      </c>
      <c r="B6" s="422" t="s">
        <v>6087</v>
      </c>
      <c r="C6" s="422"/>
      <c r="D6" s="423"/>
      <c r="E6" s="423" t="s">
        <v>47</v>
      </c>
      <c r="F6" s="424">
        <v>775.75599999999997</v>
      </c>
      <c r="G6" s="425" t="s">
        <v>46</v>
      </c>
      <c r="H6" s="154" t="s">
        <v>9</v>
      </c>
    </row>
    <row r="7" spans="1:8" x14ac:dyDescent="0.25">
      <c r="A7" s="421">
        <v>43923</v>
      </c>
      <c r="B7" s="422" t="s">
        <v>6086</v>
      </c>
      <c r="C7" s="422"/>
      <c r="D7" s="423"/>
      <c r="E7" s="423" t="s">
        <v>45</v>
      </c>
      <c r="F7" s="424">
        <v>2150</v>
      </c>
      <c r="G7" s="425" t="s">
        <v>46</v>
      </c>
      <c r="H7" s="154" t="s">
        <v>9</v>
      </c>
    </row>
    <row r="8" spans="1:8" x14ac:dyDescent="0.25">
      <c r="A8" s="421">
        <v>43923</v>
      </c>
      <c r="B8" s="422" t="s">
        <v>6087</v>
      </c>
      <c r="C8" s="422"/>
      <c r="D8" s="423"/>
      <c r="E8" s="423" t="s">
        <v>47</v>
      </c>
      <c r="F8" s="424">
        <v>775.75599999999997</v>
      </c>
      <c r="G8" s="425" t="s">
        <v>46</v>
      </c>
      <c r="H8" s="154" t="s">
        <v>9</v>
      </c>
    </row>
    <row r="9" spans="1:8" x14ac:dyDescent="0.25">
      <c r="A9" s="421">
        <v>44015</v>
      </c>
      <c r="B9" s="422" t="s">
        <v>6089</v>
      </c>
      <c r="C9" s="422"/>
      <c r="D9" s="423"/>
      <c r="E9" s="423" t="s">
        <v>45</v>
      </c>
      <c r="F9" s="424">
        <v>2200</v>
      </c>
      <c r="G9" s="425" t="s">
        <v>46</v>
      </c>
      <c r="H9" s="154" t="s">
        <v>9</v>
      </c>
    </row>
    <row r="10" spans="1:8" x14ac:dyDescent="0.25">
      <c r="A10" s="421">
        <v>44015</v>
      </c>
      <c r="B10" s="422" t="s">
        <v>6090</v>
      </c>
      <c r="C10" s="422"/>
      <c r="D10" s="423"/>
      <c r="E10" s="423" t="s">
        <v>47</v>
      </c>
      <c r="F10" s="424">
        <v>798.64400000000001</v>
      </c>
      <c r="G10" s="425" t="s">
        <v>46</v>
      </c>
      <c r="H10" s="154" t="s">
        <v>9</v>
      </c>
    </row>
    <row r="11" spans="1:8" x14ac:dyDescent="0.25">
      <c r="A11" s="421">
        <v>44048</v>
      </c>
      <c r="B11" s="422" t="s">
        <v>6092</v>
      </c>
      <c r="C11" s="422"/>
      <c r="D11" s="423"/>
      <c r="E11" s="423" t="s">
        <v>45</v>
      </c>
      <c r="F11" s="424">
        <v>2200</v>
      </c>
      <c r="G11" s="425" t="s">
        <v>46</v>
      </c>
      <c r="H11" s="154" t="s">
        <v>9</v>
      </c>
    </row>
    <row r="12" spans="1:8" x14ac:dyDescent="0.25">
      <c r="A12" s="421">
        <v>44048</v>
      </c>
      <c r="B12" s="422" t="s">
        <v>6093</v>
      </c>
      <c r="C12" s="422"/>
      <c r="D12" s="423"/>
      <c r="E12" s="423" t="s">
        <v>47</v>
      </c>
      <c r="F12" s="424">
        <v>798.64400000000001</v>
      </c>
      <c r="G12" s="425" t="s">
        <v>46</v>
      </c>
      <c r="H12" s="154" t="s">
        <v>9</v>
      </c>
    </row>
    <row r="13" spans="1:8" x14ac:dyDescent="0.25">
      <c r="A13" s="421">
        <v>43836</v>
      </c>
      <c r="B13" s="422" t="s">
        <v>5895</v>
      </c>
      <c r="C13" s="422"/>
      <c r="D13" s="423"/>
      <c r="E13" s="423" t="s">
        <v>49</v>
      </c>
      <c r="F13" s="424">
        <v>250</v>
      </c>
      <c r="G13" s="425" t="s">
        <v>46</v>
      </c>
      <c r="H13" s="154" t="s">
        <v>11</v>
      </c>
    </row>
    <row r="14" spans="1:8" x14ac:dyDescent="0.25">
      <c r="A14" s="421">
        <v>43836</v>
      </c>
      <c r="B14" s="422" t="s">
        <v>5896</v>
      </c>
      <c r="C14" s="422"/>
      <c r="D14" s="423" t="s">
        <v>5897</v>
      </c>
      <c r="E14" s="423" t="s">
        <v>54</v>
      </c>
      <c r="F14" s="424">
        <v>339.9</v>
      </c>
      <c r="G14" s="425" t="s">
        <v>46</v>
      </c>
      <c r="H14" s="154" t="s">
        <v>11</v>
      </c>
    </row>
    <row r="15" spans="1:8" x14ac:dyDescent="0.25">
      <c r="A15" s="421">
        <v>43839</v>
      </c>
      <c r="B15" s="422" t="s">
        <v>5898</v>
      </c>
      <c r="C15" s="422"/>
      <c r="D15" s="423"/>
      <c r="E15" s="423" t="s">
        <v>303</v>
      </c>
      <c r="F15" s="424">
        <v>58.94</v>
      </c>
      <c r="G15" s="425" t="s">
        <v>46</v>
      </c>
      <c r="H15" s="154" t="s">
        <v>11</v>
      </c>
    </row>
    <row r="16" spans="1:8" x14ac:dyDescent="0.25">
      <c r="A16" s="421">
        <v>43839</v>
      </c>
      <c r="B16" s="422" t="s">
        <v>5899</v>
      </c>
      <c r="C16" s="422"/>
      <c r="D16" s="423"/>
      <c r="E16" s="423" t="s">
        <v>49</v>
      </c>
      <c r="F16" s="424">
        <v>2000</v>
      </c>
      <c r="G16" s="425" t="s">
        <v>46</v>
      </c>
      <c r="H16" s="154" t="s">
        <v>11</v>
      </c>
    </row>
    <row r="17" spans="1:8" x14ac:dyDescent="0.25">
      <c r="A17" s="421">
        <v>43843</v>
      </c>
      <c r="B17" s="422" t="s">
        <v>5901</v>
      </c>
      <c r="C17" s="422"/>
      <c r="D17" s="423" t="s">
        <v>5902</v>
      </c>
      <c r="E17" s="423" t="s">
        <v>54</v>
      </c>
      <c r="F17" s="424">
        <v>393.7</v>
      </c>
      <c r="G17" s="425" t="s">
        <v>46</v>
      </c>
      <c r="H17" s="154" t="s">
        <v>11</v>
      </c>
    </row>
    <row r="18" spans="1:8" x14ac:dyDescent="0.25">
      <c r="A18" s="421">
        <v>43843</v>
      </c>
      <c r="B18" s="422" t="s">
        <v>5903</v>
      </c>
      <c r="C18" s="422"/>
      <c r="D18" s="423" t="s">
        <v>5904</v>
      </c>
      <c r="E18" s="423" t="s">
        <v>54</v>
      </c>
      <c r="F18" s="424">
        <v>970</v>
      </c>
      <c r="G18" s="425" t="s">
        <v>46</v>
      </c>
      <c r="H18" s="154" t="s">
        <v>11</v>
      </c>
    </row>
    <row r="19" spans="1:8" x14ac:dyDescent="0.25">
      <c r="A19" s="421">
        <v>43843</v>
      </c>
      <c r="B19" s="422" t="s">
        <v>5905</v>
      </c>
      <c r="C19" s="422"/>
      <c r="D19" s="423" t="s">
        <v>5906</v>
      </c>
      <c r="E19" s="423" t="s">
        <v>54</v>
      </c>
      <c r="F19" s="424">
        <v>323.87</v>
      </c>
      <c r="G19" s="425" t="s">
        <v>46</v>
      </c>
      <c r="H19" s="154" t="s">
        <v>11</v>
      </c>
    </row>
    <row r="20" spans="1:8" x14ac:dyDescent="0.25">
      <c r="A20" s="421">
        <v>43843</v>
      </c>
      <c r="B20" s="422" t="s">
        <v>5907</v>
      </c>
      <c r="C20" s="422"/>
      <c r="D20" s="423" t="s">
        <v>5908</v>
      </c>
      <c r="E20" s="423" t="s">
        <v>54</v>
      </c>
      <c r="F20" s="424">
        <v>3322</v>
      </c>
      <c r="G20" s="425" t="s">
        <v>46</v>
      </c>
      <c r="H20" s="154" t="s">
        <v>11</v>
      </c>
    </row>
    <row r="21" spans="1:8" x14ac:dyDescent="0.25">
      <c r="A21" s="421">
        <v>43845</v>
      </c>
      <c r="B21" s="422" t="s">
        <v>5913</v>
      </c>
      <c r="C21" s="422"/>
      <c r="D21" s="423" t="s">
        <v>5914</v>
      </c>
      <c r="E21" s="423" t="s">
        <v>54</v>
      </c>
      <c r="F21" s="424">
        <v>1790</v>
      </c>
      <c r="G21" s="425" t="s">
        <v>46</v>
      </c>
      <c r="H21" s="154" t="s">
        <v>11</v>
      </c>
    </row>
    <row r="22" spans="1:8" x14ac:dyDescent="0.25">
      <c r="A22" s="421">
        <v>43846</v>
      </c>
      <c r="B22" s="422" t="s">
        <v>5917</v>
      </c>
      <c r="C22" s="422"/>
      <c r="D22" s="423" t="s">
        <v>5918</v>
      </c>
      <c r="E22" s="423" t="s">
        <v>54</v>
      </c>
      <c r="F22" s="424">
        <v>490</v>
      </c>
      <c r="G22" s="425" t="s">
        <v>46</v>
      </c>
      <c r="H22" s="154" t="s">
        <v>11</v>
      </c>
    </row>
    <row r="23" spans="1:8" x14ac:dyDescent="0.25">
      <c r="A23" s="421">
        <v>43846</v>
      </c>
      <c r="B23" s="422" t="s">
        <v>5921</v>
      </c>
      <c r="C23" s="422"/>
      <c r="D23" s="423" t="s">
        <v>5922</v>
      </c>
      <c r="E23" s="423" t="s">
        <v>54</v>
      </c>
      <c r="F23" s="424">
        <v>150.16</v>
      </c>
      <c r="G23" s="425" t="s">
        <v>46</v>
      </c>
      <c r="H23" s="154" t="s">
        <v>11</v>
      </c>
    </row>
    <row r="24" spans="1:8" x14ac:dyDescent="0.25">
      <c r="A24" s="421">
        <v>43847</v>
      </c>
      <c r="B24" s="422" t="s">
        <v>5924</v>
      </c>
      <c r="C24" s="422"/>
      <c r="D24" s="423" t="s">
        <v>5925</v>
      </c>
      <c r="E24" s="423" t="s">
        <v>54</v>
      </c>
      <c r="F24" s="424">
        <v>1311</v>
      </c>
      <c r="G24" s="425" t="s">
        <v>46</v>
      </c>
      <c r="H24" s="154" t="s">
        <v>11</v>
      </c>
    </row>
    <row r="25" spans="1:8" x14ac:dyDescent="0.25">
      <c r="A25" s="421">
        <v>43847</v>
      </c>
      <c r="B25" s="422" t="s">
        <v>5926</v>
      </c>
      <c r="C25" s="422"/>
      <c r="D25" s="423" t="s">
        <v>5927</v>
      </c>
      <c r="E25" s="423" t="s">
        <v>54</v>
      </c>
      <c r="F25" s="424">
        <v>423.6</v>
      </c>
      <c r="G25" s="425" t="s">
        <v>46</v>
      </c>
      <c r="H25" s="154" t="s">
        <v>11</v>
      </c>
    </row>
    <row r="26" spans="1:8" x14ac:dyDescent="0.25">
      <c r="A26" s="421">
        <v>43851</v>
      </c>
      <c r="B26" s="422" t="s">
        <v>5929</v>
      </c>
      <c r="C26" s="422"/>
      <c r="D26" s="423" t="s">
        <v>5930</v>
      </c>
      <c r="E26" s="423" t="s">
        <v>54</v>
      </c>
      <c r="F26" s="424">
        <v>1120</v>
      </c>
      <c r="G26" s="425" t="s">
        <v>46</v>
      </c>
      <c r="H26" s="154" t="s">
        <v>11</v>
      </c>
    </row>
    <row r="27" spans="1:8" x14ac:dyDescent="0.25">
      <c r="A27" s="421">
        <v>43852</v>
      </c>
      <c r="B27" s="422" t="s">
        <v>5931</v>
      </c>
      <c r="C27" s="422"/>
      <c r="D27" s="423" t="s">
        <v>5932</v>
      </c>
      <c r="E27" s="423" t="s">
        <v>54</v>
      </c>
      <c r="F27" s="424">
        <v>444</v>
      </c>
      <c r="G27" s="425" t="s">
        <v>46</v>
      </c>
      <c r="H27" s="154" t="s">
        <v>11</v>
      </c>
    </row>
    <row r="28" spans="1:8" x14ac:dyDescent="0.25">
      <c r="A28" s="421">
        <v>43852</v>
      </c>
      <c r="B28" s="422" t="s">
        <v>5933</v>
      </c>
      <c r="C28" s="422"/>
      <c r="D28" s="423">
        <v>5449</v>
      </c>
      <c r="E28" s="423" t="s">
        <v>54</v>
      </c>
      <c r="F28" s="424">
        <v>404.4</v>
      </c>
      <c r="G28" s="425" t="s">
        <v>46</v>
      </c>
      <c r="H28" s="154" t="s">
        <v>11</v>
      </c>
    </row>
    <row r="29" spans="1:8" x14ac:dyDescent="0.25">
      <c r="A29" s="421">
        <v>43857</v>
      </c>
      <c r="B29" s="422" t="s">
        <v>5954</v>
      </c>
      <c r="C29" s="422"/>
      <c r="D29" s="423"/>
      <c r="E29" s="423" t="s">
        <v>49</v>
      </c>
      <c r="F29" s="424">
        <v>1000</v>
      </c>
      <c r="G29" s="425" t="s">
        <v>46</v>
      </c>
      <c r="H29" s="154" t="s">
        <v>11</v>
      </c>
    </row>
    <row r="30" spans="1:8" x14ac:dyDescent="0.25">
      <c r="A30" s="421">
        <v>43858</v>
      </c>
      <c r="B30" s="422" t="s">
        <v>5961</v>
      </c>
      <c r="C30" s="422"/>
      <c r="D30" s="423" t="s">
        <v>5962</v>
      </c>
      <c r="E30" s="423" t="s">
        <v>54</v>
      </c>
      <c r="F30" s="424">
        <v>1510.5</v>
      </c>
      <c r="G30" s="425" t="s">
        <v>46</v>
      </c>
      <c r="H30" s="154" t="s">
        <v>11</v>
      </c>
    </row>
    <row r="31" spans="1:8" x14ac:dyDescent="0.25">
      <c r="A31" s="421">
        <v>43859</v>
      </c>
      <c r="B31" s="422" t="s">
        <v>5965</v>
      </c>
      <c r="C31" s="422"/>
      <c r="D31" s="423" t="s">
        <v>5966</v>
      </c>
      <c r="E31" s="423" t="s">
        <v>54</v>
      </c>
      <c r="F31" s="424">
        <v>495.81</v>
      </c>
      <c r="G31" s="425" t="s">
        <v>46</v>
      </c>
      <c r="H31" s="154" t="s">
        <v>11</v>
      </c>
    </row>
    <row r="32" spans="1:8" x14ac:dyDescent="0.25">
      <c r="A32" s="421">
        <v>43859</v>
      </c>
      <c r="B32" s="422" t="s">
        <v>5967</v>
      </c>
      <c r="C32" s="422"/>
      <c r="D32" s="423"/>
      <c r="E32" s="423" t="s">
        <v>49</v>
      </c>
      <c r="F32" s="424">
        <v>250</v>
      </c>
      <c r="G32" s="425" t="s">
        <v>46</v>
      </c>
      <c r="H32" s="154" t="s">
        <v>11</v>
      </c>
    </row>
    <row r="33" spans="1:8" x14ac:dyDescent="0.25">
      <c r="A33" s="421">
        <v>43865</v>
      </c>
      <c r="B33" s="422" t="s">
        <v>5976</v>
      </c>
      <c r="C33" s="422"/>
      <c r="D33" s="423" t="s">
        <v>5977</v>
      </c>
      <c r="E33" s="423" t="s">
        <v>54</v>
      </c>
      <c r="F33" s="424">
        <v>622.29999999999995</v>
      </c>
      <c r="G33" s="425" t="s">
        <v>46</v>
      </c>
      <c r="H33" s="154" t="s">
        <v>11</v>
      </c>
    </row>
    <row r="34" spans="1:8" x14ac:dyDescent="0.25">
      <c r="A34" s="421">
        <v>43865</v>
      </c>
      <c r="B34" s="422" t="s">
        <v>5978</v>
      </c>
      <c r="C34" s="422"/>
      <c r="D34" s="423" t="s">
        <v>5979</v>
      </c>
      <c r="E34" s="423" t="s">
        <v>54</v>
      </c>
      <c r="F34" s="424">
        <v>211.8</v>
      </c>
      <c r="G34" s="425" t="s">
        <v>46</v>
      </c>
      <c r="H34" s="154" t="s">
        <v>11</v>
      </c>
    </row>
    <row r="35" spans="1:8" x14ac:dyDescent="0.25">
      <c r="A35" s="421">
        <v>43871</v>
      </c>
      <c r="B35" s="422" t="s">
        <v>5990</v>
      </c>
      <c r="C35" s="422"/>
      <c r="D35" s="423" t="s">
        <v>5991</v>
      </c>
      <c r="E35" s="423" t="s">
        <v>54</v>
      </c>
      <c r="F35" s="424">
        <v>1570</v>
      </c>
      <c r="G35" s="425" t="s">
        <v>46</v>
      </c>
      <c r="H35" s="154" t="s">
        <v>11</v>
      </c>
    </row>
    <row r="36" spans="1:8" x14ac:dyDescent="0.25">
      <c r="A36" s="421">
        <v>43872</v>
      </c>
      <c r="B36" s="422" t="s">
        <v>5994</v>
      </c>
      <c r="C36" s="422"/>
      <c r="D36" s="423" t="s">
        <v>5995</v>
      </c>
      <c r="E36" s="423" t="s">
        <v>54</v>
      </c>
      <c r="F36" s="424">
        <v>3795</v>
      </c>
      <c r="G36" s="425" t="s">
        <v>46</v>
      </c>
      <c r="H36" s="154" t="s">
        <v>11</v>
      </c>
    </row>
    <row r="37" spans="1:8" x14ac:dyDescent="0.25">
      <c r="A37" s="421">
        <v>43873</v>
      </c>
      <c r="B37" s="422" t="s">
        <v>6009</v>
      </c>
      <c r="C37" s="422"/>
      <c r="D37" s="423" t="s">
        <v>6010</v>
      </c>
      <c r="E37" s="423" t="s">
        <v>54</v>
      </c>
      <c r="F37" s="424">
        <v>435</v>
      </c>
      <c r="G37" s="425" t="s">
        <v>46</v>
      </c>
      <c r="H37" s="154" t="s">
        <v>11</v>
      </c>
    </row>
    <row r="38" spans="1:8" x14ac:dyDescent="0.25">
      <c r="A38" s="421">
        <v>43873</v>
      </c>
      <c r="B38" s="422" t="s">
        <v>6011</v>
      </c>
      <c r="C38" s="422"/>
      <c r="D38" s="423" t="s">
        <v>6012</v>
      </c>
      <c r="E38" s="423" t="s">
        <v>54</v>
      </c>
      <c r="F38" s="424">
        <v>211.8</v>
      </c>
      <c r="G38" s="425" t="s">
        <v>46</v>
      </c>
      <c r="H38" s="154" t="s">
        <v>11</v>
      </c>
    </row>
    <row r="39" spans="1:8" x14ac:dyDescent="0.25">
      <c r="A39" s="421">
        <v>43875</v>
      </c>
      <c r="B39" s="422" t="s">
        <v>6013</v>
      </c>
      <c r="C39" s="422"/>
      <c r="D39" s="423" t="s">
        <v>6014</v>
      </c>
      <c r="E39" s="423" t="s">
        <v>54</v>
      </c>
      <c r="F39" s="424">
        <v>702</v>
      </c>
      <c r="G39" s="425" t="s">
        <v>46</v>
      </c>
      <c r="H39" s="154" t="s">
        <v>11</v>
      </c>
    </row>
    <row r="40" spans="1:8" x14ac:dyDescent="0.25">
      <c r="A40" s="421">
        <v>43875</v>
      </c>
      <c r="B40" s="422" t="s">
        <v>6015</v>
      </c>
      <c r="C40" s="422"/>
      <c r="D40" s="423" t="s">
        <v>6016</v>
      </c>
      <c r="E40" s="423" t="s">
        <v>54</v>
      </c>
      <c r="F40" s="424">
        <v>1034.5</v>
      </c>
      <c r="G40" s="425" t="s">
        <v>46</v>
      </c>
      <c r="H40" s="154" t="s">
        <v>11</v>
      </c>
    </row>
    <row r="41" spans="1:8" x14ac:dyDescent="0.25">
      <c r="A41" s="421">
        <v>43875</v>
      </c>
      <c r="B41" s="422" t="s">
        <v>6017</v>
      </c>
      <c r="C41" s="422"/>
      <c r="D41" s="423" t="s">
        <v>6018</v>
      </c>
      <c r="E41" s="423" t="s">
        <v>54</v>
      </c>
      <c r="F41" s="424">
        <v>691</v>
      </c>
      <c r="G41" s="425" t="s">
        <v>46</v>
      </c>
      <c r="H41" s="154" t="s">
        <v>11</v>
      </c>
    </row>
    <row r="42" spans="1:8" x14ac:dyDescent="0.25">
      <c r="A42" s="421">
        <v>43878</v>
      </c>
      <c r="B42" s="422" t="s">
        <v>6022</v>
      </c>
      <c r="C42" s="422"/>
      <c r="D42" s="423" t="s">
        <v>6023</v>
      </c>
      <c r="E42" s="423" t="s">
        <v>54</v>
      </c>
      <c r="F42" s="424">
        <v>1127.82</v>
      </c>
      <c r="G42" s="425" t="s">
        <v>46</v>
      </c>
      <c r="H42" s="154" t="s">
        <v>11</v>
      </c>
    </row>
    <row r="43" spans="1:8" x14ac:dyDescent="0.25">
      <c r="A43" s="421">
        <v>43879</v>
      </c>
      <c r="B43" s="422" t="s">
        <v>6027</v>
      </c>
      <c r="C43" s="422"/>
      <c r="D43" s="423"/>
      <c r="E43" s="423" t="s">
        <v>303</v>
      </c>
      <c r="F43" s="424">
        <v>35.81</v>
      </c>
      <c r="G43" s="425" t="s">
        <v>46</v>
      </c>
      <c r="H43" s="154" t="s">
        <v>11</v>
      </c>
    </row>
    <row r="44" spans="1:8" x14ac:dyDescent="0.25">
      <c r="A44" s="421">
        <v>43879</v>
      </c>
      <c r="B44" s="422" t="s">
        <v>6028</v>
      </c>
      <c r="C44" s="422"/>
      <c r="D44" s="423"/>
      <c r="E44" s="423" t="s">
        <v>49</v>
      </c>
      <c r="F44" s="424">
        <v>2000</v>
      </c>
      <c r="G44" s="425" t="s">
        <v>46</v>
      </c>
      <c r="H44" s="154" t="s">
        <v>11</v>
      </c>
    </row>
    <row r="45" spans="1:8" x14ac:dyDescent="0.25">
      <c r="A45" s="421">
        <v>43881</v>
      </c>
      <c r="B45" s="422" t="s">
        <v>6036</v>
      </c>
      <c r="C45" s="422"/>
      <c r="D45" s="423"/>
      <c r="E45" s="423" t="s">
        <v>303</v>
      </c>
      <c r="F45" s="424">
        <v>187.41</v>
      </c>
      <c r="G45" s="425" t="s">
        <v>46</v>
      </c>
      <c r="H45" s="154" t="s">
        <v>11</v>
      </c>
    </row>
    <row r="46" spans="1:8" x14ac:dyDescent="0.25">
      <c r="A46" s="421">
        <v>43882</v>
      </c>
      <c r="B46" s="422" t="s">
        <v>6037</v>
      </c>
      <c r="C46" s="422"/>
      <c r="D46" s="423" t="s">
        <v>6038</v>
      </c>
      <c r="E46" s="423" t="s">
        <v>54</v>
      </c>
      <c r="F46" s="424">
        <v>397.4</v>
      </c>
      <c r="G46" s="425" t="s">
        <v>46</v>
      </c>
      <c r="H46" s="154" t="s">
        <v>11</v>
      </c>
    </row>
    <row r="47" spans="1:8" x14ac:dyDescent="0.25">
      <c r="A47" s="421">
        <v>43889</v>
      </c>
      <c r="B47" s="422" t="s">
        <v>6039</v>
      </c>
      <c r="C47" s="422"/>
      <c r="D47" s="423" t="s">
        <v>6040</v>
      </c>
      <c r="E47" s="423" t="s">
        <v>54</v>
      </c>
      <c r="F47" s="424">
        <v>767.5</v>
      </c>
      <c r="G47" s="425" t="s">
        <v>46</v>
      </c>
      <c r="H47" s="154" t="s">
        <v>11</v>
      </c>
    </row>
    <row r="48" spans="1:8" x14ac:dyDescent="0.25">
      <c r="A48" s="421">
        <v>43889</v>
      </c>
      <c r="B48" s="422" t="s">
        <v>6041</v>
      </c>
      <c r="C48" s="422"/>
      <c r="D48" s="423"/>
      <c r="E48" s="423" t="s">
        <v>303</v>
      </c>
      <c r="F48" s="424">
        <v>36.47</v>
      </c>
      <c r="G48" s="425" t="s">
        <v>46</v>
      </c>
      <c r="H48" s="154" t="s">
        <v>11</v>
      </c>
    </row>
    <row r="49" spans="1:8" x14ac:dyDescent="0.25">
      <c r="A49" s="421">
        <v>43889</v>
      </c>
      <c r="B49" s="422" t="s">
        <v>6042</v>
      </c>
      <c r="C49" s="422"/>
      <c r="D49" s="423"/>
      <c r="E49" s="423" t="s">
        <v>49</v>
      </c>
      <c r="F49" s="424">
        <v>250</v>
      </c>
      <c r="G49" s="425" t="s">
        <v>46</v>
      </c>
      <c r="H49" s="154" t="s">
        <v>11</v>
      </c>
    </row>
    <row r="50" spans="1:8" x14ac:dyDescent="0.25">
      <c r="A50" s="421">
        <v>43892</v>
      </c>
      <c r="B50" s="422" t="s">
        <v>6046</v>
      </c>
      <c r="C50" s="422"/>
      <c r="D50" s="423" t="s">
        <v>6047</v>
      </c>
      <c r="E50" s="423" t="s">
        <v>54</v>
      </c>
      <c r="F50" s="424">
        <v>974.6</v>
      </c>
      <c r="G50" s="425" t="s">
        <v>46</v>
      </c>
      <c r="H50" s="154" t="s">
        <v>11</v>
      </c>
    </row>
    <row r="51" spans="1:8" x14ac:dyDescent="0.25">
      <c r="A51" s="421">
        <v>43894</v>
      </c>
      <c r="B51" s="422" t="s">
        <v>6051</v>
      </c>
      <c r="C51" s="422"/>
      <c r="D51" s="423" t="s">
        <v>6052</v>
      </c>
      <c r="E51" s="423" t="s">
        <v>54</v>
      </c>
      <c r="F51" s="424">
        <v>205.7</v>
      </c>
      <c r="G51" s="425" t="s">
        <v>46</v>
      </c>
      <c r="H51" s="154" t="s">
        <v>11</v>
      </c>
    </row>
    <row r="52" spans="1:8" x14ac:dyDescent="0.25">
      <c r="A52" s="421">
        <v>43894</v>
      </c>
      <c r="B52" s="422" t="s">
        <v>6053</v>
      </c>
      <c r="C52" s="422"/>
      <c r="D52" s="423" t="s">
        <v>6054</v>
      </c>
      <c r="E52" s="423" t="s">
        <v>54</v>
      </c>
      <c r="F52" s="424">
        <v>1497.8</v>
      </c>
      <c r="G52" s="425" t="s">
        <v>46</v>
      </c>
      <c r="H52" s="154" t="s">
        <v>11</v>
      </c>
    </row>
    <row r="53" spans="1:8" x14ac:dyDescent="0.25">
      <c r="A53" s="421">
        <v>43899</v>
      </c>
      <c r="B53" s="422" t="s">
        <v>6063</v>
      </c>
      <c r="C53" s="422"/>
      <c r="D53" s="423" t="s">
        <v>6064</v>
      </c>
      <c r="E53" s="423" t="s">
        <v>54</v>
      </c>
      <c r="F53" s="424">
        <v>760</v>
      </c>
      <c r="G53" s="425" t="s">
        <v>46</v>
      </c>
      <c r="H53" s="154" t="s">
        <v>11</v>
      </c>
    </row>
    <row r="54" spans="1:8" x14ac:dyDescent="0.25">
      <c r="A54" s="421">
        <v>43900</v>
      </c>
      <c r="B54" s="422" t="s">
        <v>6065</v>
      </c>
      <c r="C54" s="422"/>
      <c r="D54" s="423" t="s">
        <v>6066</v>
      </c>
      <c r="E54" s="423" t="s">
        <v>54</v>
      </c>
      <c r="F54" s="424">
        <v>972</v>
      </c>
      <c r="G54" s="425" t="s">
        <v>46</v>
      </c>
      <c r="H54" s="154" t="s">
        <v>11</v>
      </c>
    </row>
    <row r="55" spans="1:8" x14ac:dyDescent="0.25">
      <c r="A55" s="421">
        <v>43900</v>
      </c>
      <c r="B55" s="422" t="s">
        <v>6067</v>
      </c>
      <c r="C55" s="422"/>
      <c r="D55" s="423" t="s">
        <v>6068</v>
      </c>
      <c r="E55" s="423" t="s">
        <v>54</v>
      </c>
      <c r="F55" s="424">
        <v>529</v>
      </c>
      <c r="G55" s="425" t="s">
        <v>46</v>
      </c>
      <c r="H55" s="154" t="s">
        <v>11</v>
      </c>
    </row>
    <row r="56" spans="1:8" x14ac:dyDescent="0.25">
      <c r="A56" s="421">
        <v>43900</v>
      </c>
      <c r="B56" s="422" t="s">
        <v>6069</v>
      </c>
      <c r="C56" s="422"/>
      <c r="D56" s="423" t="s">
        <v>6070</v>
      </c>
      <c r="E56" s="423" t="s">
        <v>54</v>
      </c>
      <c r="F56" s="424">
        <v>378.83</v>
      </c>
      <c r="G56" s="425" t="s">
        <v>46</v>
      </c>
      <c r="H56" s="154" t="s">
        <v>11</v>
      </c>
    </row>
    <row r="57" spans="1:8" x14ac:dyDescent="0.25">
      <c r="A57" s="421">
        <v>43901</v>
      </c>
      <c r="B57" s="422" t="s">
        <v>6071</v>
      </c>
      <c r="C57" s="422"/>
      <c r="D57" s="423" t="s">
        <v>6072</v>
      </c>
      <c r="E57" s="423" t="s">
        <v>54</v>
      </c>
      <c r="F57" s="424">
        <v>3540</v>
      </c>
      <c r="G57" s="425" t="s">
        <v>46</v>
      </c>
      <c r="H57" s="154" t="s">
        <v>11</v>
      </c>
    </row>
    <row r="58" spans="1:8" x14ac:dyDescent="0.25">
      <c r="A58" s="421">
        <v>43901</v>
      </c>
      <c r="B58" s="422" t="s">
        <v>6073</v>
      </c>
      <c r="C58" s="422"/>
      <c r="D58" s="423" t="s">
        <v>6074</v>
      </c>
      <c r="E58" s="423" t="s">
        <v>54</v>
      </c>
      <c r="F58" s="424">
        <v>3498</v>
      </c>
      <c r="G58" s="425" t="s">
        <v>46</v>
      </c>
      <c r="H58" s="154" t="s">
        <v>11</v>
      </c>
    </row>
    <row r="59" spans="1:8" x14ac:dyDescent="0.25">
      <c r="A59" s="421">
        <v>43902</v>
      </c>
      <c r="B59" s="422" t="s">
        <v>6079</v>
      </c>
      <c r="C59" s="422"/>
      <c r="D59" s="423" t="s">
        <v>6080</v>
      </c>
      <c r="E59" s="423" t="s">
        <v>54</v>
      </c>
      <c r="F59" s="424">
        <v>889.5</v>
      </c>
      <c r="G59" s="425" t="s">
        <v>46</v>
      </c>
      <c r="H59" s="154" t="s">
        <v>11</v>
      </c>
    </row>
    <row r="60" spans="1:8" x14ac:dyDescent="0.25">
      <c r="A60" s="421">
        <v>43907</v>
      </c>
      <c r="B60" s="422" t="s">
        <v>6085</v>
      </c>
      <c r="C60" s="422"/>
      <c r="D60" s="423"/>
      <c r="E60" s="423" t="s">
        <v>48</v>
      </c>
      <c r="F60" s="424">
        <v>273.86</v>
      </c>
      <c r="G60" s="425" t="s">
        <v>46</v>
      </c>
      <c r="H60" s="154" t="s">
        <v>11</v>
      </c>
    </row>
    <row r="61" spans="1:8" x14ac:dyDescent="0.25">
      <c r="A61" s="421">
        <v>44005</v>
      </c>
      <c r="B61" s="422" t="s">
        <v>6088</v>
      </c>
      <c r="C61" s="422"/>
      <c r="D61" s="423"/>
      <c r="E61" s="423" t="s">
        <v>303</v>
      </c>
      <c r="F61" s="424">
        <v>28.1</v>
      </c>
      <c r="G61" s="425" t="s">
        <v>46</v>
      </c>
      <c r="H61" s="154" t="s">
        <v>11</v>
      </c>
    </row>
    <row r="62" spans="1:8" x14ac:dyDescent="0.25">
      <c r="A62" s="421">
        <v>43852</v>
      </c>
      <c r="B62" s="422" t="s">
        <v>5934</v>
      </c>
      <c r="C62" s="422"/>
      <c r="D62" s="423" t="s">
        <v>5935</v>
      </c>
      <c r="E62" s="423" t="s">
        <v>54</v>
      </c>
      <c r="F62" s="424">
        <v>3350</v>
      </c>
      <c r="G62" s="425" t="s">
        <v>46</v>
      </c>
      <c r="H62" s="154" t="s">
        <v>6</v>
      </c>
    </row>
    <row r="63" spans="1:8" x14ac:dyDescent="0.25">
      <c r="A63" s="421">
        <v>43864</v>
      </c>
      <c r="B63" s="422" t="s">
        <v>5975</v>
      </c>
      <c r="C63" s="422"/>
      <c r="D63" s="426">
        <v>1010</v>
      </c>
      <c r="E63" s="423" t="s">
        <v>54</v>
      </c>
      <c r="F63" s="424">
        <v>2018.9</v>
      </c>
      <c r="G63" s="425" t="s">
        <v>46</v>
      </c>
      <c r="H63" s="154" t="s">
        <v>7</v>
      </c>
    </row>
    <row r="64" spans="1:8" x14ac:dyDescent="0.25">
      <c r="A64" s="421">
        <v>43860</v>
      </c>
      <c r="B64" s="422" t="s">
        <v>5969</v>
      </c>
      <c r="C64" s="422"/>
      <c r="D64" s="423" t="s">
        <v>5970</v>
      </c>
      <c r="E64" s="423" t="s">
        <v>54</v>
      </c>
      <c r="F64" s="424">
        <v>199.16</v>
      </c>
      <c r="G64" s="425" t="s">
        <v>46</v>
      </c>
      <c r="H64" s="154" t="s">
        <v>1259</v>
      </c>
    </row>
    <row r="65" spans="1:8" x14ac:dyDescent="0.25">
      <c r="A65" s="421">
        <v>43872</v>
      </c>
      <c r="B65" s="422" t="s">
        <v>5999</v>
      </c>
      <c r="C65" s="422"/>
      <c r="D65" s="423" t="s">
        <v>6000</v>
      </c>
      <c r="E65" s="423" t="s">
        <v>54</v>
      </c>
      <c r="F65" s="424">
        <v>5000</v>
      </c>
      <c r="G65" s="425" t="s">
        <v>46</v>
      </c>
      <c r="H65" s="154" t="s">
        <v>1259</v>
      </c>
    </row>
    <row r="66" spans="1:8" x14ac:dyDescent="0.25">
      <c r="A66" s="421">
        <v>43872</v>
      </c>
      <c r="B66" s="422" t="s">
        <v>6001</v>
      </c>
      <c r="C66" s="422"/>
      <c r="D66" s="423" t="s">
        <v>6002</v>
      </c>
      <c r="E66" s="423" t="s">
        <v>54</v>
      </c>
      <c r="F66" s="424">
        <v>5000</v>
      </c>
      <c r="G66" s="425" t="s">
        <v>46</v>
      </c>
      <c r="H66" s="154" t="s">
        <v>1259</v>
      </c>
    </row>
    <row r="67" spans="1:8" x14ac:dyDescent="0.25">
      <c r="A67" s="421">
        <v>43872</v>
      </c>
      <c r="B67" s="422" t="s">
        <v>6003</v>
      </c>
      <c r="C67" s="422"/>
      <c r="D67" s="423" t="s">
        <v>6004</v>
      </c>
      <c r="E67" s="423" t="s">
        <v>54</v>
      </c>
      <c r="F67" s="424">
        <v>5000</v>
      </c>
      <c r="G67" s="425" t="s">
        <v>46</v>
      </c>
      <c r="H67" s="154" t="s">
        <v>1259</v>
      </c>
    </row>
    <row r="68" spans="1:8" x14ac:dyDescent="0.25">
      <c r="A68" s="421">
        <v>43892</v>
      </c>
      <c r="B68" s="422" t="s">
        <v>6043</v>
      </c>
      <c r="C68" s="422"/>
      <c r="D68" s="423" t="s">
        <v>6044</v>
      </c>
      <c r="E68" s="423" t="s">
        <v>54</v>
      </c>
      <c r="F68" s="424">
        <v>2161.58</v>
      </c>
      <c r="G68" s="425" t="s">
        <v>46</v>
      </c>
      <c r="H68" s="154" t="s">
        <v>1259</v>
      </c>
    </row>
    <row r="69" spans="1:8" x14ac:dyDescent="0.25">
      <c r="A69" s="421">
        <v>43895</v>
      </c>
      <c r="B69" s="422" t="s">
        <v>6058</v>
      </c>
      <c r="C69" s="422"/>
      <c r="D69" s="423" t="s">
        <v>6059</v>
      </c>
      <c r="E69" s="423" t="s">
        <v>54</v>
      </c>
      <c r="F69" s="424">
        <v>5100</v>
      </c>
      <c r="G69" s="425" t="s">
        <v>46</v>
      </c>
      <c r="H69" s="154" t="s">
        <v>1259</v>
      </c>
    </row>
    <row r="70" spans="1:8" x14ac:dyDescent="0.25">
      <c r="A70" s="421">
        <v>44067</v>
      </c>
      <c r="B70" s="422" t="s">
        <v>6094</v>
      </c>
      <c r="C70" s="422"/>
      <c r="D70" s="423" t="s">
        <v>6095</v>
      </c>
      <c r="E70" s="423" t="s">
        <v>54</v>
      </c>
      <c r="F70" s="424">
        <v>10000</v>
      </c>
      <c r="G70" s="425" t="s">
        <v>46</v>
      </c>
      <c r="H70" s="154" t="s">
        <v>1259</v>
      </c>
    </row>
    <row r="71" spans="1:8" x14ac:dyDescent="0.25">
      <c r="A71" s="421">
        <v>43843</v>
      </c>
      <c r="B71" s="422" t="s">
        <v>5909</v>
      </c>
      <c r="C71" s="422"/>
      <c r="D71" s="423"/>
      <c r="E71" s="423" t="s">
        <v>81</v>
      </c>
      <c r="F71" s="424">
        <v>590</v>
      </c>
      <c r="G71" s="425" t="s">
        <v>46</v>
      </c>
      <c r="H71" s="154" t="s">
        <v>8</v>
      </c>
    </row>
    <row r="72" spans="1:8" x14ac:dyDescent="0.25">
      <c r="A72" s="421">
        <v>43844</v>
      </c>
      <c r="B72" s="422" t="s">
        <v>5910</v>
      </c>
      <c r="C72" s="422"/>
      <c r="D72" s="423" t="s">
        <v>5911</v>
      </c>
      <c r="E72" s="423" t="s">
        <v>135</v>
      </c>
      <c r="F72" s="424">
        <v>675.68</v>
      </c>
      <c r="G72" s="425" t="s">
        <v>46</v>
      </c>
      <c r="H72" s="154" t="s">
        <v>8</v>
      </c>
    </row>
    <row r="73" spans="1:8" x14ac:dyDescent="0.25">
      <c r="A73" s="421">
        <v>43845</v>
      </c>
      <c r="B73" s="422" t="s">
        <v>5912</v>
      </c>
      <c r="C73" s="422"/>
      <c r="D73" s="423"/>
      <c r="E73" s="423" t="s">
        <v>48</v>
      </c>
      <c r="F73" s="424">
        <v>103</v>
      </c>
      <c r="G73" s="425" t="s">
        <v>46</v>
      </c>
      <c r="H73" s="154" t="s">
        <v>10</v>
      </c>
    </row>
    <row r="74" spans="1:8" x14ac:dyDescent="0.25">
      <c r="A74" s="421">
        <v>43846</v>
      </c>
      <c r="B74" s="422" t="s">
        <v>5915</v>
      </c>
      <c r="C74" s="422"/>
      <c r="D74" s="423" t="s">
        <v>5916</v>
      </c>
      <c r="E74" s="423" t="s">
        <v>54</v>
      </c>
      <c r="F74" s="424">
        <v>1300</v>
      </c>
      <c r="G74" s="425" t="s">
        <v>46</v>
      </c>
      <c r="H74" s="154" t="s">
        <v>10</v>
      </c>
    </row>
    <row r="75" spans="1:8" x14ac:dyDescent="0.25">
      <c r="A75" s="421">
        <v>43853</v>
      </c>
      <c r="B75" s="422" t="s">
        <v>5936</v>
      </c>
      <c r="C75" s="422"/>
      <c r="D75" s="423"/>
      <c r="E75" s="423" t="s">
        <v>81</v>
      </c>
      <c r="F75" s="424">
        <v>342.5</v>
      </c>
      <c r="G75" s="425" t="s">
        <v>46</v>
      </c>
      <c r="H75" s="154" t="s">
        <v>10</v>
      </c>
    </row>
    <row r="76" spans="1:8" x14ac:dyDescent="0.25">
      <c r="A76" s="421">
        <v>43853</v>
      </c>
      <c r="B76" s="422" t="s">
        <v>5938</v>
      </c>
      <c r="C76" s="422"/>
      <c r="D76" s="423" t="s">
        <v>5939</v>
      </c>
      <c r="E76" s="423" t="s">
        <v>54</v>
      </c>
      <c r="F76" s="424">
        <v>6524</v>
      </c>
      <c r="G76" s="425" t="s">
        <v>46</v>
      </c>
      <c r="H76" s="154" t="s">
        <v>10</v>
      </c>
    </row>
    <row r="77" spans="1:8" x14ac:dyDescent="0.25">
      <c r="A77" s="421">
        <v>43854</v>
      </c>
      <c r="B77" s="422" t="s">
        <v>5940</v>
      </c>
      <c r="C77" s="422"/>
      <c r="D77" s="423" t="s">
        <v>5941</v>
      </c>
      <c r="E77" s="423" t="s">
        <v>54</v>
      </c>
      <c r="F77" s="424">
        <v>540</v>
      </c>
      <c r="G77" s="425" t="s">
        <v>46</v>
      </c>
      <c r="H77" s="154" t="s">
        <v>10</v>
      </c>
    </row>
    <row r="78" spans="1:8" x14ac:dyDescent="0.25">
      <c r="A78" s="421">
        <v>43857</v>
      </c>
      <c r="B78" s="422" t="s">
        <v>5946</v>
      </c>
      <c r="C78" s="422"/>
      <c r="D78" s="423" t="s">
        <v>5947</v>
      </c>
      <c r="E78" s="423" t="s">
        <v>135</v>
      </c>
      <c r="F78" s="424">
        <v>764.71</v>
      </c>
      <c r="G78" s="425" t="s">
        <v>46</v>
      </c>
      <c r="H78" s="154" t="s">
        <v>10</v>
      </c>
    </row>
    <row r="79" spans="1:8" x14ac:dyDescent="0.25">
      <c r="A79" s="421">
        <v>43857</v>
      </c>
      <c r="B79" s="422" t="s">
        <v>5948</v>
      </c>
      <c r="C79" s="422"/>
      <c r="D79" s="423" t="s">
        <v>5949</v>
      </c>
      <c r="E79" s="423" t="s">
        <v>54</v>
      </c>
      <c r="F79" s="424">
        <v>93</v>
      </c>
      <c r="G79" s="425" t="s">
        <v>46</v>
      </c>
      <c r="H79" s="154" t="s">
        <v>10</v>
      </c>
    </row>
    <row r="80" spans="1:8" x14ac:dyDescent="0.25">
      <c r="A80" s="421">
        <v>43859</v>
      </c>
      <c r="B80" s="422" t="s">
        <v>5963</v>
      </c>
      <c r="C80" s="422"/>
      <c r="D80" s="423" t="s">
        <v>5964</v>
      </c>
      <c r="E80" s="423" t="s">
        <v>54</v>
      </c>
      <c r="F80" s="424">
        <v>280</v>
      </c>
      <c r="G80" s="425" t="s">
        <v>46</v>
      </c>
      <c r="H80" s="154" t="s">
        <v>10</v>
      </c>
    </row>
    <row r="81" spans="1:8" x14ac:dyDescent="0.25">
      <c r="A81" s="421">
        <v>43860</v>
      </c>
      <c r="B81" s="422" t="s">
        <v>5971</v>
      </c>
      <c r="C81" s="422"/>
      <c r="D81" s="423" t="s">
        <v>5972</v>
      </c>
      <c r="E81" s="423" t="s">
        <v>54</v>
      </c>
      <c r="F81" s="424">
        <v>48</v>
      </c>
      <c r="G81" s="425" t="s">
        <v>46</v>
      </c>
      <c r="H81" s="154" t="s">
        <v>10</v>
      </c>
    </row>
    <row r="82" spans="1:8" x14ac:dyDescent="0.25">
      <c r="A82" s="421">
        <v>43865</v>
      </c>
      <c r="B82" s="422" t="s">
        <v>5980</v>
      </c>
      <c r="C82" s="422"/>
      <c r="D82" s="423"/>
      <c r="E82" s="423" t="s">
        <v>81</v>
      </c>
      <c r="F82" s="424">
        <v>342.5</v>
      </c>
      <c r="G82" s="425" t="s">
        <v>46</v>
      </c>
      <c r="H82" s="154" t="s">
        <v>10</v>
      </c>
    </row>
    <row r="83" spans="1:8" x14ac:dyDescent="0.25">
      <c r="A83" s="421">
        <v>43866</v>
      </c>
      <c r="B83" s="422" t="s">
        <v>5981</v>
      </c>
      <c r="C83" s="422"/>
      <c r="D83" s="423" t="s">
        <v>5982</v>
      </c>
      <c r="E83" s="423" t="s">
        <v>135</v>
      </c>
      <c r="F83" s="424">
        <v>2594.14</v>
      </c>
      <c r="G83" s="425" t="s">
        <v>46</v>
      </c>
      <c r="H83" s="154" t="s">
        <v>10</v>
      </c>
    </row>
    <row r="84" spans="1:8" x14ac:dyDescent="0.25">
      <c r="A84" s="421">
        <v>43868</v>
      </c>
      <c r="B84" s="422" t="s">
        <v>5983</v>
      </c>
      <c r="C84" s="422"/>
      <c r="D84" s="423" t="s">
        <v>5984</v>
      </c>
      <c r="E84" s="423" t="s">
        <v>54</v>
      </c>
      <c r="F84" s="424">
        <v>1300</v>
      </c>
      <c r="G84" s="425" t="s">
        <v>46</v>
      </c>
      <c r="H84" s="154" t="s">
        <v>10</v>
      </c>
    </row>
    <row r="85" spans="1:8" x14ac:dyDescent="0.25">
      <c r="A85" s="421">
        <v>43871</v>
      </c>
      <c r="B85" s="422" t="s">
        <v>5985</v>
      </c>
      <c r="C85" s="422"/>
      <c r="D85" s="423" t="s">
        <v>5986</v>
      </c>
      <c r="E85" s="423" t="s">
        <v>54</v>
      </c>
      <c r="F85" s="424">
        <v>155.69999999999999</v>
      </c>
      <c r="G85" s="425" t="s">
        <v>46</v>
      </c>
      <c r="H85" s="154" t="s">
        <v>10</v>
      </c>
    </row>
    <row r="86" spans="1:8" x14ac:dyDescent="0.25">
      <c r="A86" s="421">
        <v>43871</v>
      </c>
      <c r="B86" s="422" t="s">
        <v>5989</v>
      </c>
      <c r="C86" s="422"/>
      <c r="D86" s="423"/>
      <c r="E86" s="423" t="s">
        <v>48</v>
      </c>
      <c r="F86" s="424">
        <v>302.5</v>
      </c>
      <c r="G86" s="425" t="s">
        <v>46</v>
      </c>
      <c r="H86" s="154" t="s">
        <v>10</v>
      </c>
    </row>
    <row r="87" spans="1:8" x14ac:dyDescent="0.25">
      <c r="A87" s="421">
        <v>43871</v>
      </c>
      <c r="B87" s="422" t="s">
        <v>5992</v>
      </c>
      <c r="C87" s="422"/>
      <c r="D87" s="423" t="s">
        <v>5993</v>
      </c>
      <c r="E87" s="423" t="s">
        <v>54</v>
      </c>
      <c r="F87" s="424">
        <v>208.19</v>
      </c>
      <c r="G87" s="425" t="s">
        <v>46</v>
      </c>
      <c r="H87" s="154" t="s">
        <v>10</v>
      </c>
    </row>
    <row r="88" spans="1:8" x14ac:dyDescent="0.25">
      <c r="A88" s="421">
        <v>43872</v>
      </c>
      <c r="B88" s="422" t="s">
        <v>5996</v>
      </c>
      <c r="C88" s="422"/>
      <c r="D88" s="423"/>
      <c r="E88" s="423" t="s">
        <v>48</v>
      </c>
      <c r="F88" s="424">
        <v>693</v>
      </c>
      <c r="G88" s="425" t="s">
        <v>46</v>
      </c>
      <c r="H88" s="154" t="s">
        <v>10</v>
      </c>
    </row>
    <row r="89" spans="1:8" x14ac:dyDescent="0.25">
      <c r="A89" s="421">
        <v>43878</v>
      </c>
      <c r="B89" s="422" t="s">
        <v>6019</v>
      </c>
      <c r="C89" s="422"/>
      <c r="D89" s="423"/>
      <c r="E89" s="423" t="s">
        <v>48</v>
      </c>
      <c r="F89" s="424">
        <v>604.20000000000005</v>
      </c>
      <c r="G89" s="425" t="s">
        <v>46</v>
      </c>
      <c r="H89" s="154" t="s">
        <v>10</v>
      </c>
    </row>
    <row r="90" spans="1:8" x14ac:dyDescent="0.25">
      <c r="A90" s="421">
        <v>43878</v>
      </c>
      <c r="B90" s="422" t="s">
        <v>6020</v>
      </c>
      <c r="C90" s="422"/>
      <c r="D90" s="423" t="s">
        <v>6021</v>
      </c>
      <c r="E90" s="423" t="s">
        <v>54</v>
      </c>
      <c r="F90" s="424">
        <v>736</v>
      </c>
      <c r="G90" s="425" t="s">
        <v>46</v>
      </c>
      <c r="H90" s="154" t="s">
        <v>10</v>
      </c>
    </row>
    <row r="91" spans="1:8" x14ac:dyDescent="0.25">
      <c r="A91" s="421">
        <v>43879</v>
      </c>
      <c r="B91" s="422" t="s">
        <v>6024</v>
      </c>
      <c r="C91" s="422"/>
      <c r="D91" s="423" t="s">
        <v>6025</v>
      </c>
      <c r="E91" s="423" t="s">
        <v>135</v>
      </c>
      <c r="F91" s="424">
        <v>3266.41</v>
      </c>
      <c r="G91" s="425" t="s">
        <v>46</v>
      </c>
      <c r="H91" s="154" t="s">
        <v>10</v>
      </c>
    </row>
    <row r="92" spans="1:8" x14ac:dyDescent="0.25">
      <c r="A92" s="421">
        <v>43879</v>
      </c>
      <c r="B92" s="422" t="s">
        <v>6026</v>
      </c>
      <c r="C92" s="422"/>
      <c r="D92" s="423"/>
      <c r="E92" s="423" t="s">
        <v>48</v>
      </c>
      <c r="F92" s="424">
        <v>360.84</v>
      </c>
      <c r="G92" s="425" t="s">
        <v>46</v>
      </c>
      <c r="H92" s="154" t="s">
        <v>10</v>
      </c>
    </row>
    <row r="93" spans="1:8" x14ac:dyDescent="0.25">
      <c r="A93" s="421">
        <v>43880</v>
      </c>
      <c r="B93" s="422" t="s">
        <v>6029</v>
      </c>
      <c r="C93" s="422"/>
      <c r="D93" s="423"/>
      <c r="E93" s="423" t="s">
        <v>81</v>
      </c>
      <c r="F93" s="424">
        <v>672.5</v>
      </c>
      <c r="G93" s="425" t="s">
        <v>46</v>
      </c>
      <c r="H93" s="154" t="s">
        <v>10</v>
      </c>
    </row>
    <row r="94" spans="1:8" x14ac:dyDescent="0.25">
      <c r="A94" s="421">
        <v>43880</v>
      </c>
      <c r="B94" s="422" t="s">
        <v>6030</v>
      </c>
      <c r="C94" s="422"/>
      <c r="D94" s="423"/>
      <c r="E94" s="423" t="s">
        <v>81</v>
      </c>
      <c r="F94" s="424">
        <v>672.5</v>
      </c>
      <c r="G94" s="425" t="s">
        <v>46</v>
      </c>
      <c r="H94" s="154" t="s">
        <v>10</v>
      </c>
    </row>
    <row r="95" spans="1:8" x14ac:dyDescent="0.25">
      <c r="A95" s="421">
        <v>43880</v>
      </c>
      <c r="B95" s="422" t="s">
        <v>6031</v>
      </c>
      <c r="C95" s="422"/>
      <c r="D95" s="423"/>
      <c r="E95" s="423" t="s">
        <v>81</v>
      </c>
      <c r="F95" s="424">
        <v>507.5</v>
      </c>
      <c r="G95" s="425" t="s">
        <v>46</v>
      </c>
      <c r="H95" s="154" t="s">
        <v>10</v>
      </c>
    </row>
    <row r="96" spans="1:8" x14ac:dyDescent="0.25">
      <c r="A96" s="421">
        <v>43881</v>
      </c>
      <c r="B96" s="422" t="s">
        <v>6034</v>
      </c>
      <c r="C96" s="422"/>
      <c r="D96" s="423"/>
      <c r="E96" s="423" t="s">
        <v>303</v>
      </c>
      <c r="F96" s="424">
        <v>-204.78</v>
      </c>
      <c r="G96" s="425" t="s">
        <v>46</v>
      </c>
      <c r="H96" s="154" t="s">
        <v>10</v>
      </c>
    </row>
    <row r="97" spans="1:8" x14ac:dyDescent="0.25">
      <c r="A97" s="421">
        <v>43881</v>
      </c>
      <c r="B97" s="422" t="s">
        <v>6035</v>
      </c>
      <c r="C97" s="422"/>
      <c r="D97" s="423"/>
      <c r="E97" s="423" t="s">
        <v>49</v>
      </c>
      <c r="F97" s="424">
        <v>1000</v>
      </c>
      <c r="G97" s="425" t="s">
        <v>46</v>
      </c>
      <c r="H97" s="154" t="s">
        <v>10</v>
      </c>
    </row>
    <row r="98" spans="1:8" x14ac:dyDescent="0.25">
      <c r="A98" s="421">
        <v>43893</v>
      </c>
      <c r="B98" s="422" t="s">
        <v>6048</v>
      </c>
      <c r="C98" s="422"/>
      <c r="D98" s="423" t="s">
        <v>6049</v>
      </c>
      <c r="E98" s="423" t="s">
        <v>54</v>
      </c>
      <c r="F98" s="424">
        <v>1299</v>
      </c>
      <c r="G98" s="425" t="s">
        <v>46</v>
      </c>
      <c r="H98" s="154" t="s">
        <v>10</v>
      </c>
    </row>
    <row r="99" spans="1:8" x14ac:dyDescent="0.25">
      <c r="A99" s="421">
        <v>43894</v>
      </c>
      <c r="B99" s="422" t="s">
        <v>6050</v>
      </c>
      <c r="C99" s="422"/>
      <c r="D99" s="423"/>
      <c r="E99" s="423" t="s">
        <v>81</v>
      </c>
      <c r="F99" s="424">
        <v>590</v>
      </c>
      <c r="G99" s="425" t="s">
        <v>46</v>
      </c>
      <c r="H99" s="154" t="s">
        <v>10</v>
      </c>
    </row>
    <row r="100" spans="1:8" x14ac:dyDescent="0.25">
      <c r="A100" s="421">
        <v>43894</v>
      </c>
      <c r="B100" s="422" t="s">
        <v>6055</v>
      </c>
      <c r="C100" s="422"/>
      <c r="D100" s="423"/>
      <c r="E100" s="423" t="s">
        <v>81</v>
      </c>
      <c r="F100" s="424">
        <v>920</v>
      </c>
      <c r="G100" s="425" t="s">
        <v>46</v>
      </c>
      <c r="H100" s="154" t="s">
        <v>10</v>
      </c>
    </row>
    <row r="101" spans="1:8" x14ac:dyDescent="0.25">
      <c r="A101" s="421">
        <v>43895</v>
      </c>
      <c r="B101" s="422" t="s">
        <v>6056</v>
      </c>
      <c r="C101" s="422"/>
      <c r="D101" s="423" t="s">
        <v>6057</v>
      </c>
      <c r="E101" s="423" t="s">
        <v>54</v>
      </c>
      <c r="F101" s="424">
        <v>760.62</v>
      </c>
      <c r="G101" s="425" t="s">
        <v>46</v>
      </c>
      <c r="H101" s="154" t="s">
        <v>10</v>
      </c>
    </row>
    <row r="102" spans="1:8" x14ac:dyDescent="0.25">
      <c r="A102" s="421">
        <v>43896</v>
      </c>
      <c r="B102" s="422" t="s">
        <v>6060</v>
      </c>
      <c r="C102" s="422"/>
      <c r="D102" s="423"/>
      <c r="E102" s="423" t="s">
        <v>48</v>
      </c>
      <c r="F102" s="424">
        <v>936</v>
      </c>
      <c r="G102" s="425" t="s">
        <v>46</v>
      </c>
      <c r="H102" s="154" t="s">
        <v>10</v>
      </c>
    </row>
    <row r="103" spans="1:8" x14ac:dyDescent="0.25">
      <c r="A103" s="421">
        <v>43896</v>
      </c>
      <c r="B103" s="422" t="s">
        <v>6061</v>
      </c>
      <c r="C103" s="422"/>
      <c r="D103" s="423"/>
      <c r="E103" s="423" t="s">
        <v>48</v>
      </c>
      <c r="F103" s="424">
        <v>936</v>
      </c>
      <c r="G103" s="425" t="s">
        <v>46</v>
      </c>
      <c r="H103" s="154" t="s">
        <v>10</v>
      </c>
    </row>
    <row r="104" spans="1:8" x14ac:dyDescent="0.25">
      <c r="A104" s="421">
        <v>43896</v>
      </c>
      <c r="B104" s="422" t="s">
        <v>6062</v>
      </c>
      <c r="C104" s="422"/>
      <c r="D104" s="423"/>
      <c r="E104" s="423" t="s">
        <v>48</v>
      </c>
      <c r="F104" s="424">
        <v>624</v>
      </c>
      <c r="G104" s="425" t="s">
        <v>46</v>
      </c>
      <c r="H104" s="154" t="s">
        <v>10</v>
      </c>
    </row>
    <row r="105" spans="1:8" x14ac:dyDescent="0.25">
      <c r="A105" s="421">
        <v>43901</v>
      </c>
      <c r="B105" s="422" t="s">
        <v>6075</v>
      </c>
      <c r="C105" s="422"/>
      <c r="D105" s="423" t="s">
        <v>6076</v>
      </c>
      <c r="E105" s="423" t="s">
        <v>54</v>
      </c>
      <c r="F105" s="424">
        <v>270</v>
      </c>
      <c r="G105" s="425" t="s">
        <v>46</v>
      </c>
      <c r="H105" s="154" t="s">
        <v>10</v>
      </c>
    </row>
    <row r="106" spans="1:8" x14ac:dyDescent="0.25">
      <c r="A106" s="421">
        <v>43903</v>
      </c>
      <c r="B106" s="422" t="s">
        <v>6081</v>
      </c>
      <c r="C106" s="422"/>
      <c r="D106" s="423" t="s">
        <v>6082</v>
      </c>
      <c r="E106" s="423" t="s">
        <v>54</v>
      </c>
      <c r="F106" s="424">
        <v>1300</v>
      </c>
      <c r="G106" s="425" t="s">
        <v>46</v>
      </c>
      <c r="H106" s="154" t="s">
        <v>10</v>
      </c>
    </row>
    <row r="107" spans="1:8" x14ac:dyDescent="0.25">
      <c r="A107" s="421">
        <v>43906</v>
      </c>
      <c r="B107" s="422" t="s">
        <v>6083</v>
      </c>
      <c r="C107" s="422"/>
      <c r="D107" s="423" t="s">
        <v>6084</v>
      </c>
      <c r="E107" s="423" t="s">
        <v>135</v>
      </c>
      <c r="F107" s="424">
        <v>801.9</v>
      </c>
      <c r="G107" s="425" t="s">
        <v>46</v>
      </c>
      <c r="H107" s="154" t="s">
        <v>10</v>
      </c>
    </row>
    <row r="108" spans="1:8" x14ac:dyDescent="0.25">
      <c r="A108" s="421">
        <v>43839</v>
      </c>
      <c r="B108" s="422" t="s">
        <v>5900</v>
      </c>
      <c r="C108" s="422"/>
      <c r="D108" s="423"/>
      <c r="E108" s="423" t="s">
        <v>48</v>
      </c>
      <c r="F108" s="424">
        <v>293.87</v>
      </c>
      <c r="G108" s="425" t="s">
        <v>46</v>
      </c>
      <c r="H108" s="154" t="s">
        <v>5</v>
      </c>
    </row>
    <row r="109" spans="1:8" x14ac:dyDescent="0.25">
      <c r="A109" s="421">
        <v>43846</v>
      </c>
      <c r="B109" s="422" t="s">
        <v>5919</v>
      </c>
      <c r="C109" s="422"/>
      <c r="D109" s="423"/>
      <c r="E109" s="423" t="s">
        <v>303</v>
      </c>
      <c r="F109" s="424">
        <v>21</v>
      </c>
      <c r="G109" s="425" t="s">
        <v>46</v>
      </c>
      <c r="H109" s="154" t="s">
        <v>5</v>
      </c>
    </row>
    <row r="110" spans="1:8" x14ac:dyDescent="0.25">
      <c r="A110" s="421">
        <v>43846</v>
      </c>
      <c r="B110" s="422" t="s">
        <v>5920</v>
      </c>
      <c r="C110" s="422"/>
      <c r="D110" s="423"/>
      <c r="E110" s="423" t="s">
        <v>49</v>
      </c>
      <c r="F110" s="424">
        <v>1000</v>
      </c>
      <c r="G110" s="425" t="s">
        <v>46</v>
      </c>
      <c r="H110" s="154" t="s">
        <v>5</v>
      </c>
    </row>
    <row r="111" spans="1:8" x14ac:dyDescent="0.25">
      <c r="A111" s="421">
        <v>43847</v>
      </c>
      <c r="B111" s="422" t="s">
        <v>5923</v>
      </c>
      <c r="C111" s="422"/>
      <c r="D111" s="423"/>
      <c r="E111" s="423" t="s">
        <v>49</v>
      </c>
      <c r="F111" s="424">
        <v>1000</v>
      </c>
      <c r="G111" s="425" t="s">
        <v>46</v>
      </c>
      <c r="H111" s="154" t="s">
        <v>5</v>
      </c>
    </row>
    <row r="112" spans="1:8" x14ac:dyDescent="0.25">
      <c r="A112" s="421">
        <v>43851</v>
      </c>
      <c r="B112" s="422" t="s">
        <v>5928</v>
      </c>
      <c r="C112" s="422"/>
      <c r="D112" s="423"/>
      <c r="E112" s="423" t="s">
        <v>49</v>
      </c>
      <c r="F112" s="424">
        <v>500</v>
      </c>
      <c r="G112" s="425" t="s">
        <v>46</v>
      </c>
      <c r="H112" s="154" t="s">
        <v>5</v>
      </c>
    </row>
    <row r="113" spans="1:8" x14ac:dyDescent="0.25">
      <c r="A113" s="421">
        <v>43853</v>
      </c>
      <c r="B113" s="422" t="s">
        <v>5937</v>
      </c>
      <c r="C113" s="422"/>
      <c r="D113" s="423"/>
      <c r="E113" s="423" t="s">
        <v>81</v>
      </c>
      <c r="F113" s="424">
        <v>507.5</v>
      </c>
      <c r="G113" s="425" t="s">
        <v>46</v>
      </c>
      <c r="H113" s="154" t="s">
        <v>5</v>
      </c>
    </row>
    <row r="114" spans="1:8" x14ac:dyDescent="0.25">
      <c r="A114" s="421">
        <v>43857</v>
      </c>
      <c r="B114" s="422" t="s">
        <v>5942</v>
      </c>
      <c r="C114" s="422"/>
      <c r="D114" s="423" t="s">
        <v>5943</v>
      </c>
      <c r="E114" s="423" t="s">
        <v>54</v>
      </c>
      <c r="F114" s="424">
        <v>675.72</v>
      </c>
      <c r="G114" s="425" t="s">
        <v>46</v>
      </c>
      <c r="H114" s="154" t="s">
        <v>5</v>
      </c>
    </row>
    <row r="115" spans="1:8" x14ac:dyDescent="0.25">
      <c r="A115" s="421">
        <v>43857</v>
      </c>
      <c r="B115" s="422" t="s">
        <v>5944</v>
      </c>
      <c r="C115" s="422"/>
      <c r="D115" s="423" t="s">
        <v>5945</v>
      </c>
      <c r="E115" s="423" t="s">
        <v>54</v>
      </c>
      <c r="F115" s="424">
        <v>675.72</v>
      </c>
      <c r="G115" s="425" t="s">
        <v>46</v>
      </c>
      <c r="H115" s="154" t="s">
        <v>5</v>
      </c>
    </row>
    <row r="116" spans="1:8" x14ac:dyDescent="0.25">
      <c r="A116" s="421">
        <v>43857</v>
      </c>
      <c r="B116" s="422" t="s">
        <v>5950</v>
      </c>
      <c r="C116" s="422"/>
      <c r="D116" s="423" t="s">
        <v>5951</v>
      </c>
      <c r="E116" s="423" t="s">
        <v>54</v>
      </c>
      <c r="F116" s="424">
        <v>286.05</v>
      </c>
      <c r="G116" s="425" t="s">
        <v>46</v>
      </c>
      <c r="H116" s="154" t="s">
        <v>5</v>
      </c>
    </row>
    <row r="117" spans="1:8" x14ac:dyDescent="0.25">
      <c r="A117" s="421">
        <v>43857</v>
      </c>
      <c r="B117" s="422" t="s">
        <v>5952</v>
      </c>
      <c r="C117" s="422"/>
      <c r="D117" s="423" t="s">
        <v>5953</v>
      </c>
      <c r="E117" s="423" t="s">
        <v>54</v>
      </c>
      <c r="F117" s="424">
        <v>180</v>
      </c>
      <c r="G117" s="425" t="s">
        <v>46</v>
      </c>
      <c r="H117" s="154" t="s">
        <v>5</v>
      </c>
    </row>
    <row r="118" spans="1:8" x14ac:dyDescent="0.25">
      <c r="A118" s="421">
        <v>43857</v>
      </c>
      <c r="B118" s="422" t="s">
        <v>5955</v>
      </c>
      <c r="C118" s="422"/>
      <c r="D118" s="423"/>
      <c r="E118" s="423" t="s">
        <v>81</v>
      </c>
      <c r="F118" s="424">
        <v>1745</v>
      </c>
      <c r="G118" s="425" t="s">
        <v>46</v>
      </c>
      <c r="H118" s="154" t="s">
        <v>5</v>
      </c>
    </row>
    <row r="119" spans="1:8" x14ac:dyDescent="0.25">
      <c r="A119" s="421">
        <v>43857</v>
      </c>
      <c r="B119" s="422" t="s">
        <v>5956</v>
      </c>
      <c r="C119" s="422"/>
      <c r="D119" s="423"/>
      <c r="E119" s="423" t="s">
        <v>81</v>
      </c>
      <c r="F119" s="424">
        <v>1745</v>
      </c>
      <c r="G119" s="425" t="s">
        <v>46</v>
      </c>
      <c r="H119" s="154" t="s">
        <v>5</v>
      </c>
    </row>
    <row r="120" spans="1:8" x14ac:dyDescent="0.25">
      <c r="A120" s="421">
        <v>43857</v>
      </c>
      <c r="B120" s="422" t="s">
        <v>5957</v>
      </c>
      <c r="C120" s="422"/>
      <c r="D120" s="423"/>
      <c r="E120" s="423" t="s">
        <v>81</v>
      </c>
      <c r="F120" s="424">
        <v>1195</v>
      </c>
      <c r="G120" s="425" t="s">
        <v>46</v>
      </c>
      <c r="H120" s="154" t="s">
        <v>5</v>
      </c>
    </row>
    <row r="121" spans="1:8" x14ac:dyDescent="0.25">
      <c r="A121" s="421">
        <v>43857</v>
      </c>
      <c r="B121" s="422" t="s">
        <v>5958</v>
      </c>
      <c r="C121" s="422"/>
      <c r="D121" s="423"/>
      <c r="E121" s="423" t="s">
        <v>81</v>
      </c>
      <c r="F121" s="424">
        <v>395</v>
      </c>
      <c r="G121" s="425" t="s">
        <v>46</v>
      </c>
      <c r="H121" s="154" t="s">
        <v>5</v>
      </c>
    </row>
    <row r="122" spans="1:8" x14ac:dyDescent="0.25">
      <c r="A122" s="421">
        <v>43857</v>
      </c>
      <c r="B122" s="422" t="s">
        <v>5959</v>
      </c>
      <c r="C122" s="422"/>
      <c r="D122" s="423"/>
      <c r="E122" s="423" t="s">
        <v>81</v>
      </c>
      <c r="F122" s="424">
        <v>1250</v>
      </c>
      <c r="G122" s="425" t="s">
        <v>46</v>
      </c>
      <c r="H122" s="154" t="s">
        <v>5</v>
      </c>
    </row>
    <row r="123" spans="1:8" x14ac:dyDescent="0.25">
      <c r="A123" s="421">
        <v>43857</v>
      </c>
      <c r="B123" s="422" t="s">
        <v>5960</v>
      </c>
      <c r="C123" s="422"/>
      <c r="D123" s="423"/>
      <c r="E123" s="423" t="s">
        <v>81</v>
      </c>
      <c r="F123" s="424">
        <v>600</v>
      </c>
      <c r="G123" s="425" t="s">
        <v>46</v>
      </c>
      <c r="H123" s="154" t="s">
        <v>5</v>
      </c>
    </row>
    <row r="124" spans="1:8" x14ac:dyDescent="0.25">
      <c r="A124" s="421">
        <v>43871</v>
      </c>
      <c r="B124" s="422" t="s">
        <v>5987</v>
      </c>
      <c r="C124" s="422"/>
      <c r="D124" s="423" t="s">
        <v>5988</v>
      </c>
      <c r="E124" s="423" t="s">
        <v>54</v>
      </c>
      <c r="F124" s="424">
        <v>300</v>
      </c>
      <c r="G124" s="425" t="s">
        <v>46</v>
      </c>
      <c r="H124" s="154" t="s">
        <v>5</v>
      </c>
    </row>
    <row r="125" spans="1:8" x14ac:dyDescent="0.25">
      <c r="A125" s="421">
        <v>43872</v>
      </c>
      <c r="B125" s="422" t="s">
        <v>6005</v>
      </c>
      <c r="C125" s="422"/>
      <c r="D125" s="423"/>
      <c r="E125" s="423" t="s">
        <v>303</v>
      </c>
      <c r="F125" s="424">
        <v>13.28</v>
      </c>
      <c r="G125" s="425" t="s">
        <v>46</v>
      </c>
      <c r="H125" s="154" t="s">
        <v>5</v>
      </c>
    </row>
    <row r="126" spans="1:8" x14ac:dyDescent="0.25">
      <c r="A126" s="421">
        <v>43872</v>
      </c>
      <c r="B126" s="422" t="s">
        <v>6006</v>
      </c>
      <c r="C126" s="422"/>
      <c r="D126" s="423"/>
      <c r="E126" s="423" t="s">
        <v>49</v>
      </c>
      <c r="F126" s="424">
        <v>1000</v>
      </c>
      <c r="G126" s="425" t="s">
        <v>46</v>
      </c>
      <c r="H126" s="154" t="s">
        <v>5</v>
      </c>
    </row>
    <row r="127" spans="1:8" x14ac:dyDescent="0.25">
      <c r="A127" s="421">
        <v>43873</v>
      </c>
      <c r="B127" s="422" t="s">
        <v>6007</v>
      </c>
      <c r="C127" s="422"/>
      <c r="D127" s="423" t="s">
        <v>6008</v>
      </c>
      <c r="E127" s="423" t="s">
        <v>54</v>
      </c>
      <c r="F127" s="424">
        <v>1070</v>
      </c>
      <c r="G127" s="425" t="s">
        <v>46</v>
      </c>
      <c r="H127" s="154" t="s">
        <v>5</v>
      </c>
    </row>
    <row r="128" spans="1:8" x14ac:dyDescent="0.25">
      <c r="A128" s="421">
        <v>43880</v>
      </c>
      <c r="B128" s="422" t="s">
        <v>6032</v>
      </c>
      <c r="C128" s="422"/>
      <c r="D128" s="423"/>
      <c r="E128" s="423" t="s">
        <v>49</v>
      </c>
      <c r="F128" s="424">
        <v>1000</v>
      </c>
      <c r="G128" s="425" t="s">
        <v>46</v>
      </c>
      <c r="H128" s="154" t="s">
        <v>5</v>
      </c>
    </row>
    <row r="129" spans="1:8" x14ac:dyDescent="0.25">
      <c r="A129" s="421">
        <v>43880</v>
      </c>
      <c r="B129" s="422" t="s">
        <v>6033</v>
      </c>
      <c r="C129" s="422"/>
      <c r="D129" s="423"/>
      <c r="E129" s="423" t="s">
        <v>303</v>
      </c>
      <c r="F129" s="424">
        <v>8.39</v>
      </c>
      <c r="G129" s="425" t="s">
        <v>46</v>
      </c>
      <c r="H129" s="154" t="s">
        <v>5</v>
      </c>
    </row>
    <row r="130" spans="1:8" x14ac:dyDescent="0.25">
      <c r="A130" s="421">
        <v>43892</v>
      </c>
      <c r="B130" s="422" t="s">
        <v>6045</v>
      </c>
      <c r="C130" s="422"/>
      <c r="D130" s="423"/>
      <c r="E130" s="423" t="s">
        <v>303</v>
      </c>
      <c r="F130" s="424">
        <v>16.440000000000001</v>
      </c>
      <c r="G130" s="425" t="s">
        <v>46</v>
      </c>
      <c r="H130" s="154" t="s">
        <v>5</v>
      </c>
    </row>
    <row r="131" spans="1:8" x14ac:dyDescent="0.25">
      <c r="A131" s="421">
        <v>43902</v>
      </c>
      <c r="B131" s="422" t="s">
        <v>6077</v>
      </c>
      <c r="C131" s="422"/>
      <c r="D131" s="423" t="s">
        <v>6078</v>
      </c>
      <c r="E131" s="423" t="s">
        <v>135</v>
      </c>
      <c r="F131" s="424">
        <v>2648.5</v>
      </c>
      <c r="G131" s="425" t="s">
        <v>46</v>
      </c>
      <c r="H131" s="154" t="s">
        <v>5</v>
      </c>
    </row>
    <row r="132" spans="1:8" x14ac:dyDescent="0.25">
      <c r="A132" s="421">
        <v>44040</v>
      </c>
      <c r="B132" s="422" t="s">
        <v>6091</v>
      </c>
      <c r="C132" s="422"/>
      <c r="D132" s="423"/>
      <c r="E132" s="423" t="s">
        <v>81</v>
      </c>
      <c r="F132" s="424">
        <v>345</v>
      </c>
      <c r="G132" s="425" t="s">
        <v>46</v>
      </c>
      <c r="H132" s="154" t="s">
        <v>5</v>
      </c>
    </row>
    <row r="133" spans="1:8" x14ac:dyDescent="0.25">
      <c r="A133" s="421">
        <v>43859</v>
      </c>
      <c r="B133" s="422" t="s">
        <v>5968</v>
      </c>
      <c r="C133" s="422"/>
      <c r="D133" s="423"/>
      <c r="E133" s="423" t="s">
        <v>303</v>
      </c>
      <c r="F133" s="424">
        <v>0</v>
      </c>
      <c r="G133" s="425" t="s">
        <v>46</v>
      </c>
      <c r="H133" s="154"/>
    </row>
  </sheetData>
  <autoFilter ref="A1:H1">
    <sortState ref="A2:H133">
      <sortCondition ref="H1"/>
    </sortState>
  </autoFilter>
  <conditionalFormatting sqref="A4:G133">
    <cfRule type="cellIs" dxfId="42" priority="29" operator="equal">
      <formula>"C"</formula>
    </cfRule>
    <cfRule type="cellIs" dxfId="41" priority="30" operator="equal">
      <formula>"C"</formula>
    </cfRule>
  </conditionalFormatting>
  <conditionalFormatting sqref="H2:H133">
    <cfRule type="cellIs" dxfId="40" priority="18" operator="equal">
      <formula>"NR-ES"</formula>
    </cfRule>
    <cfRule type="cellIs" dxfId="39" priority="19" operator="equal">
      <formula>"DIR"</formula>
    </cfRule>
    <cfRule type="cellIs" dxfId="38" priority="20" operator="equal">
      <formula>"DIR"</formula>
    </cfRule>
    <cfRule type="cellIs" dxfId="37" priority="21" operator="equal">
      <formula>"DIR"</formula>
    </cfRule>
    <cfRule type="cellIs" dxfId="36" priority="22" operator="equal">
      <formula>"CPMA"</formula>
    </cfRule>
    <cfRule type="cellIs" dxfId="35" priority="23" operator="equal">
      <formula>"CPGI"</formula>
    </cfRule>
    <cfRule type="cellIs" dxfId="34" priority="24" operator="equal">
      <formula>"COPM"</formula>
    </cfRule>
    <cfRule type="cellIs" dxfId="33" priority="25" operator="equal">
      <formula>"COAM"</formula>
    </cfRule>
    <cfRule type="cellIs" dxfId="32" priority="26" operator="equal">
      <formula>"COAD/CETEM"</formula>
    </cfRule>
    <cfRule type="cellIs" dxfId="31" priority="27" operator="equal">
      <formula>"COAD"</formula>
    </cfRule>
    <cfRule type="cellIs" dxfId="30" priority="28" operator="equal">
      <formula>"CATE"</formula>
    </cfRule>
  </conditionalFormatting>
  <conditionalFormatting sqref="A2:G2 A3:E3 G3">
    <cfRule type="cellIs" dxfId="29" priority="16" operator="equal">
      <formula>"C"</formula>
    </cfRule>
    <cfRule type="cellIs" dxfId="28" priority="17" operator="equal">
      <formula>"C"</formula>
    </cfRule>
  </conditionalFormatting>
  <conditionalFormatting sqref="A1:H1">
    <cfRule type="cellIs" dxfId="27" priority="14" operator="equal">
      <formula>"C"</formula>
    </cfRule>
    <cfRule type="cellIs" dxfId="26" priority="15" operator="equal">
      <formula>"C"</formula>
    </cfRule>
  </conditionalFormatting>
  <conditionalFormatting sqref="G1:H1">
    <cfRule type="cellIs" dxfId="25" priority="12" operator="equal">
      <formula>"D"</formula>
    </cfRule>
    <cfRule type="cellIs" dxfId="24" priority="13" operator="equal">
      <formula>"C"</formula>
    </cfRule>
  </conditionalFormatting>
  <conditionalFormatting sqref="A1:H1">
    <cfRule type="cellIs" dxfId="23" priority="1" operator="equal">
      <formula>"NR-ES"</formula>
    </cfRule>
    <cfRule type="cellIs" dxfId="22" priority="2" operator="equal">
      <formula>"DIR"</formula>
    </cfRule>
    <cfRule type="cellIs" dxfId="21" priority="3" operator="equal">
      <formula>"DIR"</formula>
    </cfRule>
    <cfRule type="cellIs" dxfId="20" priority="4" operator="equal">
      <formula>"DIR"</formula>
    </cfRule>
    <cfRule type="cellIs" dxfId="19" priority="5" operator="equal">
      <formula>"CPMA"</formula>
    </cfRule>
    <cfRule type="cellIs" dxfId="18" priority="6" operator="equal">
      <formula>"CPGI"</formula>
    </cfRule>
    <cfRule type="cellIs" dxfId="17" priority="7" operator="equal">
      <formula>"COPM"</formula>
    </cfRule>
    <cfRule type="cellIs" dxfId="16" priority="8" operator="equal">
      <formula>"COAM"</formula>
    </cfRule>
    <cfRule type="cellIs" dxfId="15" priority="9" operator="equal">
      <formula>"COAD/CETEM"</formula>
    </cfRule>
    <cfRule type="cellIs" dxfId="14" priority="10" operator="equal">
      <formula>"COAD"</formula>
    </cfRule>
    <cfRule type="cellIs" dxfId="13" priority="11" operator="equal">
      <formula>"CATE"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A19" workbookViewId="0">
      <selection activeCell="A30" sqref="A30:H35"/>
    </sheetView>
  </sheetViews>
  <sheetFormatPr defaultRowHeight="15" x14ac:dyDescent="0.25"/>
  <sheetData>
    <row r="2" spans="1:8" x14ac:dyDescent="0.25">
      <c r="A2" s="421">
        <v>44074</v>
      </c>
      <c r="B2" s="422" t="s">
        <v>6098</v>
      </c>
      <c r="C2" s="422"/>
      <c r="D2" s="423" t="s">
        <v>6099</v>
      </c>
      <c r="E2" s="423" t="s">
        <v>54</v>
      </c>
      <c r="F2" s="424">
        <v>780</v>
      </c>
      <c r="G2" s="258" t="s">
        <v>46</v>
      </c>
      <c r="H2" s="154" t="s">
        <v>11</v>
      </c>
    </row>
    <row r="3" spans="1:8" x14ac:dyDescent="0.25">
      <c r="A3" s="421">
        <v>44074</v>
      </c>
      <c r="B3" s="422" t="s">
        <v>6106</v>
      </c>
      <c r="C3" s="422"/>
      <c r="D3" s="423" t="s">
        <v>6107</v>
      </c>
      <c r="E3" s="423" t="s">
        <v>54</v>
      </c>
      <c r="F3" s="424">
        <v>218.9</v>
      </c>
      <c r="G3" s="258" t="s">
        <v>46</v>
      </c>
      <c r="H3" s="154" t="s">
        <v>11</v>
      </c>
    </row>
    <row r="4" spans="1:8" x14ac:dyDescent="0.25">
      <c r="A4" s="421">
        <v>44074</v>
      </c>
      <c r="B4" s="422" t="s">
        <v>6108</v>
      </c>
      <c r="C4" s="422"/>
      <c r="D4" s="423" t="s">
        <v>6109</v>
      </c>
      <c r="E4" s="423" t="s">
        <v>54</v>
      </c>
      <c r="F4" s="424">
        <v>398</v>
      </c>
      <c r="G4" s="258" t="s">
        <v>46</v>
      </c>
      <c r="H4" s="154" t="s">
        <v>11</v>
      </c>
    </row>
    <row r="5" spans="1:8" x14ac:dyDescent="0.25">
      <c r="A5" s="421">
        <v>44074</v>
      </c>
      <c r="B5" s="422" t="s">
        <v>6111</v>
      </c>
      <c r="C5" s="422"/>
      <c r="D5" s="423" t="s">
        <v>6112</v>
      </c>
      <c r="E5" s="423" t="s">
        <v>54</v>
      </c>
      <c r="F5" s="424">
        <v>525</v>
      </c>
      <c r="G5" s="258" t="s">
        <v>46</v>
      </c>
      <c r="H5" s="154" t="s">
        <v>11</v>
      </c>
    </row>
    <row r="6" spans="1:8" x14ac:dyDescent="0.25">
      <c r="A6" s="421">
        <v>44074</v>
      </c>
      <c r="B6" s="422" t="s">
        <v>6113</v>
      </c>
      <c r="C6" s="422"/>
      <c r="D6" s="423" t="s">
        <v>6114</v>
      </c>
      <c r="E6" s="423" t="s">
        <v>54</v>
      </c>
      <c r="F6" s="424">
        <v>124.9</v>
      </c>
      <c r="G6" s="258" t="s">
        <v>46</v>
      </c>
      <c r="H6" s="154" t="s">
        <v>11</v>
      </c>
    </row>
    <row r="7" spans="1:8" x14ac:dyDescent="0.25">
      <c r="A7" s="421">
        <v>44074</v>
      </c>
      <c r="B7" s="422" t="s">
        <v>6115</v>
      </c>
      <c r="C7" s="422"/>
      <c r="D7" s="423" t="s">
        <v>6116</v>
      </c>
      <c r="E7" s="423" t="s">
        <v>54</v>
      </c>
      <c r="F7" s="424">
        <v>6518</v>
      </c>
      <c r="G7" s="258" t="s">
        <v>46</v>
      </c>
      <c r="H7" s="154" t="s">
        <v>11</v>
      </c>
    </row>
    <row r="8" spans="1:8" x14ac:dyDescent="0.25">
      <c r="A8" s="421">
        <v>44074</v>
      </c>
      <c r="B8" s="422" t="s">
        <v>6117</v>
      </c>
      <c r="C8" s="422"/>
      <c r="D8" s="423" t="s">
        <v>6118</v>
      </c>
      <c r="E8" s="423" t="s">
        <v>54</v>
      </c>
      <c r="F8" s="424">
        <v>980</v>
      </c>
      <c r="G8" s="258" t="s">
        <v>46</v>
      </c>
      <c r="H8" s="154" t="s">
        <v>11</v>
      </c>
    </row>
    <row r="9" spans="1:8" x14ac:dyDescent="0.25">
      <c r="A9" s="421">
        <v>44074</v>
      </c>
      <c r="B9" s="422" t="s">
        <v>6119</v>
      </c>
      <c r="C9" s="422"/>
      <c r="D9" s="423" t="s">
        <v>6120</v>
      </c>
      <c r="E9" s="423" t="s">
        <v>54</v>
      </c>
      <c r="F9" s="424">
        <v>523.35</v>
      </c>
      <c r="G9" s="258" t="s">
        <v>46</v>
      </c>
      <c r="H9" s="154" t="s">
        <v>11</v>
      </c>
    </row>
    <row r="10" spans="1:8" x14ac:dyDescent="0.25">
      <c r="A10" s="421">
        <v>44074</v>
      </c>
      <c r="B10" s="422" t="s">
        <v>6121</v>
      </c>
      <c r="C10" s="422"/>
      <c r="D10" s="423" t="s">
        <v>6122</v>
      </c>
      <c r="E10" s="423" t="s">
        <v>135</v>
      </c>
      <c r="F10" s="424">
        <v>231</v>
      </c>
      <c r="G10" s="258" t="s">
        <v>46</v>
      </c>
      <c r="H10" s="154" t="s">
        <v>11</v>
      </c>
    </row>
    <row r="11" spans="1:8" x14ac:dyDescent="0.25">
      <c r="A11" s="421">
        <v>44074</v>
      </c>
      <c r="B11" s="422" t="s">
        <v>6123</v>
      </c>
      <c r="C11" s="422"/>
      <c r="D11" s="423" t="s">
        <v>6124</v>
      </c>
      <c r="E11" s="423" t="s">
        <v>54</v>
      </c>
      <c r="F11" s="424">
        <v>340</v>
      </c>
      <c r="G11" s="258" t="s">
        <v>46</v>
      </c>
      <c r="H11" s="154" t="s">
        <v>11</v>
      </c>
    </row>
    <row r="12" spans="1:8" x14ac:dyDescent="0.25">
      <c r="A12" s="421">
        <v>44074</v>
      </c>
      <c r="B12" s="422" t="s">
        <v>6125</v>
      </c>
      <c r="C12" s="422"/>
      <c r="D12" s="423" t="s">
        <v>6126</v>
      </c>
      <c r="E12" s="423" t="s">
        <v>54</v>
      </c>
      <c r="F12" s="424">
        <v>3520</v>
      </c>
      <c r="G12" s="258" t="s">
        <v>46</v>
      </c>
      <c r="H12" s="154" t="s">
        <v>11</v>
      </c>
    </row>
    <row r="13" spans="1:8" x14ac:dyDescent="0.25">
      <c r="A13" s="421">
        <v>44074</v>
      </c>
      <c r="B13" s="422" t="s">
        <v>6127</v>
      </c>
      <c r="C13" s="422"/>
      <c r="D13" s="423" t="s">
        <v>6128</v>
      </c>
      <c r="E13" s="423" t="s">
        <v>54</v>
      </c>
      <c r="F13" s="424">
        <v>3439.6</v>
      </c>
      <c r="G13" s="258" t="s">
        <v>46</v>
      </c>
      <c r="H13" s="154" t="s">
        <v>11</v>
      </c>
    </row>
    <row r="14" spans="1:8" x14ac:dyDescent="0.25">
      <c r="A14" s="421">
        <v>44074</v>
      </c>
      <c r="B14" s="422" t="s">
        <v>6131</v>
      </c>
      <c r="C14" s="422"/>
      <c r="D14" s="423" t="s">
        <v>6132</v>
      </c>
      <c r="E14" s="423" t="s">
        <v>54</v>
      </c>
      <c r="F14" s="424">
        <v>1191.6500000000001</v>
      </c>
      <c r="G14" s="258" t="s">
        <v>46</v>
      </c>
      <c r="H14" s="154" t="s">
        <v>11</v>
      </c>
    </row>
    <row r="15" spans="1:8" x14ac:dyDescent="0.25">
      <c r="A15" s="421">
        <v>44074</v>
      </c>
      <c r="B15" s="422" t="s">
        <v>6133</v>
      </c>
      <c r="C15" s="422"/>
      <c r="D15" s="423" t="s">
        <v>6134</v>
      </c>
      <c r="E15" s="423" t="s">
        <v>54</v>
      </c>
      <c r="F15" s="424">
        <v>1649.25</v>
      </c>
      <c r="G15" s="258" t="s">
        <v>46</v>
      </c>
      <c r="H15" s="154" t="s">
        <v>11</v>
      </c>
    </row>
    <row r="16" spans="1:8" x14ac:dyDescent="0.25">
      <c r="A16" s="421">
        <v>44074</v>
      </c>
      <c r="B16" s="422" t="s">
        <v>6135</v>
      </c>
      <c r="C16" s="422"/>
      <c r="D16" s="423" t="s">
        <v>6136</v>
      </c>
      <c r="E16" s="423" t="s">
        <v>54</v>
      </c>
      <c r="F16" s="424">
        <v>230</v>
      </c>
      <c r="G16" s="258" t="s">
        <v>46</v>
      </c>
      <c r="H16" s="154" t="s">
        <v>11</v>
      </c>
    </row>
    <row r="17" spans="1:8" x14ac:dyDescent="0.25">
      <c r="A17" s="421">
        <v>44074</v>
      </c>
      <c r="B17" s="422" t="s">
        <v>6137</v>
      </c>
      <c r="C17" s="422"/>
      <c r="D17" s="423" t="s">
        <v>6138</v>
      </c>
      <c r="E17" s="423" t="s">
        <v>54</v>
      </c>
      <c r="F17" s="424">
        <v>260</v>
      </c>
      <c r="G17" s="258" t="s">
        <v>46</v>
      </c>
      <c r="H17" s="154" t="s">
        <v>11</v>
      </c>
    </row>
    <row r="18" spans="1:8" x14ac:dyDescent="0.25">
      <c r="A18" s="421">
        <v>44074</v>
      </c>
      <c r="B18" s="422" t="s">
        <v>6143</v>
      </c>
      <c r="C18" s="422"/>
      <c r="D18" s="423" t="s">
        <v>6144</v>
      </c>
      <c r="E18" s="423" t="s">
        <v>54</v>
      </c>
      <c r="F18" s="424">
        <v>658.5</v>
      </c>
      <c r="G18" s="258" t="s">
        <v>46</v>
      </c>
      <c r="H18" s="154" t="s">
        <v>11</v>
      </c>
    </row>
    <row r="19" spans="1:8" x14ac:dyDescent="0.25">
      <c r="A19" s="421">
        <v>44074</v>
      </c>
      <c r="B19" s="422" t="s">
        <v>6145</v>
      </c>
      <c r="C19" s="422"/>
      <c r="D19" s="423" t="s">
        <v>6146</v>
      </c>
      <c r="E19" s="423" t="s">
        <v>54</v>
      </c>
      <c r="F19" s="424">
        <v>275.3</v>
      </c>
      <c r="G19" s="258" t="s">
        <v>46</v>
      </c>
      <c r="H19" s="154" t="s">
        <v>11</v>
      </c>
    </row>
    <row r="20" spans="1:8" x14ac:dyDescent="0.25">
      <c r="A20" s="421">
        <v>44074</v>
      </c>
      <c r="B20" s="422" t="s">
        <v>6147</v>
      </c>
      <c r="C20" s="422"/>
      <c r="D20" s="423" t="s">
        <v>6148</v>
      </c>
      <c r="E20" s="423" t="s">
        <v>54</v>
      </c>
      <c r="F20" s="424">
        <v>89</v>
      </c>
      <c r="G20" s="258" t="s">
        <v>46</v>
      </c>
      <c r="H20" s="154" t="s">
        <v>11</v>
      </c>
    </row>
    <row r="21" spans="1:8" x14ac:dyDescent="0.25">
      <c r="A21" s="421">
        <v>44075</v>
      </c>
      <c r="B21" s="422" t="s">
        <v>6151</v>
      </c>
      <c r="C21" s="422"/>
      <c r="D21" s="423" t="s">
        <v>6152</v>
      </c>
      <c r="E21" s="423" t="s">
        <v>54</v>
      </c>
      <c r="F21" s="424">
        <v>380</v>
      </c>
      <c r="G21" s="258" t="s">
        <v>46</v>
      </c>
      <c r="H21" s="154" t="s">
        <v>11</v>
      </c>
    </row>
    <row r="22" spans="1:8" x14ac:dyDescent="0.25">
      <c r="A22" s="421">
        <v>44075</v>
      </c>
      <c r="B22" s="422" t="s">
        <v>6153</v>
      </c>
      <c r="C22" s="422"/>
      <c r="D22" s="423" t="s">
        <v>6154</v>
      </c>
      <c r="E22" s="423" t="s">
        <v>54</v>
      </c>
      <c r="F22" s="424">
        <v>260</v>
      </c>
      <c r="G22" s="258" t="s">
        <v>46</v>
      </c>
      <c r="H22" s="154" t="s">
        <v>11</v>
      </c>
    </row>
    <row r="23" spans="1:8" x14ac:dyDescent="0.25">
      <c r="A23" s="421">
        <v>44076</v>
      </c>
      <c r="B23" s="422" t="s">
        <v>6155</v>
      </c>
      <c r="C23" s="422"/>
      <c r="D23" s="423" t="s">
        <v>6156</v>
      </c>
      <c r="E23" s="423" t="s">
        <v>54</v>
      </c>
      <c r="F23" s="424">
        <v>1260</v>
      </c>
      <c r="G23" s="258" t="s">
        <v>46</v>
      </c>
      <c r="H23" s="154" t="s">
        <v>11</v>
      </c>
    </row>
    <row r="24" spans="1:8" x14ac:dyDescent="0.25">
      <c r="A24" s="421">
        <v>44076</v>
      </c>
      <c r="B24" s="422" t="s">
        <v>6157</v>
      </c>
      <c r="C24" s="422"/>
      <c r="D24" s="423" t="s">
        <v>6158</v>
      </c>
      <c r="E24" s="423" t="s">
        <v>54</v>
      </c>
      <c r="F24" s="424">
        <v>1716</v>
      </c>
      <c r="G24" s="258" t="s">
        <v>46</v>
      </c>
      <c r="H24" s="154" t="s">
        <v>11</v>
      </c>
    </row>
    <row r="25" spans="1:8" x14ac:dyDescent="0.25">
      <c r="A25" s="421">
        <v>44076</v>
      </c>
      <c r="B25" s="422" t="s">
        <v>6159</v>
      </c>
      <c r="C25" s="422"/>
      <c r="D25" s="423" t="s">
        <v>6160</v>
      </c>
      <c r="E25" s="423" t="s">
        <v>54</v>
      </c>
      <c r="F25" s="424">
        <v>959</v>
      </c>
      <c r="G25" s="258" t="s">
        <v>46</v>
      </c>
      <c r="H25" s="154" t="s">
        <v>11</v>
      </c>
    </row>
    <row r="26" spans="1:8" x14ac:dyDescent="0.25">
      <c r="A26" s="421">
        <v>44076</v>
      </c>
      <c r="B26" s="422" t="s">
        <v>6161</v>
      </c>
      <c r="C26" s="422"/>
      <c r="D26" s="423" t="s">
        <v>6162</v>
      </c>
      <c r="E26" s="423" t="s">
        <v>54</v>
      </c>
      <c r="F26" s="424">
        <v>1635</v>
      </c>
      <c r="G26" s="258" t="s">
        <v>46</v>
      </c>
      <c r="H26" s="154" t="s">
        <v>11</v>
      </c>
    </row>
    <row r="27" spans="1:8" x14ac:dyDescent="0.25">
      <c r="A27" s="421">
        <v>44076</v>
      </c>
      <c r="B27" s="422" t="s">
        <v>6163</v>
      </c>
      <c r="C27" s="422"/>
      <c r="D27" s="423" t="s">
        <v>6164</v>
      </c>
      <c r="E27" s="423" t="s">
        <v>54</v>
      </c>
      <c r="F27" s="424">
        <v>1425</v>
      </c>
      <c r="G27" s="258" t="s">
        <v>46</v>
      </c>
      <c r="H27" s="154" t="s">
        <v>11</v>
      </c>
    </row>
    <row r="28" spans="1:8" x14ac:dyDescent="0.25">
      <c r="A28" s="421">
        <v>44074</v>
      </c>
      <c r="B28" s="422" t="s">
        <v>6102</v>
      </c>
      <c r="C28" s="422"/>
      <c r="D28" s="423" t="s">
        <v>6103</v>
      </c>
      <c r="E28" s="423" t="s">
        <v>54</v>
      </c>
      <c r="F28" s="424">
        <v>459.4</v>
      </c>
      <c r="G28" s="258" t="s">
        <v>46</v>
      </c>
      <c r="H28" s="154" t="s">
        <v>1259</v>
      </c>
    </row>
    <row r="29" spans="1:8" x14ac:dyDescent="0.25">
      <c r="A29" s="421">
        <v>44074</v>
      </c>
      <c r="B29" s="422" t="s">
        <v>6104</v>
      </c>
      <c r="C29" s="422"/>
      <c r="D29" s="423" t="s">
        <v>6105</v>
      </c>
      <c r="E29" s="423" t="s">
        <v>54</v>
      </c>
      <c r="F29" s="424">
        <v>5000</v>
      </c>
      <c r="G29" s="258" t="s">
        <v>46</v>
      </c>
      <c r="H29" s="154" t="s">
        <v>1259</v>
      </c>
    </row>
    <row r="30" spans="1:8" x14ac:dyDescent="0.25">
      <c r="A30" s="421">
        <v>44074</v>
      </c>
      <c r="B30" s="422" t="s">
        <v>6100</v>
      </c>
      <c r="C30" s="422"/>
      <c r="D30" s="423" t="s">
        <v>6101</v>
      </c>
      <c r="E30" s="423" t="s">
        <v>54</v>
      </c>
      <c r="F30" s="424">
        <v>1300</v>
      </c>
      <c r="G30" s="258" t="s">
        <v>46</v>
      </c>
      <c r="H30" s="154" t="s">
        <v>10</v>
      </c>
    </row>
    <row r="31" spans="1:8" x14ac:dyDescent="0.25">
      <c r="A31" s="421">
        <v>44074</v>
      </c>
      <c r="B31" s="422" t="s">
        <v>6110</v>
      </c>
      <c r="C31" s="422"/>
      <c r="D31" s="423" t="s">
        <v>6109</v>
      </c>
      <c r="E31" s="423" t="s">
        <v>54</v>
      </c>
      <c r="F31" s="424">
        <v>1300</v>
      </c>
      <c r="G31" s="258" t="s">
        <v>46</v>
      </c>
      <c r="H31" s="154" t="s">
        <v>10</v>
      </c>
    </row>
    <row r="32" spans="1:8" x14ac:dyDescent="0.25">
      <c r="A32" s="421">
        <v>44074</v>
      </c>
      <c r="B32" s="422" t="s">
        <v>6129</v>
      </c>
      <c r="C32" s="422"/>
      <c r="D32" s="423" t="s">
        <v>6130</v>
      </c>
      <c r="E32" s="423" t="s">
        <v>54</v>
      </c>
      <c r="F32" s="424">
        <v>1300</v>
      </c>
      <c r="G32" s="258" t="s">
        <v>46</v>
      </c>
      <c r="H32" s="154" t="s">
        <v>10</v>
      </c>
    </row>
    <row r="33" spans="1:8" x14ac:dyDescent="0.25">
      <c r="A33" s="421">
        <v>44074</v>
      </c>
      <c r="B33" s="422" t="s">
        <v>6139</v>
      </c>
      <c r="C33" s="422"/>
      <c r="D33" s="423" t="s">
        <v>6140</v>
      </c>
      <c r="E33" s="423" t="s">
        <v>54</v>
      </c>
      <c r="F33" s="424">
        <v>350</v>
      </c>
      <c r="G33" s="258" t="s">
        <v>46</v>
      </c>
      <c r="H33" s="154" t="s">
        <v>10</v>
      </c>
    </row>
    <row r="34" spans="1:8" x14ac:dyDescent="0.25">
      <c r="A34" s="421">
        <v>44074</v>
      </c>
      <c r="B34" s="422" t="s">
        <v>6141</v>
      </c>
      <c r="C34" s="422"/>
      <c r="D34" s="423" t="s">
        <v>6142</v>
      </c>
      <c r="E34" s="423" t="s">
        <v>54</v>
      </c>
      <c r="F34" s="424">
        <v>1300</v>
      </c>
      <c r="G34" s="258" t="s">
        <v>46</v>
      </c>
      <c r="H34" s="154" t="s">
        <v>10</v>
      </c>
    </row>
    <row r="35" spans="1:8" x14ac:dyDescent="0.25">
      <c r="A35" s="421">
        <v>44074</v>
      </c>
      <c r="B35" s="422" t="s">
        <v>6149</v>
      </c>
      <c r="C35" s="422"/>
      <c r="D35" s="423" t="s">
        <v>6150</v>
      </c>
      <c r="E35" s="423" t="s">
        <v>54</v>
      </c>
      <c r="F35" s="424">
        <v>1300</v>
      </c>
      <c r="G35" s="258" t="s">
        <v>46</v>
      </c>
      <c r="H35" s="154" t="s">
        <v>10</v>
      </c>
    </row>
  </sheetData>
  <autoFilter ref="A1:H35">
    <sortState ref="A2:H35">
      <sortCondition ref="H1:H35"/>
    </sortState>
  </autoFilter>
  <conditionalFormatting sqref="A2:F35">
    <cfRule type="cellIs" dxfId="12" priority="12" operator="equal">
      <formula>"C"</formula>
    </cfRule>
    <cfRule type="cellIs" dxfId="11" priority="13" operator="equal">
      <formula>"C"</formula>
    </cfRule>
  </conditionalFormatting>
  <conditionalFormatting sqref="G2:H35">
    <cfRule type="cellIs" dxfId="10" priority="1" operator="equal">
      <formula>"NR-ES"</formula>
    </cfRule>
    <cfRule type="cellIs" dxfId="9" priority="2" operator="equal">
      <formula>"DIR"</formula>
    </cfRule>
    <cfRule type="cellIs" dxfId="8" priority="3" operator="equal">
      <formula>"DIR"</formula>
    </cfRule>
    <cfRule type="cellIs" dxfId="7" priority="4" operator="equal">
      <formula>"DIR"</formula>
    </cfRule>
    <cfRule type="cellIs" dxfId="6" priority="5" operator="equal">
      <formula>"CPMA"</formula>
    </cfRule>
    <cfRule type="cellIs" dxfId="5" priority="6" operator="equal">
      <formula>"CPGI"</formula>
    </cfRule>
    <cfRule type="cellIs" dxfId="4" priority="7" operator="equal">
      <formula>"COPM"</formula>
    </cfRule>
    <cfRule type="cellIs" dxfId="3" priority="8" operator="equal">
      <formula>"COAM"</formula>
    </cfRule>
    <cfRule type="cellIs" dxfId="2" priority="9" operator="equal">
      <formula>"COAD/CETEM"</formula>
    </cfRule>
    <cfRule type="cellIs" dxfId="1" priority="10" operator="equal">
      <formula>"COAD"</formula>
    </cfRule>
    <cfRule type="cellIs" dxfId="0" priority="11" operator="equal">
      <formula>"CATE"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2"/>
  <sheetViews>
    <sheetView topLeftCell="A295" workbookViewId="0">
      <selection activeCell="A323" sqref="A323"/>
    </sheetView>
  </sheetViews>
  <sheetFormatPr defaultRowHeight="15" x14ac:dyDescent="0.25"/>
  <cols>
    <col min="1" max="1" width="38" bestFit="1" customWidth="1"/>
    <col min="2" max="2" width="38.5703125" bestFit="1" customWidth="1"/>
    <col min="3" max="3" width="10.7109375" style="18" bestFit="1" customWidth="1"/>
    <col min="4" max="4" width="15.140625" bestFit="1" customWidth="1"/>
    <col min="5" max="5" width="19.140625" bestFit="1" customWidth="1"/>
    <col min="6" max="6" width="10.42578125" customWidth="1"/>
  </cols>
  <sheetData>
    <row r="1" spans="1:4" x14ac:dyDescent="0.25">
      <c r="A1" s="2" t="s">
        <v>308</v>
      </c>
      <c r="B1" s="2" t="s">
        <v>309</v>
      </c>
      <c r="C1" s="3" t="s">
        <v>299</v>
      </c>
      <c r="D1" s="2" t="s">
        <v>301</v>
      </c>
    </row>
    <row r="2" spans="1:4" ht="14.65" x14ac:dyDescent="0.4">
      <c r="A2" s="1" t="s">
        <v>310</v>
      </c>
      <c r="B2" s="1" t="s">
        <v>311</v>
      </c>
      <c r="C2" s="4">
        <v>11.5</v>
      </c>
      <c r="D2" s="1" t="s">
        <v>11</v>
      </c>
    </row>
    <row r="3" spans="1:4" ht="18.75" x14ac:dyDescent="0.3">
      <c r="A3" s="5" t="s">
        <v>312</v>
      </c>
      <c r="B3" s="5" t="s">
        <v>313</v>
      </c>
      <c r="C3" s="4">
        <v>50</v>
      </c>
      <c r="D3" s="1" t="s">
        <v>11</v>
      </c>
    </row>
    <row r="4" spans="1:4" ht="18.75" x14ac:dyDescent="0.3">
      <c r="A4" s="1" t="s">
        <v>314</v>
      </c>
      <c r="B4" s="5" t="s">
        <v>313</v>
      </c>
      <c r="C4" s="4">
        <v>150</v>
      </c>
      <c r="D4" s="1" t="s">
        <v>11</v>
      </c>
    </row>
    <row r="5" spans="1:4" ht="18.75" x14ac:dyDescent="0.3">
      <c r="A5" s="5" t="s">
        <v>312</v>
      </c>
      <c r="B5" s="5" t="s">
        <v>313</v>
      </c>
      <c r="C5" s="4">
        <v>50.01</v>
      </c>
      <c r="D5" s="1" t="s">
        <v>11</v>
      </c>
    </row>
    <row r="6" spans="1:4" ht="18.75" x14ac:dyDescent="0.3">
      <c r="A6" s="5" t="s">
        <v>312</v>
      </c>
      <c r="B6" s="5" t="s">
        <v>313</v>
      </c>
      <c r="C6" s="4">
        <v>100</v>
      </c>
      <c r="D6" s="1" t="s">
        <v>11</v>
      </c>
    </row>
    <row r="7" spans="1:4" ht="18.75" x14ac:dyDescent="0.3">
      <c r="A7" s="6" t="s">
        <v>315</v>
      </c>
      <c r="B7" s="5" t="s">
        <v>313</v>
      </c>
      <c r="C7" s="4">
        <v>50</v>
      </c>
      <c r="D7" s="1" t="s">
        <v>11</v>
      </c>
    </row>
    <row r="8" spans="1:4" ht="18.75" x14ac:dyDescent="0.3">
      <c r="A8" s="5" t="s">
        <v>312</v>
      </c>
      <c r="B8" s="5" t="s">
        <v>313</v>
      </c>
      <c r="C8" s="4">
        <v>83.01</v>
      </c>
      <c r="D8" s="1" t="s">
        <v>11</v>
      </c>
    </row>
    <row r="9" spans="1:4" ht="18.75" x14ac:dyDescent="0.3">
      <c r="A9" s="5" t="s">
        <v>312</v>
      </c>
      <c r="B9" s="5" t="s">
        <v>313</v>
      </c>
      <c r="C9" s="4">
        <v>198.49</v>
      </c>
      <c r="D9" s="1" t="s">
        <v>11</v>
      </c>
    </row>
    <row r="10" spans="1:4" ht="18.75" x14ac:dyDescent="0.3">
      <c r="A10" s="6" t="s">
        <v>316</v>
      </c>
      <c r="B10" s="6" t="s">
        <v>317</v>
      </c>
      <c r="C10" s="4">
        <v>22</v>
      </c>
      <c r="D10" s="1" t="s">
        <v>11</v>
      </c>
    </row>
    <row r="11" spans="1:4" ht="18.75" x14ac:dyDescent="0.3">
      <c r="A11" s="6" t="s">
        <v>318</v>
      </c>
      <c r="B11" s="5" t="s">
        <v>313</v>
      </c>
      <c r="C11" s="4">
        <v>50</v>
      </c>
      <c r="D11" s="1" t="s">
        <v>11</v>
      </c>
    </row>
    <row r="12" spans="1:4" ht="18.399999999999999" x14ac:dyDescent="0.5">
      <c r="A12" s="5" t="s">
        <v>319</v>
      </c>
      <c r="B12" s="5" t="s">
        <v>320</v>
      </c>
      <c r="C12" s="4">
        <v>12</v>
      </c>
      <c r="D12" s="1" t="s">
        <v>11</v>
      </c>
    </row>
    <row r="13" spans="1:4" ht="18.75" x14ac:dyDescent="0.3">
      <c r="A13" s="6" t="s">
        <v>321</v>
      </c>
      <c r="B13" s="6" t="s">
        <v>322</v>
      </c>
      <c r="C13" s="4">
        <v>76</v>
      </c>
      <c r="D13" s="1" t="s">
        <v>11</v>
      </c>
    </row>
    <row r="14" spans="1:4" ht="18.75" x14ac:dyDescent="0.3">
      <c r="A14" s="6" t="s">
        <v>323</v>
      </c>
      <c r="B14" s="6" t="s">
        <v>324</v>
      </c>
      <c r="C14" s="4">
        <v>111.4</v>
      </c>
      <c r="D14" s="1" t="s">
        <v>11</v>
      </c>
    </row>
    <row r="15" spans="1:4" ht="18.75" x14ac:dyDescent="0.3">
      <c r="A15" s="6" t="s">
        <v>325</v>
      </c>
      <c r="B15" s="6" t="s">
        <v>326</v>
      </c>
      <c r="C15" s="4">
        <v>160</v>
      </c>
      <c r="D15" s="1" t="s">
        <v>11</v>
      </c>
    </row>
    <row r="16" spans="1:4" ht="18.399999999999999" x14ac:dyDescent="0.5">
      <c r="A16" s="6" t="s">
        <v>328</v>
      </c>
      <c r="B16" s="6" t="s">
        <v>329</v>
      </c>
      <c r="C16" s="4">
        <v>39</v>
      </c>
      <c r="D16" s="1" t="s">
        <v>11</v>
      </c>
    </row>
    <row r="17" spans="1:4" ht="18.75" x14ac:dyDescent="0.3">
      <c r="A17" s="6" t="s">
        <v>330</v>
      </c>
      <c r="B17" s="6" t="s">
        <v>327</v>
      </c>
      <c r="C17" s="4">
        <v>86</v>
      </c>
      <c r="D17" s="1" t="s">
        <v>11</v>
      </c>
    </row>
    <row r="18" spans="1:4" ht="18.75" x14ac:dyDescent="0.3">
      <c r="A18" s="5" t="s">
        <v>312</v>
      </c>
      <c r="B18" s="5" t="s">
        <v>313</v>
      </c>
      <c r="C18" s="4">
        <v>100.06</v>
      </c>
      <c r="D18" s="1" t="s">
        <v>11</v>
      </c>
    </row>
    <row r="19" spans="1:4" ht="18.75" x14ac:dyDescent="0.3">
      <c r="A19" s="5" t="s">
        <v>312</v>
      </c>
      <c r="B19" s="5" t="s">
        <v>313</v>
      </c>
      <c r="C19" s="4">
        <v>100.06</v>
      </c>
      <c r="D19" s="1" t="s">
        <v>11</v>
      </c>
    </row>
    <row r="20" spans="1:4" ht="18.75" x14ac:dyDescent="0.3">
      <c r="A20" s="6" t="s">
        <v>331</v>
      </c>
      <c r="B20" s="6" t="s">
        <v>332</v>
      </c>
      <c r="C20" s="4">
        <v>144.88</v>
      </c>
      <c r="D20" s="7" t="s">
        <v>333</v>
      </c>
    </row>
    <row r="21" spans="1:4" ht="18.399999999999999" x14ac:dyDescent="0.5">
      <c r="A21" s="6" t="s">
        <v>323</v>
      </c>
      <c r="B21" s="6" t="s">
        <v>334</v>
      </c>
      <c r="C21" s="4">
        <v>57</v>
      </c>
      <c r="D21" s="1" t="s">
        <v>11</v>
      </c>
    </row>
    <row r="22" spans="1:4" ht="18.399999999999999" x14ac:dyDescent="0.5">
      <c r="A22" s="6" t="s">
        <v>335</v>
      </c>
      <c r="B22" s="6" t="s">
        <v>336</v>
      </c>
      <c r="C22" s="4">
        <v>300</v>
      </c>
      <c r="D22" s="1" t="s">
        <v>11</v>
      </c>
    </row>
    <row r="23" spans="1:4" ht="18.399999999999999" x14ac:dyDescent="0.5">
      <c r="A23" s="6" t="s">
        <v>337</v>
      </c>
      <c r="B23" s="6" t="s">
        <v>338</v>
      </c>
      <c r="C23" s="4">
        <v>98</v>
      </c>
      <c r="D23" s="1" t="s">
        <v>11</v>
      </c>
    </row>
    <row r="24" spans="1:4" ht="18.399999999999999" x14ac:dyDescent="0.5">
      <c r="A24" s="8" t="s">
        <v>12</v>
      </c>
      <c r="B24" s="9"/>
      <c r="C24" s="10">
        <f>SUM(C2:C23)</f>
        <v>2049.41</v>
      </c>
      <c r="D24" s="11"/>
    </row>
    <row r="25" spans="1:4" ht="14.65" x14ac:dyDescent="0.4">
      <c r="A25" s="15" t="s">
        <v>339</v>
      </c>
      <c r="B25" s="12">
        <v>41638</v>
      </c>
      <c r="C25" s="13">
        <v>1500</v>
      </c>
      <c r="D25" s="14"/>
    </row>
    <row r="26" spans="1:4" x14ac:dyDescent="0.25">
      <c r="A26" s="15" t="s">
        <v>340</v>
      </c>
      <c r="B26" s="12">
        <v>41647</v>
      </c>
      <c r="C26" s="13">
        <v>549.41</v>
      </c>
      <c r="D26" s="14"/>
    </row>
    <row r="27" spans="1:4" ht="14.65" x14ac:dyDescent="0.4">
      <c r="A27" s="16"/>
      <c r="B27" s="16"/>
      <c r="C27" s="17"/>
      <c r="D27" s="16"/>
    </row>
    <row r="28" spans="1:4" x14ac:dyDescent="0.25">
      <c r="A28" s="2" t="s">
        <v>308</v>
      </c>
      <c r="B28" s="2" t="s">
        <v>309</v>
      </c>
      <c r="C28" s="3" t="s">
        <v>299</v>
      </c>
      <c r="D28" s="2" t="s">
        <v>301</v>
      </c>
    </row>
    <row r="29" spans="1:4" ht="14.65" x14ac:dyDescent="0.4">
      <c r="A29" s="1" t="s">
        <v>341</v>
      </c>
      <c r="B29" s="1" t="s">
        <v>342</v>
      </c>
      <c r="C29" s="4">
        <v>33.9</v>
      </c>
      <c r="D29" s="1" t="s">
        <v>11</v>
      </c>
    </row>
    <row r="30" spans="1:4" ht="18.75" x14ac:dyDescent="0.3">
      <c r="A30" s="5" t="s">
        <v>312</v>
      </c>
      <c r="B30" s="5" t="s">
        <v>313</v>
      </c>
      <c r="C30" s="4">
        <v>8</v>
      </c>
      <c r="D30" s="1" t="s">
        <v>11</v>
      </c>
    </row>
    <row r="31" spans="1:4" ht="18.75" x14ac:dyDescent="0.3">
      <c r="A31" s="5" t="s">
        <v>312</v>
      </c>
      <c r="B31" s="5" t="s">
        <v>313</v>
      </c>
      <c r="C31" s="4">
        <v>54.01</v>
      </c>
      <c r="D31" s="1" t="s">
        <v>11</v>
      </c>
    </row>
    <row r="32" spans="1:4" ht="14.65" x14ac:dyDescent="0.4">
      <c r="A32" s="1" t="s">
        <v>343</v>
      </c>
      <c r="B32" s="1" t="s">
        <v>344</v>
      </c>
      <c r="C32" s="4">
        <v>5</v>
      </c>
      <c r="D32" s="1" t="s">
        <v>11</v>
      </c>
    </row>
    <row r="33" spans="1:4" ht="14.65" x14ac:dyDescent="0.4">
      <c r="A33" s="1" t="s">
        <v>345</v>
      </c>
      <c r="B33" s="1" t="s">
        <v>311</v>
      </c>
      <c r="C33" s="4">
        <v>15</v>
      </c>
      <c r="D33" s="1" t="s">
        <v>11</v>
      </c>
    </row>
    <row r="34" spans="1:4" ht="14.65" x14ac:dyDescent="0.4">
      <c r="A34" s="1" t="s">
        <v>346</v>
      </c>
      <c r="B34" s="1" t="s">
        <v>347</v>
      </c>
      <c r="C34" s="4">
        <v>5</v>
      </c>
      <c r="D34" s="1" t="s">
        <v>11</v>
      </c>
    </row>
    <row r="35" spans="1:4" ht="14.65" x14ac:dyDescent="0.4">
      <c r="A35" s="19" t="s">
        <v>343</v>
      </c>
      <c r="B35" s="19" t="s">
        <v>344</v>
      </c>
      <c r="C35" s="20">
        <v>15</v>
      </c>
      <c r="D35" s="19" t="s">
        <v>11</v>
      </c>
    </row>
    <row r="36" spans="1:4" x14ac:dyDescent="0.25">
      <c r="A36" s="19" t="s">
        <v>312</v>
      </c>
      <c r="B36" s="19" t="s">
        <v>313</v>
      </c>
      <c r="C36" s="20">
        <v>100.05</v>
      </c>
      <c r="D36" s="19" t="s">
        <v>11</v>
      </c>
    </row>
    <row r="37" spans="1:4" x14ac:dyDescent="0.25">
      <c r="A37" s="19" t="s">
        <v>312</v>
      </c>
      <c r="B37" s="19" t="s">
        <v>313</v>
      </c>
      <c r="C37" s="20">
        <v>100</v>
      </c>
      <c r="D37" s="19" t="s">
        <v>11</v>
      </c>
    </row>
    <row r="38" spans="1:4" ht="14.65" x14ac:dyDescent="0.4">
      <c r="A38" s="19" t="s">
        <v>348</v>
      </c>
      <c r="B38" s="19" t="s">
        <v>349</v>
      </c>
      <c r="C38" s="20">
        <v>29.5</v>
      </c>
      <c r="D38" s="19" t="s">
        <v>11</v>
      </c>
    </row>
    <row r="39" spans="1:4" x14ac:dyDescent="0.25">
      <c r="A39" s="19" t="s">
        <v>312</v>
      </c>
      <c r="B39" s="19" t="s">
        <v>313</v>
      </c>
      <c r="C39" s="20">
        <v>100</v>
      </c>
      <c r="D39" s="19" t="s">
        <v>11</v>
      </c>
    </row>
    <row r="40" spans="1:4" x14ac:dyDescent="0.25">
      <c r="A40" s="19" t="s">
        <v>312</v>
      </c>
      <c r="B40" s="19" t="s">
        <v>313</v>
      </c>
      <c r="C40" s="20">
        <v>100</v>
      </c>
      <c r="D40" s="19" t="s">
        <v>11</v>
      </c>
    </row>
    <row r="41" spans="1:4" x14ac:dyDescent="0.25">
      <c r="A41" s="19" t="s">
        <v>312</v>
      </c>
      <c r="B41" s="19" t="s">
        <v>313</v>
      </c>
      <c r="C41" s="20">
        <v>100</v>
      </c>
      <c r="D41" s="19" t="s">
        <v>11</v>
      </c>
    </row>
    <row r="42" spans="1:4" ht="14.65" x14ac:dyDescent="0.4">
      <c r="A42" s="19" t="s">
        <v>348</v>
      </c>
      <c r="B42" s="19" t="s">
        <v>350</v>
      </c>
      <c r="C42" s="20">
        <v>45</v>
      </c>
      <c r="D42" s="19" t="s">
        <v>11</v>
      </c>
    </row>
    <row r="43" spans="1:4" ht="14.65" x14ac:dyDescent="0.4">
      <c r="A43" s="21" t="s">
        <v>351</v>
      </c>
      <c r="B43" s="21" t="s">
        <v>352</v>
      </c>
      <c r="C43" s="20">
        <v>49</v>
      </c>
      <c r="D43" s="19" t="s">
        <v>11</v>
      </c>
    </row>
    <row r="44" spans="1:4" x14ac:dyDescent="0.25">
      <c r="A44" s="21" t="s">
        <v>353</v>
      </c>
      <c r="B44" s="21" t="s">
        <v>354</v>
      </c>
      <c r="C44" s="20">
        <v>30</v>
      </c>
      <c r="D44" s="19" t="s">
        <v>11</v>
      </c>
    </row>
    <row r="45" spans="1:4" ht="14.65" x14ac:dyDescent="0.4">
      <c r="A45" s="21" t="s">
        <v>355</v>
      </c>
      <c r="B45" s="21" t="s">
        <v>356</v>
      </c>
      <c r="C45" s="20">
        <v>6.8</v>
      </c>
      <c r="D45" s="21" t="s">
        <v>357</v>
      </c>
    </row>
    <row r="46" spans="1:4" ht="14.65" x14ac:dyDescent="0.4">
      <c r="A46" s="21" t="s">
        <v>358</v>
      </c>
      <c r="B46" s="21" t="s">
        <v>359</v>
      </c>
      <c r="C46" s="20">
        <v>28.6</v>
      </c>
      <c r="D46" s="19" t="s">
        <v>11</v>
      </c>
    </row>
    <row r="47" spans="1:4" x14ac:dyDescent="0.25">
      <c r="A47" s="21" t="s">
        <v>360</v>
      </c>
      <c r="B47" s="21" t="s">
        <v>361</v>
      </c>
      <c r="C47" s="20">
        <v>32</v>
      </c>
      <c r="D47" s="19" t="s">
        <v>11</v>
      </c>
    </row>
    <row r="48" spans="1:4" ht="14.65" x14ac:dyDescent="0.4">
      <c r="A48" s="21" t="s">
        <v>335</v>
      </c>
      <c r="B48" s="21" t="s">
        <v>362</v>
      </c>
      <c r="C48" s="4">
        <v>4.5</v>
      </c>
      <c r="D48" s="21" t="s">
        <v>9</v>
      </c>
    </row>
    <row r="49" spans="1:4" x14ac:dyDescent="0.25">
      <c r="A49" s="21" t="s">
        <v>363</v>
      </c>
      <c r="B49" s="19" t="s">
        <v>313</v>
      </c>
      <c r="C49" s="4">
        <v>35.69</v>
      </c>
      <c r="D49" s="19" t="s">
        <v>11</v>
      </c>
    </row>
    <row r="50" spans="1:4" x14ac:dyDescent="0.25">
      <c r="A50" s="19" t="s">
        <v>312</v>
      </c>
      <c r="B50" s="19" t="s">
        <v>313</v>
      </c>
      <c r="C50" s="20">
        <v>101</v>
      </c>
      <c r="D50" s="19" t="s">
        <v>11</v>
      </c>
    </row>
    <row r="51" spans="1:4" ht="14.65" x14ac:dyDescent="0.4">
      <c r="A51" s="21" t="s">
        <v>364</v>
      </c>
      <c r="B51" s="21" t="s">
        <v>365</v>
      </c>
      <c r="C51" s="4">
        <v>80</v>
      </c>
      <c r="D51" s="19" t="s">
        <v>11</v>
      </c>
    </row>
    <row r="52" spans="1:4" ht="14.65" x14ac:dyDescent="0.4">
      <c r="A52" s="21" t="s">
        <v>351</v>
      </c>
      <c r="B52" s="21" t="s">
        <v>366</v>
      </c>
      <c r="C52" s="4">
        <v>49</v>
      </c>
      <c r="D52" s="21" t="s">
        <v>367</v>
      </c>
    </row>
    <row r="53" spans="1:4" ht="14.65" x14ac:dyDescent="0.4">
      <c r="A53" s="21" t="s">
        <v>319</v>
      </c>
      <c r="B53" s="19" t="s">
        <v>320</v>
      </c>
      <c r="C53" s="4">
        <v>12</v>
      </c>
      <c r="D53" s="21" t="s">
        <v>11</v>
      </c>
    </row>
    <row r="54" spans="1:4" x14ac:dyDescent="0.25">
      <c r="A54" s="19" t="s">
        <v>312</v>
      </c>
      <c r="B54" s="19" t="s">
        <v>313</v>
      </c>
      <c r="C54" s="20">
        <v>91.57</v>
      </c>
      <c r="D54" s="19" t="s">
        <v>11</v>
      </c>
    </row>
    <row r="55" spans="1:4" x14ac:dyDescent="0.25">
      <c r="A55" s="19" t="s">
        <v>312</v>
      </c>
      <c r="B55" s="19" t="s">
        <v>313</v>
      </c>
      <c r="C55" s="20">
        <v>100</v>
      </c>
      <c r="D55" s="19" t="s">
        <v>11</v>
      </c>
    </row>
    <row r="56" spans="1:4" ht="14.65" x14ac:dyDescent="0.4">
      <c r="A56" s="21" t="s">
        <v>368</v>
      </c>
      <c r="B56" s="21" t="s">
        <v>369</v>
      </c>
      <c r="C56" s="4">
        <v>50</v>
      </c>
      <c r="D56" s="19" t="s">
        <v>11</v>
      </c>
    </row>
    <row r="57" spans="1:4" ht="14.65" x14ac:dyDescent="0.4">
      <c r="A57" s="21" t="s">
        <v>337</v>
      </c>
      <c r="B57" s="21" t="s">
        <v>370</v>
      </c>
      <c r="C57" s="4">
        <v>20</v>
      </c>
      <c r="D57" s="19" t="s">
        <v>11</v>
      </c>
    </row>
    <row r="58" spans="1:4" ht="14.65" x14ac:dyDescent="0.4">
      <c r="A58" s="21" t="s">
        <v>345</v>
      </c>
      <c r="B58" s="21" t="s">
        <v>311</v>
      </c>
      <c r="C58" s="4">
        <v>20</v>
      </c>
      <c r="D58" s="19" t="s">
        <v>11</v>
      </c>
    </row>
    <row r="59" spans="1:4" ht="14.65" x14ac:dyDescent="0.4">
      <c r="A59" s="21" t="s">
        <v>371</v>
      </c>
      <c r="B59" s="21" t="s">
        <v>372</v>
      </c>
      <c r="C59" s="4">
        <v>13.6</v>
      </c>
      <c r="D59" s="19" t="s">
        <v>11</v>
      </c>
    </row>
    <row r="60" spans="1:4" ht="14.65" x14ac:dyDescent="0.4">
      <c r="A60" s="21" t="s">
        <v>373</v>
      </c>
      <c r="B60" s="21" t="s">
        <v>334</v>
      </c>
      <c r="C60" s="4">
        <v>26</v>
      </c>
      <c r="D60" s="19" t="s">
        <v>11</v>
      </c>
    </row>
    <row r="61" spans="1:4" ht="14.65" x14ac:dyDescent="0.4">
      <c r="A61" s="21" t="s">
        <v>374</v>
      </c>
      <c r="B61" s="21" t="s">
        <v>375</v>
      </c>
      <c r="C61" s="4">
        <v>50</v>
      </c>
      <c r="D61" s="21" t="s">
        <v>11</v>
      </c>
    </row>
    <row r="62" spans="1:4" ht="14.65" x14ac:dyDescent="0.4">
      <c r="A62" s="21" t="s">
        <v>319</v>
      </c>
      <c r="B62" s="19" t="s">
        <v>320</v>
      </c>
      <c r="C62" s="4">
        <v>4</v>
      </c>
      <c r="D62" s="21" t="s">
        <v>11</v>
      </c>
    </row>
    <row r="63" spans="1:4" ht="14.65" x14ac:dyDescent="0.4">
      <c r="A63" s="21" t="s">
        <v>376</v>
      </c>
      <c r="B63" s="21" t="s">
        <v>377</v>
      </c>
      <c r="C63" s="4">
        <v>21.8</v>
      </c>
      <c r="D63" s="21" t="s">
        <v>11</v>
      </c>
    </row>
    <row r="64" spans="1:4" ht="14.65" x14ac:dyDescent="0.4">
      <c r="A64" s="21" t="s">
        <v>378</v>
      </c>
      <c r="B64" s="19" t="s">
        <v>320</v>
      </c>
      <c r="C64" s="4">
        <v>5</v>
      </c>
      <c r="D64" s="21" t="s">
        <v>11</v>
      </c>
    </row>
    <row r="65" spans="1:4" ht="18.399999999999999" x14ac:dyDescent="0.5">
      <c r="A65" s="8" t="s">
        <v>12</v>
      </c>
      <c r="B65" s="9"/>
      <c r="C65" s="10">
        <f>SUM(C29:C64)</f>
        <v>1541.0199999999998</v>
      </c>
      <c r="D65" s="11"/>
    </row>
    <row r="66" spans="1:4" ht="14.65" x14ac:dyDescent="0.4">
      <c r="A66" s="15" t="s">
        <v>339</v>
      </c>
      <c r="B66" s="12">
        <v>41660</v>
      </c>
      <c r="C66" s="13">
        <v>1500</v>
      </c>
      <c r="D66" s="14"/>
    </row>
    <row r="67" spans="1:4" x14ac:dyDescent="0.25">
      <c r="A67" s="15" t="s">
        <v>340</v>
      </c>
      <c r="B67" s="12">
        <v>41674</v>
      </c>
      <c r="C67" s="13">
        <f>C65-C66</f>
        <v>41.019999999999754</v>
      </c>
      <c r="D67" s="14"/>
    </row>
    <row r="68" spans="1:4" ht="14.65" x14ac:dyDescent="0.4">
      <c r="A68" s="16"/>
      <c r="B68" s="16"/>
      <c r="C68" s="17"/>
      <c r="D68" s="16"/>
    </row>
    <row r="69" spans="1:4" x14ac:dyDescent="0.25">
      <c r="A69" s="2" t="s">
        <v>308</v>
      </c>
      <c r="B69" s="2" t="s">
        <v>309</v>
      </c>
      <c r="C69" s="3" t="s">
        <v>299</v>
      </c>
      <c r="D69" s="2" t="s">
        <v>301</v>
      </c>
    </row>
    <row r="70" spans="1:4" x14ac:dyDescent="0.25">
      <c r="A70" s="19" t="s">
        <v>312</v>
      </c>
      <c r="B70" s="19" t="s">
        <v>313</v>
      </c>
      <c r="C70" s="20">
        <v>100</v>
      </c>
      <c r="D70" s="19" t="s">
        <v>11</v>
      </c>
    </row>
    <row r="71" spans="1:4" x14ac:dyDescent="0.25">
      <c r="A71" s="19" t="s">
        <v>312</v>
      </c>
      <c r="B71" s="19" t="s">
        <v>313</v>
      </c>
      <c r="C71" s="20">
        <v>100.06</v>
      </c>
      <c r="D71" s="19" t="s">
        <v>11</v>
      </c>
    </row>
    <row r="72" spans="1:4" x14ac:dyDescent="0.25">
      <c r="A72" s="19" t="s">
        <v>312</v>
      </c>
      <c r="B72" s="19" t="s">
        <v>313</v>
      </c>
      <c r="C72" s="20">
        <v>173.15</v>
      </c>
      <c r="D72" s="19" t="s">
        <v>11</v>
      </c>
    </row>
    <row r="73" spans="1:4" ht="14.65" x14ac:dyDescent="0.4">
      <c r="A73" s="21" t="s">
        <v>379</v>
      </c>
      <c r="B73" s="21" t="s">
        <v>380</v>
      </c>
      <c r="C73" s="4">
        <v>49.98</v>
      </c>
      <c r="D73" s="19" t="s">
        <v>11</v>
      </c>
    </row>
    <row r="74" spans="1:4" ht="14.65" x14ac:dyDescent="0.4">
      <c r="A74" s="21" t="s">
        <v>381</v>
      </c>
      <c r="B74" s="21" t="s">
        <v>382</v>
      </c>
      <c r="C74" s="4">
        <v>48</v>
      </c>
      <c r="D74" s="19" t="s">
        <v>11</v>
      </c>
    </row>
    <row r="75" spans="1:4" x14ac:dyDescent="0.25">
      <c r="A75" s="19" t="s">
        <v>312</v>
      </c>
      <c r="B75" s="19" t="s">
        <v>313</v>
      </c>
      <c r="C75" s="20">
        <v>100.02</v>
      </c>
      <c r="D75" s="19" t="s">
        <v>11</v>
      </c>
    </row>
    <row r="76" spans="1:4" ht="14.65" x14ac:dyDescent="0.4">
      <c r="A76" s="21" t="s">
        <v>383</v>
      </c>
      <c r="B76" s="21" t="s">
        <v>384</v>
      </c>
      <c r="C76" s="4">
        <v>50</v>
      </c>
      <c r="D76" s="19" t="s">
        <v>11</v>
      </c>
    </row>
    <row r="77" spans="1:4" ht="14.65" x14ac:dyDescent="0.4">
      <c r="A77" s="21" t="s">
        <v>385</v>
      </c>
      <c r="B77" s="21" t="s">
        <v>386</v>
      </c>
      <c r="C77" s="4">
        <v>6.3</v>
      </c>
      <c r="D77" s="19" t="s">
        <v>11</v>
      </c>
    </row>
    <row r="78" spans="1:4" x14ac:dyDescent="0.25">
      <c r="A78" s="19" t="s">
        <v>312</v>
      </c>
      <c r="B78" s="19" t="s">
        <v>313</v>
      </c>
      <c r="C78" s="20">
        <v>100</v>
      </c>
      <c r="D78" s="19" t="s">
        <v>11</v>
      </c>
    </row>
    <row r="79" spans="1:4" ht="14.65" x14ac:dyDescent="0.4">
      <c r="A79" s="21" t="s">
        <v>387</v>
      </c>
      <c r="B79" s="21" t="s">
        <v>388</v>
      </c>
      <c r="C79" s="4">
        <v>10</v>
      </c>
      <c r="D79" s="19" t="s">
        <v>11</v>
      </c>
    </row>
    <row r="80" spans="1:4" ht="14.65" x14ac:dyDescent="0.4">
      <c r="A80" s="21" t="s">
        <v>389</v>
      </c>
      <c r="B80" s="21" t="s">
        <v>390</v>
      </c>
      <c r="C80" s="4">
        <v>7</v>
      </c>
      <c r="D80" s="19" t="s">
        <v>11</v>
      </c>
    </row>
    <row r="81" spans="1:4" ht="14.65" x14ac:dyDescent="0.4">
      <c r="A81" s="21" t="s">
        <v>385</v>
      </c>
      <c r="B81" s="21" t="s">
        <v>391</v>
      </c>
      <c r="C81" s="4">
        <v>3</v>
      </c>
      <c r="D81" s="19" t="s">
        <v>11</v>
      </c>
    </row>
    <row r="82" spans="1:4" ht="14.65" x14ac:dyDescent="0.4">
      <c r="A82" s="21" t="s">
        <v>392</v>
      </c>
      <c r="B82" s="1" t="s">
        <v>393</v>
      </c>
      <c r="C82" s="4">
        <v>29.4</v>
      </c>
      <c r="D82" s="19" t="s">
        <v>11</v>
      </c>
    </row>
    <row r="83" spans="1:4" x14ac:dyDescent="0.25">
      <c r="A83" s="19" t="s">
        <v>312</v>
      </c>
      <c r="B83" s="19" t="s">
        <v>313</v>
      </c>
      <c r="C83" s="20">
        <v>100</v>
      </c>
      <c r="D83" s="19" t="s">
        <v>11</v>
      </c>
    </row>
    <row r="84" spans="1:4" x14ac:dyDescent="0.25">
      <c r="A84" s="21" t="s">
        <v>394</v>
      </c>
      <c r="B84" s="19" t="s">
        <v>313</v>
      </c>
      <c r="C84" s="4">
        <v>100</v>
      </c>
      <c r="D84" s="19" t="s">
        <v>11</v>
      </c>
    </row>
    <row r="85" spans="1:4" x14ac:dyDescent="0.25">
      <c r="A85" s="19" t="s">
        <v>312</v>
      </c>
      <c r="B85" s="19" t="s">
        <v>313</v>
      </c>
      <c r="C85" s="20">
        <v>100</v>
      </c>
      <c r="D85" s="19" t="s">
        <v>11</v>
      </c>
    </row>
    <row r="86" spans="1:4" ht="14.65" x14ac:dyDescent="0.4">
      <c r="A86" s="21" t="s">
        <v>395</v>
      </c>
      <c r="B86" s="21" t="s">
        <v>396</v>
      </c>
      <c r="C86" s="4">
        <v>29.5</v>
      </c>
      <c r="D86" s="19" t="s">
        <v>11</v>
      </c>
    </row>
    <row r="87" spans="1:4" ht="14.65" x14ac:dyDescent="0.4">
      <c r="A87" s="21" t="s">
        <v>385</v>
      </c>
      <c r="B87" s="21" t="s">
        <v>397</v>
      </c>
      <c r="C87" s="4">
        <v>19.2</v>
      </c>
      <c r="D87" s="19" t="s">
        <v>11</v>
      </c>
    </row>
    <row r="88" spans="1:4" ht="14.65" x14ac:dyDescent="0.4">
      <c r="A88" s="21" t="s">
        <v>398</v>
      </c>
      <c r="B88" s="21" t="s">
        <v>399</v>
      </c>
      <c r="C88" s="4">
        <v>56.91</v>
      </c>
      <c r="D88" s="19" t="s">
        <v>11</v>
      </c>
    </row>
    <row r="89" spans="1:4" x14ac:dyDescent="0.25">
      <c r="A89" s="19" t="s">
        <v>312</v>
      </c>
      <c r="B89" s="19" t="s">
        <v>313</v>
      </c>
      <c r="C89" s="20">
        <v>96</v>
      </c>
      <c r="D89" s="19" t="s">
        <v>11</v>
      </c>
    </row>
    <row r="90" spans="1:4" x14ac:dyDescent="0.25">
      <c r="A90" s="19" t="s">
        <v>312</v>
      </c>
      <c r="B90" s="19" t="s">
        <v>313</v>
      </c>
      <c r="C90" s="20">
        <v>204.17</v>
      </c>
      <c r="D90" s="19" t="s">
        <v>11</v>
      </c>
    </row>
    <row r="91" spans="1:4" x14ac:dyDescent="0.25">
      <c r="A91" s="19" t="s">
        <v>312</v>
      </c>
      <c r="B91" s="19" t="s">
        <v>313</v>
      </c>
      <c r="C91" s="20">
        <v>99.99</v>
      </c>
      <c r="D91" s="19" t="s">
        <v>11</v>
      </c>
    </row>
    <row r="92" spans="1:4" ht="14.65" x14ac:dyDescent="0.4">
      <c r="A92" s="21" t="s">
        <v>400</v>
      </c>
      <c r="B92" s="21" t="s">
        <v>311</v>
      </c>
      <c r="C92" s="4">
        <v>16</v>
      </c>
      <c r="D92" s="19" t="s">
        <v>11</v>
      </c>
    </row>
    <row r="93" spans="1:4" ht="14.65" x14ac:dyDescent="0.4">
      <c r="A93" s="21" t="s">
        <v>401</v>
      </c>
      <c r="B93" s="21" t="s">
        <v>402</v>
      </c>
      <c r="C93" s="4">
        <v>61.21</v>
      </c>
      <c r="D93" s="19" t="s">
        <v>11</v>
      </c>
    </row>
    <row r="94" spans="1:4" ht="14.65" x14ac:dyDescent="0.4">
      <c r="A94" s="21" t="s">
        <v>319</v>
      </c>
      <c r="B94" s="19" t="s">
        <v>320</v>
      </c>
      <c r="C94" s="4">
        <v>4</v>
      </c>
      <c r="D94" s="21" t="s">
        <v>11</v>
      </c>
    </row>
    <row r="95" spans="1:4" ht="14.65" x14ac:dyDescent="0.4">
      <c r="A95" s="21" t="s">
        <v>319</v>
      </c>
      <c r="B95" s="19" t="s">
        <v>320</v>
      </c>
      <c r="C95" s="4">
        <v>8</v>
      </c>
      <c r="D95" s="21" t="s">
        <v>11</v>
      </c>
    </row>
    <row r="96" spans="1:4" x14ac:dyDescent="0.25">
      <c r="A96" s="21" t="s">
        <v>403</v>
      </c>
      <c r="B96" s="21" t="s">
        <v>404</v>
      </c>
      <c r="C96" s="4">
        <v>51.28</v>
      </c>
      <c r="D96" s="21" t="s">
        <v>11</v>
      </c>
    </row>
    <row r="97" spans="1:4" ht="18.399999999999999" x14ac:dyDescent="0.5">
      <c r="A97" s="8" t="s">
        <v>12</v>
      </c>
      <c r="B97" s="9"/>
      <c r="C97" s="10">
        <f>SUM(C70:C96)</f>
        <v>1723.17</v>
      </c>
      <c r="D97" s="11"/>
    </row>
    <row r="98" spans="1:4" ht="14.65" x14ac:dyDescent="0.4">
      <c r="A98" s="15" t="s">
        <v>339</v>
      </c>
      <c r="B98" s="12">
        <v>41674</v>
      </c>
      <c r="C98" s="13">
        <v>1500</v>
      </c>
      <c r="D98" s="14"/>
    </row>
    <row r="99" spans="1:4" x14ac:dyDescent="0.25">
      <c r="A99" s="15" t="s">
        <v>340</v>
      </c>
      <c r="B99" s="12">
        <v>41697</v>
      </c>
      <c r="C99" s="13">
        <v>223.17</v>
      </c>
      <c r="D99" s="14"/>
    </row>
    <row r="100" spans="1:4" ht="14.65" x14ac:dyDescent="0.4">
      <c r="A100" s="16"/>
      <c r="B100" s="16"/>
      <c r="C100" s="17"/>
      <c r="D100" s="16"/>
    </row>
    <row r="101" spans="1:4" x14ac:dyDescent="0.25">
      <c r="A101" s="2" t="s">
        <v>308</v>
      </c>
      <c r="B101" s="2" t="s">
        <v>309</v>
      </c>
      <c r="C101" s="3" t="s">
        <v>299</v>
      </c>
      <c r="D101" s="2" t="s">
        <v>301</v>
      </c>
    </row>
    <row r="102" spans="1:4" ht="14.65" x14ac:dyDescent="0.4">
      <c r="A102" s="21" t="s">
        <v>319</v>
      </c>
      <c r="B102" s="19" t="s">
        <v>320</v>
      </c>
      <c r="C102" s="4">
        <v>4</v>
      </c>
      <c r="D102" s="21" t="s">
        <v>11</v>
      </c>
    </row>
    <row r="103" spans="1:4" ht="14.65" x14ac:dyDescent="0.4">
      <c r="A103" s="21" t="s">
        <v>355</v>
      </c>
      <c r="B103" s="1" t="s">
        <v>405</v>
      </c>
      <c r="C103" s="4">
        <v>14.9</v>
      </c>
      <c r="D103" s="1" t="s">
        <v>333</v>
      </c>
    </row>
    <row r="104" spans="1:4" ht="14.65" x14ac:dyDescent="0.4">
      <c r="A104" s="1" t="s">
        <v>331</v>
      </c>
      <c r="B104" s="1" t="s">
        <v>406</v>
      </c>
      <c r="C104" s="4">
        <v>27</v>
      </c>
      <c r="D104" s="19" t="s">
        <v>11</v>
      </c>
    </row>
    <row r="105" spans="1:4" ht="14.65" x14ac:dyDescent="0.4">
      <c r="A105" s="1" t="s">
        <v>331</v>
      </c>
      <c r="B105" s="1" t="s">
        <v>406</v>
      </c>
      <c r="C105" s="4">
        <v>27</v>
      </c>
      <c r="D105" s="19" t="s">
        <v>11</v>
      </c>
    </row>
    <row r="106" spans="1:4" ht="14.65" x14ac:dyDescent="0.4">
      <c r="A106" s="1" t="s">
        <v>407</v>
      </c>
      <c r="B106" s="1" t="s">
        <v>408</v>
      </c>
      <c r="C106" s="4">
        <v>118</v>
      </c>
      <c r="D106" s="19" t="s">
        <v>11</v>
      </c>
    </row>
    <row r="107" spans="1:4" x14ac:dyDescent="0.25">
      <c r="A107" s="19" t="s">
        <v>312</v>
      </c>
      <c r="B107" s="19" t="s">
        <v>313</v>
      </c>
      <c r="C107" s="20">
        <v>102</v>
      </c>
      <c r="D107" s="19" t="s">
        <v>11</v>
      </c>
    </row>
    <row r="108" spans="1:4" ht="14.65" x14ac:dyDescent="0.4">
      <c r="A108" s="21" t="s">
        <v>409</v>
      </c>
      <c r="B108" s="21" t="s">
        <v>410</v>
      </c>
      <c r="C108" s="4">
        <v>18</v>
      </c>
      <c r="D108" s="19" t="s">
        <v>11</v>
      </c>
    </row>
    <row r="109" spans="1:4" ht="14.65" x14ac:dyDescent="0.4">
      <c r="A109" s="21" t="s">
        <v>345</v>
      </c>
      <c r="B109" s="21" t="s">
        <v>311</v>
      </c>
      <c r="C109" s="4">
        <v>15</v>
      </c>
      <c r="D109" s="19" t="s">
        <v>11</v>
      </c>
    </row>
    <row r="110" spans="1:4" x14ac:dyDescent="0.25">
      <c r="A110" s="19" t="s">
        <v>312</v>
      </c>
      <c r="B110" s="19" t="s">
        <v>313</v>
      </c>
      <c r="C110" s="20">
        <v>100</v>
      </c>
      <c r="D110" s="19" t="s">
        <v>11</v>
      </c>
    </row>
    <row r="111" spans="1:4" ht="14.65" x14ac:dyDescent="0.4">
      <c r="A111" s="21" t="s">
        <v>411</v>
      </c>
      <c r="B111" s="21" t="s">
        <v>412</v>
      </c>
      <c r="C111" s="4">
        <v>47</v>
      </c>
      <c r="D111" s="19" t="s">
        <v>11</v>
      </c>
    </row>
    <row r="112" spans="1:4" ht="14.65" x14ac:dyDescent="0.4">
      <c r="A112" s="21" t="s">
        <v>319</v>
      </c>
      <c r="B112" s="19" t="s">
        <v>320</v>
      </c>
      <c r="C112" s="4">
        <v>12</v>
      </c>
      <c r="D112" s="21" t="s">
        <v>11</v>
      </c>
    </row>
    <row r="113" spans="1:4" ht="14.65" x14ac:dyDescent="0.4">
      <c r="A113" s="21" t="s">
        <v>323</v>
      </c>
      <c r="B113" s="21" t="s">
        <v>413</v>
      </c>
      <c r="C113" s="4">
        <v>15</v>
      </c>
      <c r="D113" s="21" t="s">
        <v>11</v>
      </c>
    </row>
    <row r="114" spans="1:4" ht="14.65" x14ac:dyDescent="0.4">
      <c r="A114" s="21" t="s">
        <v>414</v>
      </c>
      <c r="B114" s="21" t="s">
        <v>415</v>
      </c>
      <c r="C114" s="4">
        <v>30</v>
      </c>
      <c r="D114" s="21" t="s">
        <v>11</v>
      </c>
    </row>
    <row r="115" spans="1:4" x14ac:dyDescent="0.25">
      <c r="A115" s="19" t="s">
        <v>312</v>
      </c>
      <c r="B115" s="19" t="s">
        <v>313</v>
      </c>
      <c r="C115" s="20">
        <v>100.85</v>
      </c>
      <c r="D115" s="19" t="s">
        <v>11</v>
      </c>
    </row>
    <row r="116" spans="1:4" x14ac:dyDescent="0.25">
      <c r="A116" s="21" t="s">
        <v>376</v>
      </c>
      <c r="B116" s="21" t="s">
        <v>416</v>
      </c>
      <c r="C116" s="4">
        <v>61.8</v>
      </c>
      <c r="D116" s="19" t="s">
        <v>11</v>
      </c>
    </row>
    <row r="117" spans="1:4" ht="14.65" x14ac:dyDescent="0.4">
      <c r="A117" s="21" t="s">
        <v>417</v>
      </c>
      <c r="B117" s="21" t="s">
        <v>418</v>
      </c>
      <c r="C117" s="4">
        <v>32.43</v>
      </c>
      <c r="D117" s="19" t="s">
        <v>11</v>
      </c>
    </row>
    <row r="118" spans="1:4" ht="14.65" x14ac:dyDescent="0.4">
      <c r="A118" s="21" t="s">
        <v>419</v>
      </c>
      <c r="B118" s="7" t="s">
        <v>420</v>
      </c>
      <c r="C118" s="4">
        <v>15</v>
      </c>
      <c r="D118" s="19" t="s">
        <v>11</v>
      </c>
    </row>
    <row r="119" spans="1:4" ht="14.65" x14ac:dyDescent="0.4">
      <c r="A119" s="1" t="s">
        <v>331</v>
      </c>
      <c r="B119" s="7" t="s">
        <v>421</v>
      </c>
      <c r="C119" s="4">
        <v>183.4</v>
      </c>
      <c r="D119" s="1" t="s">
        <v>9</v>
      </c>
    </row>
    <row r="120" spans="1:4" x14ac:dyDescent="0.25">
      <c r="A120" s="21" t="s">
        <v>325</v>
      </c>
      <c r="B120" s="21" t="s">
        <v>326</v>
      </c>
      <c r="C120" s="20">
        <v>40</v>
      </c>
      <c r="D120" s="19" t="s">
        <v>11</v>
      </c>
    </row>
    <row r="121" spans="1:4" ht="14.65" x14ac:dyDescent="0.4">
      <c r="A121" s="21" t="s">
        <v>343</v>
      </c>
      <c r="B121" s="21" t="s">
        <v>320</v>
      </c>
      <c r="C121" s="4">
        <v>5</v>
      </c>
      <c r="D121" s="19" t="s">
        <v>11</v>
      </c>
    </row>
    <row r="122" spans="1:4" x14ac:dyDescent="0.25">
      <c r="A122" s="21" t="s">
        <v>422</v>
      </c>
      <c r="B122" s="21" t="s">
        <v>423</v>
      </c>
      <c r="C122" s="4">
        <v>45</v>
      </c>
      <c r="D122" s="19" t="s">
        <v>11</v>
      </c>
    </row>
    <row r="123" spans="1:4" x14ac:dyDescent="0.25">
      <c r="A123" s="19" t="s">
        <v>312</v>
      </c>
      <c r="B123" s="19" t="s">
        <v>313</v>
      </c>
      <c r="C123" s="20">
        <v>220</v>
      </c>
      <c r="D123" s="19" t="s">
        <v>11</v>
      </c>
    </row>
    <row r="124" spans="1:4" ht="14.65" x14ac:dyDescent="0.4">
      <c r="A124" s="21" t="s">
        <v>424</v>
      </c>
      <c r="B124" s="21" t="s">
        <v>425</v>
      </c>
      <c r="C124" s="4">
        <v>98.11</v>
      </c>
      <c r="D124" s="7" t="s">
        <v>10</v>
      </c>
    </row>
    <row r="125" spans="1:4" ht="14.65" x14ac:dyDescent="0.4">
      <c r="A125" s="21" t="s">
        <v>331</v>
      </c>
      <c r="B125" s="21" t="s">
        <v>426</v>
      </c>
      <c r="C125" s="4">
        <v>101.29</v>
      </c>
      <c r="D125" s="1" t="s">
        <v>9</v>
      </c>
    </row>
    <row r="126" spans="1:4" ht="14.65" x14ac:dyDescent="0.4">
      <c r="A126" s="21" t="s">
        <v>427</v>
      </c>
      <c r="B126" s="21" t="s">
        <v>428</v>
      </c>
      <c r="C126" s="4">
        <v>194.57</v>
      </c>
      <c r="D126" s="1" t="s">
        <v>9</v>
      </c>
    </row>
    <row r="127" spans="1:4" ht="18.399999999999999" x14ac:dyDescent="0.5">
      <c r="A127" s="8" t="s">
        <v>12</v>
      </c>
      <c r="B127" s="9"/>
      <c r="C127" s="10">
        <f>SUM(C102:C126)</f>
        <v>1627.3499999999997</v>
      </c>
      <c r="D127" s="11"/>
    </row>
    <row r="128" spans="1:4" ht="14.65" x14ac:dyDescent="0.4">
      <c r="A128" s="15" t="s">
        <v>339</v>
      </c>
      <c r="B128" s="12">
        <v>41694</v>
      </c>
      <c r="C128" s="13">
        <v>1500</v>
      </c>
      <c r="D128" s="14"/>
    </row>
    <row r="129" spans="1:4" x14ac:dyDescent="0.25">
      <c r="A129" s="15" t="s">
        <v>340</v>
      </c>
      <c r="B129" s="12">
        <v>41717</v>
      </c>
      <c r="C129" s="13">
        <v>127.35</v>
      </c>
      <c r="D129" s="14"/>
    </row>
    <row r="130" spans="1:4" ht="14.65" x14ac:dyDescent="0.4">
      <c r="A130" s="16"/>
      <c r="B130" s="16"/>
      <c r="C130" s="17"/>
      <c r="D130" s="16"/>
    </row>
    <row r="131" spans="1:4" x14ac:dyDescent="0.25">
      <c r="A131" s="2" t="s">
        <v>308</v>
      </c>
      <c r="B131" s="2" t="s">
        <v>309</v>
      </c>
      <c r="C131" s="3" t="s">
        <v>299</v>
      </c>
      <c r="D131" s="2" t="s">
        <v>301</v>
      </c>
    </row>
    <row r="132" spans="1:4" ht="14.65" x14ac:dyDescent="0.4">
      <c r="A132" s="1" t="s">
        <v>429</v>
      </c>
      <c r="B132" s="1" t="s">
        <v>430</v>
      </c>
      <c r="C132" s="4">
        <v>19</v>
      </c>
      <c r="D132" s="19" t="s">
        <v>11</v>
      </c>
    </row>
    <row r="133" spans="1:4" x14ac:dyDescent="0.25">
      <c r="A133" s="1" t="s">
        <v>431</v>
      </c>
      <c r="B133" s="1" t="s">
        <v>432</v>
      </c>
      <c r="C133" s="4">
        <v>55.89</v>
      </c>
      <c r="D133" s="19" t="s">
        <v>11</v>
      </c>
    </row>
    <row r="134" spans="1:4" x14ac:dyDescent="0.25">
      <c r="A134" s="1" t="s">
        <v>431</v>
      </c>
      <c r="B134" s="1" t="s">
        <v>433</v>
      </c>
      <c r="C134" s="4">
        <v>37.18</v>
      </c>
      <c r="D134" s="19" t="s">
        <v>11</v>
      </c>
    </row>
    <row r="135" spans="1:4" ht="14.65" x14ac:dyDescent="0.4">
      <c r="A135" s="21" t="s">
        <v>319</v>
      </c>
      <c r="B135" s="19" t="s">
        <v>320</v>
      </c>
      <c r="C135" s="4">
        <v>4</v>
      </c>
      <c r="D135" s="21" t="s">
        <v>11</v>
      </c>
    </row>
    <row r="136" spans="1:4" ht="14.65" x14ac:dyDescent="0.4">
      <c r="A136" s="21" t="s">
        <v>319</v>
      </c>
      <c r="B136" s="19" t="s">
        <v>320</v>
      </c>
      <c r="C136" s="4">
        <v>8</v>
      </c>
      <c r="D136" s="21" t="s">
        <v>11</v>
      </c>
    </row>
    <row r="137" spans="1:4" ht="14.65" x14ac:dyDescent="0.4">
      <c r="A137" s="21" t="s">
        <v>434</v>
      </c>
      <c r="B137" s="21" t="s">
        <v>435</v>
      </c>
      <c r="C137" s="4">
        <v>72.819999999999993</v>
      </c>
      <c r="D137" s="21" t="s">
        <v>11</v>
      </c>
    </row>
    <row r="138" spans="1:4" x14ac:dyDescent="0.25">
      <c r="A138" s="19" t="s">
        <v>312</v>
      </c>
      <c r="B138" s="19" t="s">
        <v>313</v>
      </c>
      <c r="C138" s="20">
        <v>103.56</v>
      </c>
      <c r="D138" s="19" t="s">
        <v>11</v>
      </c>
    </row>
    <row r="139" spans="1:4" x14ac:dyDescent="0.25">
      <c r="A139" s="19" t="s">
        <v>312</v>
      </c>
      <c r="B139" s="19" t="s">
        <v>313</v>
      </c>
      <c r="C139" s="20">
        <v>147</v>
      </c>
      <c r="D139" s="19" t="s">
        <v>11</v>
      </c>
    </row>
    <row r="140" spans="1:4" ht="14.65" x14ac:dyDescent="0.4">
      <c r="A140" s="21" t="s">
        <v>436</v>
      </c>
      <c r="B140" s="21" t="s">
        <v>437</v>
      </c>
      <c r="C140" s="4">
        <v>11</v>
      </c>
      <c r="D140" s="21" t="s">
        <v>357</v>
      </c>
    </row>
    <row r="141" spans="1:4" ht="14.65" x14ac:dyDescent="0.4">
      <c r="A141" s="21" t="s">
        <v>438</v>
      </c>
      <c r="B141" s="21" t="s">
        <v>439</v>
      </c>
      <c r="C141" s="4">
        <v>139.80000000000001</v>
      </c>
      <c r="D141" s="19" t="s">
        <v>11</v>
      </c>
    </row>
    <row r="142" spans="1:4" ht="14.65" x14ac:dyDescent="0.4">
      <c r="A142" s="21" t="s">
        <v>376</v>
      </c>
      <c r="B142" s="21" t="s">
        <v>440</v>
      </c>
      <c r="C142" s="4">
        <v>165</v>
      </c>
      <c r="D142" s="19" t="s">
        <v>11</v>
      </c>
    </row>
    <row r="143" spans="1:4" x14ac:dyDescent="0.25">
      <c r="A143" s="19" t="s">
        <v>312</v>
      </c>
      <c r="B143" s="19" t="s">
        <v>313</v>
      </c>
      <c r="C143" s="20">
        <v>100.02</v>
      </c>
      <c r="D143" s="19" t="s">
        <v>11</v>
      </c>
    </row>
    <row r="144" spans="1:4" x14ac:dyDescent="0.25">
      <c r="A144" s="19" t="s">
        <v>312</v>
      </c>
      <c r="B144" s="19" t="s">
        <v>313</v>
      </c>
      <c r="C144" s="20">
        <v>123.01</v>
      </c>
      <c r="D144" s="19" t="s">
        <v>11</v>
      </c>
    </row>
    <row r="145" spans="1:4" ht="14.65" x14ac:dyDescent="0.4">
      <c r="A145" s="21" t="s">
        <v>441</v>
      </c>
      <c r="B145" s="21" t="s">
        <v>442</v>
      </c>
      <c r="C145" s="4">
        <v>6</v>
      </c>
      <c r="D145" s="21" t="s">
        <v>9</v>
      </c>
    </row>
    <row r="146" spans="1:4" ht="14.65" x14ac:dyDescent="0.4">
      <c r="A146" s="1" t="s">
        <v>429</v>
      </c>
      <c r="B146" s="21" t="s">
        <v>442</v>
      </c>
      <c r="C146" s="4">
        <v>24</v>
      </c>
      <c r="D146" s="21" t="s">
        <v>9</v>
      </c>
    </row>
    <row r="147" spans="1:4" x14ac:dyDescent="0.25">
      <c r="A147" s="19" t="s">
        <v>312</v>
      </c>
      <c r="B147" s="19" t="s">
        <v>313</v>
      </c>
      <c r="C147" s="20">
        <v>100</v>
      </c>
      <c r="D147" s="19" t="s">
        <v>11</v>
      </c>
    </row>
    <row r="148" spans="1:4" ht="14.65" x14ac:dyDescent="0.4">
      <c r="A148" s="21" t="s">
        <v>443</v>
      </c>
      <c r="B148" s="21" t="s">
        <v>444</v>
      </c>
      <c r="C148" s="4">
        <v>40</v>
      </c>
      <c r="D148" s="19" t="s">
        <v>11</v>
      </c>
    </row>
    <row r="149" spans="1:4" x14ac:dyDescent="0.25">
      <c r="A149" s="21" t="s">
        <v>445</v>
      </c>
      <c r="B149" s="21" t="s">
        <v>446</v>
      </c>
      <c r="C149" s="4">
        <v>45</v>
      </c>
      <c r="D149" s="19" t="s">
        <v>11</v>
      </c>
    </row>
    <row r="150" spans="1:4" x14ac:dyDescent="0.25">
      <c r="A150" s="21" t="s">
        <v>447</v>
      </c>
      <c r="B150" s="21" t="s">
        <v>448</v>
      </c>
      <c r="C150" s="4">
        <v>28</v>
      </c>
      <c r="D150" s="19" t="s">
        <v>11</v>
      </c>
    </row>
    <row r="151" spans="1:4" x14ac:dyDescent="0.25">
      <c r="A151" s="19" t="s">
        <v>312</v>
      </c>
      <c r="B151" s="19" t="s">
        <v>313</v>
      </c>
      <c r="C151" s="20">
        <v>100.04</v>
      </c>
      <c r="D151" s="19" t="s">
        <v>11</v>
      </c>
    </row>
    <row r="152" spans="1:4" ht="14.65" x14ac:dyDescent="0.4">
      <c r="A152" s="21" t="s">
        <v>364</v>
      </c>
      <c r="B152" s="21" t="s">
        <v>449</v>
      </c>
      <c r="C152" s="4">
        <v>90</v>
      </c>
      <c r="D152" s="19" t="s">
        <v>11</v>
      </c>
    </row>
    <row r="153" spans="1:4" ht="14.65" x14ac:dyDescent="0.4">
      <c r="A153" s="21" t="s">
        <v>319</v>
      </c>
      <c r="B153" s="19" t="s">
        <v>320</v>
      </c>
      <c r="C153" s="4">
        <v>4</v>
      </c>
      <c r="D153" s="21" t="s">
        <v>11</v>
      </c>
    </row>
    <row r="154" spans="1:4" x14ac:dyDescent="0.25">
      <c r="A154" s="21" t="s">
        <v>450</v>
      </c>
      <c r="B154" s="19" t="s">
        <v>313</v>
      </c>
      <c r="C154" s="20">
        <v>100</v>
      </c>
      <c r="D154" s="19" t="s">
        <v>11</v>
      </c>
    </row>
    <row r="155" spans="1:4" ht="18.399999999999999" x14ac:dyDescent="0.5">
      <c r="A155" s="8" t="s">
        <v>12</v>
      </c>
      <c r="B155" s="9"/>
      <c r="C155" s="10">
        <f>SUM(C132:C154)</f>
        <v>1523.32</v>
      </c>
      <c r="D155" s="11"/>
    </row>
    <row r="156" spans="1:4" ht="14.65" x14ac:dyDescent="0.4">
      <c r="A156" s="15" t="s">
        <v>339</v>
      </c>
      <c r="B156" s="12">
        <v>41716</v>
      </c>
      <c r="C156" s="13">
        <v>1500</v>
      </c>
      <c r="D156" s="14"/>
    </row>
    <row r="157" spans="1:4" x14ac:dyDescent="0.25">
      <c r="A157" s="15" t="s">
        <v>340</v>
      </c>
      <c r="B157" s="12">
        <v>41730</v>
      </c>
      <c r="C157" s="13">
        <v>23.32</v>
      </c>
      <c r="D157" s="14"/>
    </row>
    <row r="158" spans="1:4" ht="14.65" x14ac:dyDescent="0.4">
      <c r="A158" s="16"/>
      <c r="B158" s="16"/>
      <c r="C158" s="17"/>
      <c r="D158" s="16"/>
    </row>
    <row r="159" spans="1:4" x14ac:dyDescent="0.25">
      <c r="A159" s="2" t="s">
        <v>308</v>
      </c>
      <c r="B159" s="2" t="s">
        <v>309</v>
      </c>
      <c r="C159" s="3" t="s">
        <v>299</v>
      </c>
      <c r="D159" s="2" t="s">
        <v>301</v>
      </c>
    </row>
    <row r="160" spans="1:4" x14ac:dyDescent="0.25">
      <c r="A160" s="19" t="s">
        <v>312</v>
      </c>
      <c r="B160" s="19" t="s">
        <v>313</v>
      </c>
      <c r="C160" s="20">
        <v>100</v>
      </c>
      <c r="D160" s="19" t="s">
        <v>11</v>
      </c>
    </row>
    <row r="161" spans="1:4" ht="14.65" x14ac:dyDescent="0.4">
      <c r="A161" s="1" t="s">
        <v>451</v>
      </c>
      <c r="B161" s="1" t="s">
        <v>452</v>
      </c>
      <c r="C161" s="4">
        <v>86.3</v>
      </c>
      <c r="D161" s="19" t="s">
        <v>11</v>
      </c>
    </row>
    <row r="162" spans="1:4" ht="14.65" x14ac:dyDescent="0.4">
      <c r="A162" s="1" t="s">
        <v>323</v>
      </c>
      <c r="B162" s="1" t="s">
        <v>453</v>
      </c>
      <c r="C162" s="4">
        <v>78.3</v>
      </c>
      <c r="D162" s="19" t="s">
        <v>11</v>
      </c>
    </row>
    <row r="163" spans="1:4" ht="14.65" x14ac:dyDescent="0.4">
      <c r="A163" s="1" t="s">
        <v>454</v>
      </c>
      <c r="B163" s="1" t="s">
        <v>455</v>
      </c>
      <c r="C163" s="4">
        <v>60</v>
      </c>
      <c r="D163" s="19" t="s">
        <v>11</v>
      </c>
    </row>
    <row r="164" spans="1:4" ht="14.65" x14ac:dyDescent="0.4">
      <c r="A164" s="1" t="s">
        <v>376</v>
      </c>
      <c r="B164" s="1" t="s">
        <v>456</v>
      </c>
      <c r="C164" s="4">
        <v>46</v>
      </c>
      <c r="D164" s="19" t="s">
        <v>11</v>
      </c>
    </row>
    <row r="165" spans="1:4" x14ac:dyDescent="0.25">
      <c r="A165" s="19" t="s">
        <v>312</v>
      </c>
      <c r="B165" s="19" t="s">
        <v>313</v>
      </c>
      <c r="C165" s="20">
        <v>160</v>
      </c>
      <c r="D165" s="19" t="s">
        <v>11</v>
      </c>
    </row>
    <row r="166" spans="1:4" ht="14.65" x14ac:dyDescent="0.4">
      <c r="A166" s="21" t="s">
        <v>343</v>
      </c>
      <c r="B166" s="21" t="s">
        <v>320</v>
      </c>
      <c r="C166" s="4">
        <v>6</v>
      </c>
      <c r="D166" s="19" t="s">
        <v>11</v>
      </c>
    </row>
    <row r="167" spans="1:4" ht="14.65" x14ac:dyDescent="0.4">
      <c r="A167" s="21" t="s">
        <v>343</v>
      </c>
      <c r="B167" s="21" t="s">
        <v>320</v>
      </c>
      <c r="C167" s="4">
        <v>10</v>
      </c>
      <c r="D167" s="19" t="s">
        <v>11</v>
      </c>
    </row>
    <row r="168" spans="1:4" ht="14.65" x14ac:dyDescent="0.4">
      <c r="A168" s="21" t="s">
        <v>457</v>
      </c>
      <c r="B168" s="21" t="s">
        <v>458</v>
      </c>
      <c r="C168" s="4">
        <v>56</v>
      </c>
      <c r="D168" s="19" t="s">
        <v>11</v>
      </c>
    </row>
    <row r="169" spans="1:4" x14ac:dyDescent="0.25">
      <c r="A169" s="19" t="s">
        <v>312</v>
      </c>
      <c r="B169" s="19" t="s">
        <v>313</v>
      </c>
      <c r="C169" s="20">
        <v>54</v>
      </c>
      <c r="D169" s="19" t="s">
        <v>11</v>
      </c>
    </row>
    <row r="170" spans="1:4" ht="14.65" x14ac:dyDescent="0.4">
      <c r="A170" s="21" t="s">
        <v>459</v>
      </c>
      <c r="B170" s="21" t="s">
        <v>460</v>
      </c>
      <c r="C170" s="4">
        <v>8</v>
      </c>
      <c r="D170" s="19" t="s">
        <v>11</v>
      </c>
    </row>
    <row r="171" spans="1:4" x14ac:dyDescent="0.25">
      <c r="A171" s="21" t="s">
        <v>461</v>
      </c>
      <c r="B171" s="21" t="s">
        <v>462</v>
      </c>
      <c r="C171" s="4">
        <v>45.96</v>
      </c>
      <c r="D171" s="19" t="s">
        <v>11</v>
      </c>
    </row>
    <row r="172" spans="1:4" ht="14.65" x14ac:dyDescent="0.4">
      <c r="A172" s="21" t="s">
        <v>463</v>
      </c>
      <c r="B172" s="21" t="s">
        <v>425</v>
      </c>
      <c r="C172" s="4">
        <v>75.489999999999995</v>
      </c>
      <c r="D172" s="7" t="s">
        <v>10</v>
      </c>
    </row>
    <row r="173" spans="1:4" ht="14.65" x14ac:dyDescent="0.4">
      <c r="A173" s="21" t="s">
        <v>464</v>
      </c>
      <c r="B173" s="21" t="s">
        <v>465</v>
      </c>
      <c r="C173" s="4">
        <v>12</v>
      </c>
      <c r="D173" s="19" t="s">
        <v>11</v>
      </c>
    </row>
    <row r="174" spans="1:4" x14ac:dyDescent="0.25">
      <c r="A174" s="19" t="s">
        <v>312</v>
      </c>
      <c r="B174" s="19" t="s">
        <v>313</v>
      </c>
      <c r="C174" s="20">
        <v>100.01</v>
      </c>
      <c r="D174" s="19" t="s">
        <v>11</v>
      </c>
    </row>
    <row r="175" spans="1:4" x14ac:dyDescent="0.25">
      <c r="A175" s="19" t="s">
        <v>312</v>
      </c>
      <c r="B175" s="19" t="s">
        <v>313</v>
      </c>
      <c r="C175" s="20">
        <v>100</v>
      </c>
      <c r="D175" s="19" t="s">
        <v>11</v>
      </c>
    </row>
    <row r="176" spans="1:4" x14ac:dyDescent="0.25">
      <c r="A176" s="19" t="s">
        <v>312</v>
      </c>
      <c r="B176" s="19" t="s">
        <v>313</v>
      </c>
      <c r="C176" s="20">
        <v>100</v>
      </c>
      <c r="D176" s="19" t="s">
        <v>11</v>
      </c>
    </row>
    <row r="177" spans="1:4" x14ac:dyDescent="0.25">
      <c r="A177" s="19" t="s">
        <v>312</v>
      </c>
      <c r="B177" s="19" t="s">
        <v>313</v>
      </c>
      <c r="C177" s="20">
        <v>100</v>
      </c>
      <c r="D177" s="19" t="s">
        <v>11</v>
      </c>
    </row>
    <row r="178" spans="1:4" ht="14.65" x14ac:dyDescent="0.4">
      <c r="A178" s="21" t="s">
        <v>466</v>
      </c>
      <c r="B178" s="21" t="s">
        <v>467</v>
      </c>
      <c r="C178" s="4">
        <v>102.15</v>
      </c>
      <c r="D178" s="19" t="s">
        <v>11</v>
      </c>
    </row>
    <row r="179" spans="1:4" x14ac:dyDescent="0.25">
      <c r="A179" s="21" t="s">
        <v>468</v>
      </c>
      <c r="B179" s="21" t="s">
        <v>469</v>
      </c>
      <c r="C179" s="4">
        <v>125</v>
      </c>
      <c r="D179" s="19" t="s">
        <v>11</v>
      </c>
    </row>
    <row r="180" spans="1:4" ht="14.65" x14ac:dyDescent="0.4">
      <c r="A180" s="21" t="s">
        <v>470</v>
      </c>
      <c r="B180" s="21" t="s">
        <v>471</v>
      </c>
      <c r="C180" s="4">
        <v>50</v>
      </c>
      <c r="D180" s="19" t="s">
        <v>11</v>
      </c>
    </row>
    <row r="181" spans="1:4" ht="14.65" x14ac:dyDescent="0.4">
      <c r="A181" s="21" t="s">
        <v>472</v>
      </c>
      <c r="B181" s="21" t="s">
        <v>473</v>
      </c>
      <c r="C181" s="4">
        <v>67</v>
      </c>
      <c r="D181" s="19" t="s">
        <v>11</v>
      </c>
    </row>
    <row r="182" spans="1:4" ht="14.65" x14ac:dyDescent="0.4">
      <c r="A182" s="21" t="s">
        <v>419</v>
      </c>
      <c r="B182" s="21" t="s">
        <v>474</v>
      </c>
      <c r="C182" s="4">
        <v>30</v>
      </c>
      <c r="D182" s="19" t="s">
        <v>11</v>
      </c>
    </row>
    <row r="183" spans="1:4" ht="18.399999999999999" x14ac:dyDescent="0.5">
      <c r="A183" s="8" t="s">
        <v>12</v>
      </c>
      <c r="B183" s="9"/>
      <c r="C183" s="10">
        <f>SUM(C160:C182)</f>
        <v>1572.21</v>
      </c>
      <c r="D183" s="11"/>
    </row>
    <row r="184" spans="1:4" ht="14.65" x14ac:dyDescent="0.4">
      <c r="A184" s="15" t="s">
        <v>339</v>
      </c>
      <c r="B184" s="12">
        <v>41730</v>
      </c>
      <c r="C184" s="13">
        <v>1500</v>
      </c>
      <c r="D184" s="14"/>
    </row>
    <row r="185" spans="1:4" x14ac:dyDescent="0.25">
      <c r="A185" s="15" t="s">
        <v>340</v>
      </c>
      <c r="B185" s="12">
        <v>41743</v>
      </c>
      <c r="C185" s="13">
        <v>72.209999999999994</v>
      </c>
      <c r="D185" s="14"/>
    </row>
    <row r="186" spans="1:4" ht="14.65" x14ac:dyDescent="0.4">
      <c r="A186" s="16"/>
      <c r="B186" s="16"/>
      <c r="C186" s="17"/>
      <c r="D186" s="16"/>
    </row>
    <row r="187" spans="1:4" x14ac:dyDescent="0.25">
      <c r="A187" s="2" t="s">
        <v>308</v>
      </c>
      <c r="B187" s="2" t="s">
        <v>309</v>
      </c>
      <c r="C187" s="3" t="s">
        <v>299</v>
      </c>
      <c r="D187" s="2" t="s">
        <v>301</v>
      </c>
    </row>
    <row r="188" spans="1:4" x14ac:dyDescent="0.25">
      <c r="A188" s="19" t="s">
        <v>312</v>
      </c>
      <c r="B188" s="19" t="s">
        <v>313</v>
      </c>
      <c r="C188" s="20">
        <v>150</v>
      </c>
      <c r="D188" s="19" t="s">
        <v>11</v>
      </c>
    </row>
    <row r="189" spans="1:4" ht="14.65" x14ac:dyDescent="0.4">
      <c r="A189" s="1" t="s">
        <v>475</v>
      </c>
      <c r="B189" s="1" t="s">
        <v>476</v>
      </c>
      <c r="C189" s="4">
        <v>54.7</v>
      </c>
      <c r="D189" s="19" t="s">
        <v>11</v>
      </c>
    </row>
    <row r="190" spans="1:4" ht="14.65" x14ac:dyDescent="0.4">
      <c r="A190" s="1" t="s">
        <v>477</v>
      </c>
      <c r="B190" s="1" t="s">
        <v>413</v>
      </c>
      <c r="C190" s="4">
        <v>37.5</v>
      </c>
      <c r="D190" s="19" t="s">
        <v>11</v>
      </c>
    </row>
    <row r="191" spans="1:4" ht="14.65" x14ac:dyDescent="0.4">
      <c r="A191" s="1" t="s">
        <v>478</v>
      </c>
      <c r="B191" s="1" t="s">
        <v>479</v>
      </c>
      <c r="C191" s="4">
        <v>17</v>
      </c>
      <c r="D191" s="19" t="s">
        <v>11</v>
      </c>
    </row>
    <row r="192" spans="1:4" ht="14.65" x14ac:dyDescent="0.4">
      <c r="A192" s="1" t="s">
        <v>429</v>
      </c>
      <c r="B192" s="1" t="s">
        <v>480</v>
      </c>
      <c r="C192" s="4">
        <v>24</v>
      </c>
      <c r="D192" s="21" t="s">
        <v>11</v>
      </c>
    </row>
    <row r="193" spans="1:4" ht="14.65" x14ac:dyDescent="0.4">
      <c r="A193" s="1" t="s">
        <v>481</v>
      </c>
      <c r="B193" s="1" t="s">
        <v>482</v>
      </c>
      <c r="C193" s="4">
        <v>30</v>
      </c>
      <c r="D193" s="21" t="s">
        <v>11</v>
      </c>
    </row>
    <row r="194" spans="1:4" ht="14.65" x14ac:dyDescent="0.4">
      <c r="A194" s="1" t="s">
        <v>483</v>
      </c>
      <c r="B194" s="1" t="s">
        <v>311</v>
      </c>
      <c r="C194" s="4">
        <v>8</v>
      </c>
      <c r="D194" s="21" t="s">
        <v>11</v>
      </c>
    </row>
    <row r="195" spans="1:4" ht="14.65" x14ac:dyDescent="0.4">
      <c r="A195" s="1" t="s">
        <v>483</v>
      </c>
      <c r="B195" s="1" t="s">
        <v>311</v>
      </c>
      <c r="C195" s="4">
        <v>10</v>
      </c>
      <c r="D195" s="21" t="s">
        <v>11</v>
      </c>
    </row>
    <row r="196" spans="1:4" x14ac:dyDescent="0.25">
      <c r="A196" s="19" t="s">
        <v>312</v>
      </c>
      <c r="B196" s="19" t="s">
        <v>313</v>
      </c>
      <c r="C196" s="20">
        <v>100</v>
      </c>
      <c r="D196" s="19" t="s">
        <v>11</v>
      </c>
    </row>
    <row r="197" spans="1:4" x14ac:dyDescent="0.25">
      <c r="A197" s="19" t="s">
        <v>312</v>
      </c>
      <c r="B197" s="19" t="s">
        <v>313</v>
      </c>
      <c r="C197" s="20">
        <v>100.1</v>
      </c>
      <c r="D197" s="19" t="s">
        <v>11</v>
      </c>
    </row>
    <row r="198" spans="1:4" ht="14.65" x14ac:dyDescent="0.4">
      <c r="A198" s="21" t="s">
        <v>376</v>
      </c>
      <c r="B198" s="21" t="s">
        <v>484</v>
      </c>
      <c r="C198" s="4">
        <v>116</v>
      </c>
      <c r="D198" s="19" t="s">
        <v>11</v>
      </c>
    </row>
    <row r="199" spans="1:4" x14ac:dyDescent="0.25">
      <c r="A199" s="21" t="s">
        <v>485</v>
      </c>
      <c r="B199" s="19" t="s">
        <v>313</v>
      </c>
      <c r="C199" s="4">
        <v>100</v>
      </c>
      <c r="D199" s="19" t="s">
        <v>11</v>
      </c>
    </row>
    <row r="200" spans="1:4" ht="14.65" x14ac:dyDescent="0.4">
      <c r="A200" s="1" t="s">
        <v>483</v>
      </c>
      <c r="B200" s="1" t="s">
        <v>311</v>
      </c>
      <c r="C200" s="4">
        <v>25</v>
      </c>
      <c r="D200" s="21" t="s">
        <v>11</v>
      </c>
    </row>
    <row r="201" spans="1:4" ht="14.65" x14ac:dyDescent="0.4">
      <c r="A201" s="1" t="s">
        <v>486</v>
      </c>
      <c r="B201" s="1" t="s">
        <v>311</v>
      </c>
      <c r="C201" s="4">
        <v>15</v>
      </c>
      <c r="D201" s="21" t="s">
        <v>11</v>
      </c>
    </row>
    <row r="202" spans="1:4" ht="14.65" x14ac:dyDescent="0.4">
      <c r="A202" s="1" t="s">
        <v>310</v>
      </c>
      <c r="B202" s="1" t="s">
        <v>311</v>
      </c>
      <c r="C202" s="4">
        <v>11.5</v>
      </c>
      <c r="D202" s="21" t="s">
        <v>11</v>
      </c>
    </row>
    <row r="203" spans="1:4" x14ac:dyDescent="0.25">
      <c r="A203" s="19" t="s">
        <v>312</v>
      </c>
      <c r="B203" s="19" t="s">
        <v>313</v>
      </c>
      <c r="C203" s="20">
        <v>100.18</v>
      </c>
      <c r="D203" s="19" t="s">
        <v>11</v>
      </c>
    </row>
    <row r="204" spans="1:4" ht="14.65" x14ac:dyDescent="0.4">
      <c r="A204" s="21" t="s">
        <v>487</v>
      </c>
      <c r="B204" s="21" t="s">
        <v>488</v>
      </c>
      <c r="C204" s="4">
        <v>21.5</v>
      </c>
      <c r="D204" s="21" t="s">
        <v>304</v>
      </c>
    </row>
    <row r="205" spans="1:4" ht="14.65" x14ac:dyDescent="0.4">
      <c r="A205" s="21" t="s">
        <v>489</v>
      </c>
      <c r="B205" s="21" t="s">
        <v>490</v>
      </c>
      <c r="C205" s="4">
        <v>38.6</v>
      </c>
      <c r="D205" s="19" t="s">
        <v>11</v>
      </c>
    </row>
    <row r="206" spans="1:4" x14ac:dyDescent="0.25">
      <c r="A206" s="21" t="s">
        <v>491</v>
      </c>
      <c r="B206" s="21" t="s">
        <v>492</v>
      </c>
      <c r="C206" s="4">
        <v>16</v>
      </c>
      <c r="D206" s="19" t="s">
        <v>11</v>
      </c>
    </row>
    <row r="207" spans="1:4" x14ac:dyDescent="0.25">
      <c r="A207" s="21" t="s">
        <v>493</v>
      </c>
      <c r="B207" s="21" t="s">
        <v>322</v>
      </c>
      <c r="C207" s="4">
        <v>15.49</v>
      </c>
      <c r="D207" s="19" t="s">
        <v>11</v>
      </c>
    </row>
    <row r="208" spans="1:4" x14ac:dyDescent="0.25">
      <c r="A208" s="19" t="s">
        <v>312</v>
      </c>
      <c r="B208" s="19" t="s">
        <v>313</v>
      </c>
      <c r="C208" s="20">
        <v>260.51</v>
      </c>
      <c r="D208" s="19" t="s">
        <v>11</v>
      </c>
    </row>
    <row r="209" spans="1:6" x14ac:dyDescent="0.25">
      <c r="A209" s="19" t="s">
        <v>312</v>
      </c>
      <c r="B209" s="19" t="s">
        <v>313</v>
      </c>
      <c r="C209" s="20">
        <v>100</v>
      </c>
      <c r="D209" s="19" t="s">
        <v>11</v>
      </c>
    </row>
    <row r="210" spans="1:6" x14ac:dyDescent="0.25">
      <c r="A210" s="19" t="s">
        <v>312</v>
      </c>
      <c r="B210" s="19" t="s">
        <v>313</v>
      </c>
      <c r="C210" s="20">
        <v>65.02</v>
      </c>
      <c r="D210" s="19" t="s">
        <v>11</v>
      </c>
    </row>
    <row r="211" spans="1:6" x14ac:dyDescent="0.25">
      <c r="A211" s="19" t="s">
        <v>312</v>
      </c>
      <c r="B211" s="19" t="s">
        <v>313</v>
      </c>
      <c r="C211" s="20">
        <v>100</v>
      </c>
      <c r="D211" s="19" t="s">
        <v>11</v>
      </c>
    </row>
    <row r="212" spans="1:6" x14ac:dyDescent="0.25">
      <c r="A212" s="21" t="s">
        <v>494</v>
      </c>
      <c r="B212" s="21" t="s">
        <v>495</v>
      </c>
      <c r="C212" s="4">
        <v>26</v>
      </c>
      <c r="D212" s="21" t="s">
        <v>11</v>
      </c>
      <c r="E212" s="23" t="s">
        <v>496</v>
      </c>
      <c r="F212" s="22"/>
    </row>
    <row r="213" spans="1:6" x14ac:dyDescent="0.25">
      <c r="A213" s="21" t="s">
        <v>494</v>
      </c>
      <c r="B213" s="21" t="s">
        <v>495</v>
      </c>
      <c r="C213" s="4">
        <v>22</v>
      </c>
      <c r="D213" s="21" t="s">
        <v>11</v>
      </c>
      <c r="E213" s="23" t="s">
        <v>496</v>
      </c>
      <c r="F213" s="22"/>
    </row>
    <row r="214" spans="1:6" x14ac:dyDescent="0.25">
      <c r="A214" s="21" t="s">
        <v>497</v>
      </c>
      <c r="B214" s="21" t="s">
        <v>498</v>
      </c>
      <c r="C214" s="4">
        <v>23.9</v>
      </c>
      <c r="D214" s="21" t="s">
        <v>11</v>
      </c>
    </row>
    <row r="215" spans="1:6" x14ac:dyDescent="0.25">
      <c r="A215" s="7" t="s">
        <v>499</v>
      </c>
      <c r="B215" s="21" t="s">
        <v>500</v>
      </c>
      <c r="C215" s="4">
        <v>45</v>
      </c>
      <c r="D215" s="21" t="s">
        <v>11</v>
      </c>
    </row>
    <row r="216" spans="1:6" ht="14.65" x14ac:dyDescent="0.4">
      <c r="A216" s="7" t="s">
        <v>501</v>
      </c>
      <c r="B216" s="21" t="s">
        <v>502</v>
      </c>
      <c r="C216" s="4">
        <v>52.37</v>
      </c>
      <c r="D216" s="21" t="s">
        <v>11</v>
      </c>
    </row>
    <row r="217" spans="1:6" ht="18.399999999999999" x14ac:dyDescent="0.5">
      <c r="A217" s="8" t="s">
        <v>12</v>
      </c>
      <c r="B217" s="9"/>
      <c r="C217" s="10">
        <f>SUM(C188:C216)</f>
        <v>1685.37</v>
      </c>
      <c r="D217" s="11"/>
    </row>
    <row r="218" spans="1:6" ht="14.65" x14ac:dyDescent="0.4">
      <c r="A218" s="15" t="s">
        <v>339</v>
      </c>
      <c r="B218" s="12">
        <v>41743</v>
      </c>
      <c r="C218" s="13">
        <v>1500</v>
      </c>
      <c r="D218" s="14"/>
    </row>
    <row r="219" spans="1:6" x14ac:dyDescent="0.25">
      <c r="A219" s="15" t="s">
        <v>340</v>
      </c>
      <c r="B219" s="12">
        <v>41775</v>
      </c>
      <c r="C219" s="13">
        <f>C217-C218</f>
        <v>185.36999999999989</v>
      </c>
      <c r="D219" s="14"/>
    </row>
    <row r="220" spans="1:6" ht="14.65" x14ac:dyDescent="0.4">
      <c r="A220" s="16"/>
      <c r="B220" s="16"/>
      <c r="C220" s="17"/>
      <c r="D220" s="16"/>
    </row>
    <row r="221" spans="1:6" x14ac:dyDescent="0.25">
      <c r="A221" s="2" t="s">
        <v>308</v>
      </c>
      <c r="B221" s="2" t="s">
        <v>309</v>
      </c>
      <c r="C221" s="3" t="s">
        <v>299</v>
      </c>
      <c r="D221" s="2" t="s">
        <v>301</v>
      </c>
    </row>
    <row r="222" spans="1:6" x14ac:dyDescent="0.25">
      <c r="A222" s="1" t="s">
        <v>503</v>
      </c>
      <c r="B222" s="1" t="s">
        <v>504</v>
      </c>
      <c r="C222" s="4">
        <v>12</v>
      </c>
      <c r="D222" s="1" t="s">
        <v>11</v>
      </c>
    </row>
    <row r="223" spans="1:6" x14ac:dyDescent="0.25">
      <c r="A223" s="1" t="s">
        <v>505</v>
      </c>
      <c r="B223" s="1" t="s">
        <v>506</v>
      </c>
      <c r="C223" s="4">
        <v>8</v>
      </c>
      <c r="D223" s="1" t="s">
        <v>11</v>
      </c>
    </row>
    <row r="224" spans="1:6" x14ac:dyDescent="0.25">
      <c r="A224" s="19" t="s">
        <v>312</v>
      </c>
      <c r="B224" s="19" t="s">
        <v>313</v>
      </c>
      <c r="C224" s="20">
        <v>85.03</v>
      </c>
      <c r="D224" s="19" t="s">
        <v>11</v>
      </c>
    </row>
    <row r="225" spans="1:4" x14ac:dyDescent="0.25">
      <c r="A225" s="19" t="s">
        <v>312</v>
      </c>
      <c r="B225" s="19" t="s">
        <v>313</v>
      </c>
      <c r="C225" s="20">
        <v>100</v>
      </c>
      <c r="D225" s="19" t="s">
        <v>11</v>
      </c>
    </row>
    <row r="226" spans="1:4" x14ac:dyDescent="0.25">
      <c r="A226" s="19" t="s">
        <v>312</v>
      </c>
      <c r="B226" s="19" t="s">
        <v>313</v>
      </c>
      <c r="C226" s="20">
        <v>89.25</v>
      </c>
      <c r="D226" s="19" t="s">
        <v>11</v>
      </c>
    </row>
    <row r="227" spans="1:4" ht="14.65" x14ac:dyDescent="0.4">
      <c r="A227" s="21" t="s">
        <v>507</v>
      </c>
      <c r="B227" s="21" t="s">
        <v>311</v>
      </c>
      <c r="C227" s="4">
        <v>11</v>
      </c>
      <c r="D227" s="21" t="s">
        <v>11</v>
      </c>
    </row>
    <row r="228" spans="1:4" x14ac:dyDescent="0.25">
      <c r="A228" s="21" t="s">
        <v>508</v>
      </c>
      <c r="B228" s="21" t="s">
        <v>509</v>
      </c>
      <c r="C228" s="4">
        <v>87.52</v>
      </c>
      <c r="D228" s="21" t="s">
        <v>11</v>
      </c>
    </row>
    <row r="229" spans="1:4" ht="14.65" x14ac:dyDescent="0.4">
      <c r="A229" s="21" t="s">
        <v>510</v>
      </c>
      <c r="B229" s="21" t="s">
        <v>511</v>
      </c>
      <c r="C229" s="4">
        <v>19.899999999999999</v>
      </c>
      <c r="D229" s="21" t="s">
        <v>11</v>
      </c>
    </row>
    <row r="230" spans="1:4" x14ac:dyDescent="0.25">
      <c r="A230" s="21" t="s">
        <v>485</v>
      </c>
      <c r="B230" s="19" t="s">
        <v>313</v>
      </c>
      <c r="C230" s="4">
        <v>100</v>
      </c>
      <c r="D230" s="21" t="s">
        <v>11</v>
      </c>
    </row>
    <row r="231" spans="1:4" x14ac:dyDescent="0.25">
      <c r="A231" s="21" t="s">
        <v>512</v>
      </c>
      <c r="B231" s="21" t="s">
        <v>513</v>
      </c>
      <c r="C231" s="4">
        <v>10</v>
      </c>
      <c r="D231" s="7" t="s">
        <v>11</v>
      </c>
    </row>
    <row r="232" spans="1:4" x14ac:dyDescent="0.25">
      <c r="A232" s="21" t="s">
        <v>514</v>
      </c>
      <c r="B232" s="21" t="s">
        <v>515</v>
      </c>
      <c r="C232" s="4">
        <v>101.62</v>
      </c>
      <c r="D232" s="21" t="s">
        <v>10</v>
      </c>
    </row>
    <row r="233" spans="1:4" x14ac:dyDescent="0.25">
      <c r="A233" s="19" t="s">
        <v>312</v>
      </c>
      <c r="B233" s="19" t="s">
        <v>313</v>
      </c>
      <c r="C233" s="20">
        <v>100.06</v>
      </c>
      <c r="D233" s="19" t="s">
        <v>11</v>
      </c>
    </row>
    <row r="234" spans="1:4" ht="14.65" x14ac:dyDescent="0.4">
      <c r="A234" s="21" t="s">
        <v>419</v>
      </c>
      <c r="B234" s="21" t="s">
        <v>474</v>
      </c>
      <c r="C234" s="4">
        <v>15</v>
      </c>
      <c r="D234" s="19" t="s">
        <v>11</v>
      </c>
    </row>
    <row r="235" spans="1:4" ht="14.65" x14ac:dyDescent="0.4">
      <c r="A235" s="21" t="s">
        <v>516</v>
      </c>
      <c r="B235" s="21" t="s">
        <v>311</v>
      </c>
      <c r="C235" s="4">
        <v>13</v>
      </c>
      <c r="D235" s="21" t="s">
        <v>11</v>
      </c>
    </row>
    <row r="236" spans="1:4" x14ac:dyDescent="0.25">
      <c r="A236" s="21" t="s">
        <v>517</v>
      </c>
      <c r="B236" s="21" t="s">
        <v>518</v>
      </c>
      <c r="C236" s="4">
        <v>30</v>
      </c>
      <c r="D236" s="21" t="s">
        <v>11</v>
      </c>
    </row>
    <row r="237" spans="1:4" ht="14.65" x14ac:dyDescent="0.4">
      <c r="A237" s="21" t="s">
        <v>519</v>
      </c>
      <c r="B237" s="21" t="s">
        <v>520</v>
      </c>
      <c r="C237" s="4">
        <v>71.28</v>
      </c>
      <c r="D237" s="21" t="s">
        <v>11</v>
      </c>
    </row>
    <row r="238" spans="1:4" ht="14.65" x14ac:dyDescent="0.4">
      <c r="A238" s="21" t="s">
        <v>521</v>
      </c>
      <c r="B238" s="21" t="s">
        <v>522</v>
      </c>
      <c r="C238" s="4">
        <v>28</v>
      </c>
      <c r="D238" s="7" t="s">
        <v>11</v>
      </c>
    </row>
    <row r="239" spans="1:4" x14ac:dyDescent="0.25">
      <c r="A239" s="1" t="s">
        <v>503</v>
      </c>
      <c r="B239" s="1" t="s">
        <v>504</v>
      </c>
      <c r="C239" s="4">
        <v>12</v>
      </c>
      <c r="D239" s="1" t="s">
        <v>11</v>
      </c>
    </row>
    <row r="240" spans="1:4" ht="14.65" x14ac:dyDescent="0.4">
      <c r="A240" s="1" t="s">
        <v>478</v>
      </c>
      <c r="B240" s="1" t="s">
        <v>523</v>
      </c>
      <c r="C240" s="4">
        <v>88</v>
      </c>
      <c r="D240" s="1" t="s">
        <v>11</v>
      </c>
    </row>
    <row r="241" spans="1:4" x14ac:dyDescent="0.25">
      <c r="A241" s="1" t="s">
        <v>524</v>
      </c>
      <c r="B241" s="1" t="s">
        <v>525</v>
      </c>
      <c r="C241" s="4">
        <v>16.899999999999999</v>
      </c>
      <c r="D241" s="1" t="s">
        <v>11</v>
      </c>
    </row>
    <row r="242" spans="1:4" ht="14.65" x14ac:dyDescent="0.4">
      <c r="A242" s="1" t="s">
        <v>526</v>
      </c>
      <c r="B242" s="1" t="s">
        <v>302</v>
      </c>
      <c r="C242" s="4">
        <v>13</v>
      </c>
      <c r="D242" s="1" t="s">
        <v>11</v>
      </c>
    </row>
    <row r="243" spans="1:4" ht="14.65" x14ac:dyDescent="0.4">
      <c r="A243" s="1" t="s">
        <v>489</v>
      </c>
      <c r="B243" s="1" t="s">
        <v>527</v>
      </c>
      <c r="C243" s="4">
        <v>28</v>
      </c>
      <c r="D243" s="1" t="s">
        <v>11</v>
      </c>
    </row>
    <row r="244" spans="1:4" x14ac:dyDescent="0.25">
      <c r="A244" s="19" t="s">
        <v>312</v>
      </c>
      <c r="B244" s="19" t="s">
        <v>313</v>
      </c>
      <c r="C244" s="20">
        <v>100.01</v>
      </c>
      <c r="D244" s="19" t="s">
        <v>11</v>
      </c>
    </row>
    <row r="245" spans="1:4" x14ac:dyDescent="0.25">
      <c r="A245" s="19" t="s">
        <v>312</v>
      </c>
      <c r="B245" s="19" t="s">
        <v>313</v>
      </c>
      <c r="C245" s="20">
        <v>100</v>
      </c>
      <c r="D245" s="19" t="s">
        <v>11</v>
      </c>
    </row>
    <row r="246" spans="1:4" x14ac:dyDescent="0.25">
      <c r="A246" s="19" t="s">
        <v>312</v>
      </c>
      <c r="B246" s="19" t="s">
        <v>313</v>
      </c>
      <c r="C246" s="20">
        <v>120</v>
      </c>
      <c r="D246" s="19" t="s">
        <v>11</v>
      </c>
    </row>
    <row r="247" spans="1:4" ht="14.65" x14ac:dyDescent="0.4">
      <c r="A247" s="21" t="s">
        <v>528</v>
      </c>
      <c r="B247" s="21" t="s">
        <v>302</v>
      </c>
      <c r="C247" s="4">
        <v>39.99</v>
      </c>
      <c r="D247" s="19" t="s">
        <v>11</v>
      </c>
    </row>
    <row r="248" spans="1:4" x14ac:dyDescent="0.25">
      <c r="A248" s="21" t="s">
        <v>485</v>
      </c>
      <c r="B248" s="19" t="s">
        <v>313</v>
      </c>
      <c r="C248" s="20">
        <v>100</v>
      </c>
      <c r="D248" s="19" t="s">
        <v>11</v>
      </c>
    </row>
    <row r="249" spans="1:4" x14ac:dyDescent="0.25">
      <c r="A249" s="19" t="s">
        <v>312</v>
      </c>
      <c r="B249" s="19" t="s">
        <v>313</v>
      </c>
      <c r="C249" s="20">
        <v>100</v>
      </c>
      <c r="D249" s="19" t="s">
        <v>11</v>
      </c>
    </row>
    <row r="250" spans="1:4" ht="14.65" x14ac:dyDescent="0.4">
      <c r="A250" s="21" t="s">
        <v>529</v>
      </c>
      <c r="B250" s="21" t="s">
        <v>530</v>
      </c>
      <c r="C250" s="4">
        <v>99.63</v>
      </c>
      <c r="D250" s="21" t="s">
        <v>11</v>
      </c>
    </row>
    <row r="251" spans="1:4" ht="14.65" x14ac:dyDescent="0.4">
      <c r="A251" s="21" t="s">
        <v>323</v>
      </c>
      <c r="B251" s="21" t="s">
        <v>531</v>
      </c>
      <c r="C251" s="4">
        <v>67.8</v>
      </c>
      <c r="D251" s="21" t="s">
        <v>11</v>
      </c>
    </row>
    <row r="252" spans="1:4" ht="18.399999999999999" x14ac:dyDescent="0.5">
      <c r="A252" s="8" t="s">
        <v>12</v>
      </c>
      <c r="B252" s="9"/>
      <c r="C252" s="10">
        <f>SUM(C222:C251)</f>
        <v>1766.99</v>
      </c>
      <c r="D252" s="11"/>
    </row>
    <row r="253" spans="1:4" ht="14.65" x14ac:dyDescent="0.4">
      <c r="A253" s="15" t="s">
        <v>339</v>
      </c>
      <c r="B253" s="12">
        <v>41743</v>
      </c>
      <c r="C253" s="13">
        <v>1500</v>
      </c>
      <c r="D253" s="14"/>
    </row>
    <row r="254" spans="1:4" x14ac:dyDescent="0.25">
      <c r="A254" s="15" t="s">
        <v>340</v>
      </c>
      <c r="B254" s="12">
        <v>41775</v>
      </c>
      <c r="C254" s="13">
        <f>C252-C253</f>
        <v>266.99</v>
      </c>
      <c r="D254" s="14"/>
    </row>
    <row r="255" spans="1:4" ht="14.65" x14ac:dyDescent="0.4">
      <c r="A255" s="16"/>
      <c r="B255" s="16"/>
      <c r="C255" s="17"/>
      <c r="D255" s="16"/>
    </row>
    <row r="256" spans="1:4" x14ac:dyDescent="0.25">
      <c r="A256" s="2" t="s">
        <v>308</v>
      </c>
      <c r="B256" s="2" t="s">
        <v>309</v>
      </c>
      <c r="C256" s="3" t="s">
        <v>299</v>
      </c>
      <c r="D256" s="2" t="s">
        <v>301</v>
      </c>
    </row>
    <row r="257" spans="1:6" ht="14.65" x14ac:dyDescent="0.4">
      <c r="A257" s="1" t="s">
        <v>319</v>
      </c>
      <c r="B257" s="1" t="s">
        <v>320</v>
      </c>
      <c r="C257" s="4">
        <v>4</v>
      </c>
      <c r="D257" s="1" t="s">
        <v>11</v>
      </c>
    </row>
    <row r="258" spans="1:6" ht="14.65" x14ac:dyDescent="0.4">
      <c r="A258" s="1" t="s">
        <v>319</v>
      </c>
      <c r="B258" s="1" t="s">
        <v>320</v>
      </c>
      <c r="C258" s="4">
        <v>4</v>
      </c>
      <c r="D258" s="1" t="s">
        <v>11</v>
      </c>
    </row>
    <row r="259" spans="1:6" x14ac:dyDescent="0.25">
      <c r="A259" s="1" t="s">
        <v>532</v>
      </c>
      <c r="B259" s="1" t="s">
        <v>302</v>
      </c>
      <c r="C259" s="4">
        <v>20</v>
      </c>
      <c r="D259" s="1" t="s">
        <v>11</v>
      </c>
    </row>
    <row r="260" spans="1:6" x14ac:dyDescent="0.25">
      <c r="A260" s="21" t="s">
        <v>485</v>
      </c>
      <c r="B260" s="19" t="s">
        <v>313</v>
      </c>
      <c r="C260" s="20">
        <v>100</v>
      </c>
      <c r="D260" s="19" t="s">
        <v>11</v>
      </c>
    </row>
    <row r="261" spans="1:6" ht="14.65" x14ac:dyDescent="0.4">
      <c r="A261" s="1" t="s">
        <v>319</v>
      </c>
      <c r="B261" s="1" t="s">
        <v>320</v>
      </c>
      <c r="C261" s="4">
        <v>4</v>
      </c>
      <c r="D261" s="1" t="s">
        <v>11</v>
      </c>
    </row>
    <row r="262" spans="1:6" ht="14.65" x14ac:dyDescent="0.4">
      <c r="A262" s="1" t="s">
        <v>533</v>
      </c>
      <c r="B262" s="1" t="s">
        <v>534</v>
      </c>
      <c r="C262" s="4">
        <v>66</v>
      </c>
      <c r="D262" s="1" t="s">
        <v>11</v>
      </c>
    </row>
    <row r="263" spans="1:6" ht="14.65" x14ac:dyDescent="0.4">
      <c r="A263" s="1" t="s">
        <v>536</v>
      </c>
      <c r="B263" s="1" t="s">
        <v>535</v>
      </c>
      <c r="C263" s="4">
        <v>7</v>
      </c>
      <c r="D263" s="1" t="s">
        <v>11</v>
      </c>
      <c r="E263" t="s">
        <v>537</v>
      </c>
      <c r="F263" t="s">
        <v>538</v>
      </c>
    </row>
    <row r="264" spans="1:6" ht="14.65" x14ac:dyDescent="0.4">
      <c r="A264" s="1" t="s">
        <v>539</v>
      </c>
      <c r="B264" s="1" t="s">
        <v>540</v>
      </c>
      <c r="C264" s="4">
        <v>102.15</v>
      </c>
      <c r="D264" s="1" t="s">
        <v>11</v>
      </c>
    </row>
    <row r="265" spans="1:6" ht="14.65" x14ac:dyDescent="0.4">
      <c r="A265" s="1" t="s">
        <v>434</v>
      </c>
      <c r="B265" s="1" t="s">
        <v>541</v>
      </c>
      <c r="C265" s="4">
        <v>11.54</v>
      </c>
      <c r="D265" s="1" t="s">
        <v>11</v>
      </c>
    </row>
    <row r="266" spans="1:6" x14ac:dyDescent="0.25">
      <c r="A266" s="21" t="s">
        <v>485</v>
      </c>
      <c r="B266" s="19" t="s">
        <v>313</v>
      </c>
      <c r="C266" s="20">
        <v>100</v>
      </c>
      <c r="D266" s="19" t="s">
        <v>11</v>
      </c>
    </row>
    <row r="267" spans="1:6" ht="14.65" x14ac:dyDescent="0.4">
      <c r="A267" s="21" t="s">
        <v>364</v>
      </c>
      <c r="B267" s="21" t="s">
        <v>542</v>
      </c>
      <c r="C267" s="4">
        <v>18</v>
      </c>
      <c r="D267" s="21" t="s">
        <v>11</v>
      </c>
    </row>
    <row r="268" spans="1:6" x14ac:dyDescent="0.25">
      <c r="A268" s="21" t="s">
        <v>543</v>
      </c>
      <c r="B268" s="19" t="s">
        <v>313</v>
      </c>
      <c r="C268" s="4">
        <v>50</v>
      </c>
      <c r="D268" s="21" t="s">
        <v>11</v>
      </c>
    </row>
    <row r="269" spans="1:6" ht="14.65" x14ac:dyDescent="0.4">
      <c r="A269" s="21" t="s">
        <v>343</v>
      </c>
      <c r="B269" s="21" t="s">
        <v>320</v>
      </c>
      <c r="C269" s="4">
        <v>45</v>
      </c>
      <c r="D269" s="19" t="s">
        <v>11</v>
      </c>
    </row>
    <row r="270" spans="1:6" x14ac:dyDescent="0.25">
      <c r="A270" s="19" t="s">
        <v>312</v>
      </c>
      <c r="B270" s="19" t="s">
        <v>313</v>
      </c>
      <c r="C270" s="20">
        <v>50</v>
      </c>
      <c r="D270" s="19" t="s">
        <v>11</v>
      </c>
    </row>
    <row r="271" spans="1:6" x14ac:dyDescent="0.25">
      <c r="A271" s="19" t="s">
        <v>312</v>
      </c>
      <c r="B271" s="19" t="s">
        <v>313</v>
      </c>
      <c r="C271" s="20">
        <v>118.02</v>
      </c>
      <c r="D271" s="19" t="s">
        <v>11</v>
      </c>
    </row>
    <row r="272" spans="1:6" x14ac:dyDescent="0.25">
      <c r="A272" s="19" t="s">
        <v>312</v>
      </c>
      <c r="B272" s="19" t="s">
        <v>313</v>
      </c>
      <c r="C272" s="20">
        <v>100</v>
      </c>
      <c r="D272" s="19" t="s">
        <v>11</v>
      </c>
    </row>
    <row r="273" spans="1:8" x14ac:dyDescent="0.25">
      <c r="A273" s="19" t="s">
        <v>312</v>
      </c>
      <c r="B273" s="19" t="s">
        <v>313</v>
      </c>
      <c r="C273" s="20">
        <v>100</v>
      </c>
      <c r="D273" s="19" t="s">
        <v>11</v>
      </c>
    </row>
    <row r="274" spans="1:8" x14ac:dyDescent="0.25">
      <c r="A274" s="19" t="s">
        <v>312</v>
      </c>
      <c r="B274" s="19" t="s">
        <v>313</v>
      </c>
      <c r="C274" s="20">
        <v>88.45</v>
      </c>
      <c r="D274" s="19" t="s">
        <v>11</v>
      </c>
    </row>
    <row r="275" spans="1:8" ht="14.65" x14ac:dyDescent="0.4">
      <c r="A275" s="21" t="s">
        <v>544</v>
      </c>
      <c r="B275" s="21" t="s">
        <v>545</v>
      </c>
      <c r="C275" s="4">
        <v>54</v>
      </c>
      <c r="D275" s="21" t="s">
        <v>11</v>
      </c>
    </row>
    <row r="276" spans="1:8" ht="14.65" x14ac:dyDescent="0.4">
      <c r="A276" s="21" t="s">
        <v>517</v>
      </c>
      <c r="B276" s="21" t="s">
        <v>517</v>
      </c>
      <c r="C276" s="4">
        <v>26.55</v>
      </c>
      <c r="D276" s="21" t="s">
        <v>11</v>
      </c>
      <c r="E276" s="24" t="s">
        <v>546</v>
      </c>
      <c r="F276" s="25"/>
      <c r="G276" s="25"/>
      <c r="H276" s="25"/>
    </row>
    <row r="277" spans="1:8" ht="14.65" x14ac:dyDescent="0.4">
      <c r="A277" s="21" t="s">
        <v>517</v>
      </c>
      <c r="B277" s="21" t="s">
        <v>517</v>
      </c>
      <c r="C277" s="4">
        <v>28</v>
      </c>
      <c r="D277" s="21" t="s">
        <v>11</v>
      </c>
      <c r="E277" s="24" t="s">
        <v>546</v>
      </c>
      <c r="F277" s="25"/>
      <c r="G277" s="25"/>
      <c r="H277" s="25"/>
    </row>
    <row r="278" spans="1:8" ht="14.65" x14ac:dyDescent="0.4">
      <c r="A278" s="21" t="s">
        <v>547</v>
      </c>
      <c r="B278" s="21" t="s">
        <v>548</v>
      </c>
      <c r="C278" s="4">
        <v>150</v>
      </c>
      <c r="D278" s="21" t="s">
        <v>11</v>
      </c>
      <c r="E278" s="25"/>
      <c r="F278" s="25"/>
      <c r="G278" s="25"/>
      <c r="H278" s="25"/>
    </row>
    <row r="279" spans="1:8" ht="14.65" x14ac:dyDescent="0.4">
      <c r="A279" s="21" t="s">
        <v>549</v>
      </c>
      <c r="B279" s="7" t="s">
        <v>550</v>
      </c>
      <c r="C279" s="4">
        <v>79.38</v>
      </c>
      <c r="D279" s="21" t="s">
        <v>11</v>
      </c>
      <c r="E279" s="25"/>
      <c r="F279" s="25"/>
      <c r="G279" s="25"/>
      <c r="H279" s="25"/>
    </row>
    <row r="280" spans="1:8" ht="14.65" x14ac:dyDescent="0.4">
      <c r="A280" s="21" t="s">
        <v>517</v>
      </c>
      <c r="B280" s="21" t="s">
        <v>517</v>
      </c>
      <c r="C280" s="4">
        <v>25</v>
      </c>
      <c r="D280" s="21" t="s">
        <v>10</v>
      </c>
      <c r="E280" s="24" t="s">
        <v>551</v>
      </c>
      <c r="F280" s="25"/>
      <c r="G280" s="25"/>
      <c r="H280" s="25"/>
    </row>
    <row r="281" spans="1:8" ht="14.65" x14ac:dyDescent="0.4">
      <c r="A281" s="1" t="s">
        <v>319</v>
      </c>
      <c r="B281" s="1" t="s">
        <v>320</v>
      </c>
      <c r="C281" s="4">
        <v>4</v>
      </c>
      <c r="D281" s="1" t="s">
        <v>11</v>
      </c>
      <c r="E281" s="25"/>
      <c r="F281" s="25"/>
      <c r="G281" s="25"/>
      <c r="H281" s="25"/>
    </row>
    <row r="282" spans="1:8" x14ac:dyDescent="0.25">
      <c r="A282" s="1" t="s">
        <v>552</v>
      </c>
      <c r="B282" s="1" t="s">
        <v>553</v>
      </c>
      <c r="C282" s="4">
        <v>402</v>
      </c>
      <c r="D282" s="1" t="s">
        <v>357</v>
      </c>
      <c r="E282" s="25" t="s">
        <v>554</v>
      </c>
      <c r="F282" s="25" t="s">
        <v>555</v>
      </c>
      <c r="G282" s="25"/>
      <c r="H282" s="25"/>
    </row>
    <row r="283" spans="1:8" ht="18.399999999999999" x14ac:dyDescent="0.5">
      <c r="A283" s="6" t="s">
        <v>337</v>
      </c>
      <c r="B283" s="1" t="s">
        <v>556</v>
      </c>
      <c r="C283" s="4">
        <v>24.9</v>
      </c>
      <c r="D283" s="1" t="s">
        <v>11</v>
      </c>
      <c r="E283" s="25" t="s">
        <v>557</v>
      </c>
      <c r="F283" s="25"/>
      <c r="G283" s="25"/>
      <c r="H283" s="25"/>
    </row>
    <row r="284" spans="1:8" ht="14.65" x14ac:dyDescent="0.4">
      <c r="A284" s="1" t="s">
        <v>558</v>
      </c>
      <c r="B284" s="1" t="s">
        <v>559</v>
      </c>
      <c r="C284" s="4">
        <v>200</v>
      </c>
      <c r="D284" s="1" t="s">
        <v>11</v>
      </c>
      <c r="E284" s="25"/>
      <c r="F284" s="25" t="s">
        <v>560</v>
      </c>
      <c r="G284" s="25"/>
      <c r="H284" s="25"/>
    </row>
    <row r="285" spans="1:8" x14ac:dyDescent="0.25">
      <c r="A285" s="19" t="s">
        <v>312</v>
      </c>
      <c r="B285" s="19" t="s">
        <v>313</v>
      </c>
      <c r="C285" s="20">
        <v>50</v>
      </c>
      <c r="D285" s="19" t="s">
        <v>11</v>
      </c>
    </row>
    <row r="286" spans="1:8" ht="14.65" x14ac:dyDescent="0.4">
      <c r="A286" s="1" t="s">
        <v>533</v>
      </c>
      <c r="B286" s="21" t="s">
        <v>561</v>
      </c>
      <c r="C286" s="4">
        <v>13</v>
      </c>
      <c r="D286" s="21" t="s">
        <v>11</v>
      </c>
    </row>
    <row r="287" spans="1:8" ht="14.65" x14ac:dyDescent="0.4">
      <c r="A287" s="21" t="s">
        <v>343</v>
      </c>
      <c r="B287" s="21" t="s">
        <v>320</v>
      </c>
      <c r="C287" s="4">
        <v>5</v>
      </c>
      <c r="D287" s="19" t="s">
        <v>11</v>
      </c>
    </row>
    <row r="288" spans="1:8" ht="18.399999999999999" x14ac:dyDescent="0.5">
      <c r="A288" s="8" t="s">
        <v>12</v>
      </c>
      <c r="B288" s="9"/>
      <c r="C288" s="10">
        <f>SUM(C257:C287)</f>
        <v>2049.9900000000002</v>
      </c>
      <c r="D288" s="11"/>
    </row>
    <row r="289" spans="1:6" ht="14.65" x14ac:dyDescent="0.4">
      <c r="A289" s="15" t="s">
        <v>339</v>
      </c>
      <c r="B289" s="12">
        <v>41743</v>
      </c>
      <c r="C289" s="13">
        <v>1500</v>
      </c>
      <c r="D289" s="14"/>
    </row>
    <row r="290" spans="1:6" x14ac:dyDescent="0.25">
      <c r="A290" s="15" t="s">
        <v>340</v>
      </c>
      <c r="B290" s="12">
        <v>41775</v>
      </c>
      <c r="C290" s="13">
        <f>C288-C289</f>
        <v>549.99000000000024</v>
      </c>
      <c r="D290" s="14"/>
    </row>
    <row r="291" spans="1:6" ht="14.65" x14ac:dyDescent="0.4">
      <c r="A291" s="16"/>
      <c r="B291" s="16"/>
      <c r="C291" s="17"/>
      <c r="D291" s="16"/>
    </row>
    <row r="292" spans="1:6" x14ac:dyDescent="0.25">
      <c r="A292" s="2" t="s">
        <v>308</v>
      </c>
      <c r="B292" s="2" t="s">
        <v>309</v>
      </c>
      <c r="C292" s="3" t="s">
        <v>299</v>
      </c>
      <c r="D292" s="2" t="s">
        <v>301</v>
      </c>
    </row>
    <row r="293" spans="1:6" ht="14.65" x14ac:dyDescent="0.4">
      <c r="A293" s="1" t="s">
        <v>319</v>
      </c>
      <c r="B293" s="1" t="s">
        <v>320</v>
      </c>
      <c r="C293" s="4">
        <v>4</v>
      </c>
      <c r="D293" s="1" t="s">
        <v>11</v>
      </c>
    </row>
    <row r="294" spans="1:6" x14ac:dyDescent="0.25">
      <c r="A294" s="1" t="s">
        <v>562</v>
      </c>
      <c r="B294" s="1" t="s">
        <v>563</v>
      </c>
      <c r="C294" s="4">
        <v>9.9</v>
      </c>
      <c r="D294" s="1" t="s">
        <v>11</v>
      </c>
    </row>
    <row r="295" spans="1:6" ht="14.65" x14ac:dyDescent="0.4">
      <c r="A295" s="21" t="s">
        <v>343</v>
      </c>
      <c r="B295" s="21" t="s">
        <v>320</v>
      </c>
      <c r="C295" s="4">
        <v>10</v>
      </c>
      <c r="D295" s="19" t="s">
        <v>11</v>
      </c>
    </row>
    <row r="296" spans="1:6" ht="14.65" x14ac:dyDescent="0.4">
      <c r="A296" s="21" t="s">
        <v>564</v>
      </c>
      <c r="B296" s="21" t="s">
        <v>311</v>
      </c>
      <c r="C296" s="4">
        <v>12</v>
      </c>
      <c r="D296" s="19" t="s">
        <v>11</v>
      </c>
    </row>
    <row r="297" spans="1:6" ht="14.65" x14ac:dyDescent="0.4">
      <c r="A297" s="1" t="s">
        <v>319</v>
      </c>
      <c r="B297" s="1" t="s">
        <v>320</v>
      </c>
      <c r="C297" s="4">
        <v>4</v>
      </c>
      <c r="D297" s="1" t="s">
        <v>11</v>
      </c>
    </row>
    <row r="298" spans="1:6" ht="14.65" x14ac:dyDescent="0.4">
      <c r="A298" s="21" t="s">
        <v>564</v>
      </c>
      <c r="B298" s="21" t="s">
        <v>311</v>
      </c>
      <c r="C298" s="4">
        <v>12</v>
      </c>
      <c r="D298" s="19" t="s">
        <v>11</v>
      </c>
    </row>
    <row r="299" spans="1:6" ht="14.65" x14ac:dyDescent="0.4">
      <c r="A299" s="21" t="s">
        <v>565</v>
      </c>
      <c r="B299" s="21" t="s">
        <v>566</v>
      </c>
      <c r="C299" s="4">
        <v>55.4</v>
      </c>
      <c r="D299" s="21" t="s">
        <v>11</v>
      </c>
    </row>
    <row r="300" spans="1:6" ht="14.65" x14ac:dyDescent="0.4">
      <c r="A300" s="21" t="s">
        <v>567</v>
      </c>
      <c r="B300" s="21" t="s">
        <v>568</v>
      </c>
      <c r="C300" s="4">
        <v>17.3</v>
      </c>
      <c r="D300" s="21" t="s">
        <v>11</v>
      </c>
    </row>
    <row r="301" spans="1:6" ht="14.65" x14ac:dyDescent="0.4">
      <c r="A301" s="21" t="s">
        <v>358</v>
      </c>
      <c r="B301" s="21" t="s">
        <v>569</v>
      </c>
      <c r="C301" s="4">
        <v>39.700000000000003</v>
      </c>
      <c r="D301" s="7" t="s">
        <v>11</v>
      </c>
    </row>
    <row r="302" spans="1:6" ht="14.65" x14ac:dyDescent="0.4">
      <c r="A302" s="21" t="s">
        <v>570</v>
      </c>
      <c r="B302" s="21" t="s">
        <v>571</v>
      </c>
      <c r="C302" s="4">
        <v>23</v>
      </c>
      <c r="D302" s="7" t="s">
        <v>11</v>
      </c>
    </row>
    <row r="303" spans="1:6" ht="14.65" x14ac:dyDescent="0.4">
      <c r="A303" s="21" t="s">
        <v>572</v>
      </c>
      <c r="B303" s="21" t="s">
        <v>573</v>
      </c>
      <c r="C303" s="4">
        <v>47.25</v>
      </c>
      <c r="D303" s="7" t="s">
        <v>11</v>
      </c>
    </row>
    <row r="304" spans="1:6" x14ac:dyDescent="0.25">
      <c r="A304" s="21" t="s">
        <v>574</v>
      </c>
      <c r="B304" s="21" t="s">
        <v>575</v>
      </c>
      <c r="C304" s="4">
        <v>13</v>
      </c>
      <c r="D304" s="7" t="s">
        <v>11</v>
      </c>
      <c r="F304" t="s">
        <v>576</v>
      </c>
    </row>
    <row r="305" spans="1:5" x14ac:dyDescent="0.25">
      <c r="A305" s="21" t="s">
        <v>577</v>
      </c>
      <c r="B305" s="21" t="s">
        <v>578</v>
      </c>
      <c r="C305" s="4">
        <v>46.5</v>
      </c>
      <c r="D305" s="7" t="s">
        <v>357</v>
      </c>
      <c r="E305" s="26" t="s">
        <v>307</v>
      </c>
    </row>
    <row r="306" spans="1:5" ht="14.65" x14ac:dyDescent="0.4">
      <c r="A306" s="21" t="s">
        <v>579</v>
      </c>
      <c r="B306" s="21" t="s">
        <v>580</v>
      </c>
      <c r="C306" s="4">
        <v>114.2</v>
      </c>
      <c r="D306" s="7" t="s">
        <v>11</v>
      </c>
    </row>
    <row r="307" spans="1:5" x14ac:dyDescent="0.25">
      <c r="A307" s="21" t="s">
        <v>581</v>
      </c>
      <c r="B307" s="21" t="s">
        <v>582</v>
      </c>
      <c r="C307" s="4">
        <v>100</v>
      </c>
      <c r="D307" s="7" t="s">
        <v>11</v>
      </c>
    </row>
    <row r="308" spans="1:5" x14ac:dyDescent="0.25">
      <c r="A308" s="19" t="s">
        <v>312</v>
      </c>
      <c r="B308" s="19" t="s">
        <v>313</v>
      </c>
      <c r="C308" s="20">
        <v>100</v>
      </c>
      <c r="D308" s="19" t="s">
        <v>11</v>
      </c>
    </row>
    <row r="309" spans="1:5" x14ac:dyDescent="0.25">
      <c r="A309" s="19" t="s">
        <v>312</v>
      </c>
      <c r="B309" s="19" t="s">
        <v>313</v>
      </c>
      <c r="C309" s="20">
        <v>103.56</v>
      </c>
      <c r="D309" s="19" t="s">
        <v>11</v>
      </c>
    </row>
    <row r="310" spans="1:5" x14ac:dyDescent="0.25">
      <c r="A310" s="19" t="s">
        <v>312</v>
      </c>
      <c r="B310" s="19" t="s">
        <v>313</v>
      </c>
      <c r="C310" s="20">
        <v>100</v>
      </c>
      <c r="D310" s="19" t="s">
        <v>11</v>
      </c>
    </row>
    <row r="311" spans="1:5" x14ac:dyDescent="0.25">
      <c r="A311" s="21" t="s">
        <v>485</v>
      </c>
      <c r="B311" s="19" t="s">
        <v>313</v>
      </c>
      <c r="C311" s="20">
        <v>100</v>
      </c>
      <c r="D311" s="19" t="s">
        <v>11</v>
      </c>
    </row>
    <row r="312" spans="1:5" x14ac:dyDescent="0.25">
      <c r="A312" s="19" t="s">
        <v>312</v>
      </c>
      <c r="B312" s="19" t="s">
        <v>313</v>
      </c>
      <c r="C312" s="20">
        <v>120</v>
      </c>
      <c r="D312" s="19" t="s">
        <v>11</v>
      </c>
    </row>
    <row r="313" spans="1:5" x14ac:dyDescent="0.25">
      <c r="A313" s="19" t="s">
        <v>312</v>
      </c>
      <c r="B313" s="19" t="s">
        <v>313</v>
      </c>
      <c r="C313" s="20">
        <v>100</v>
      </c>
      <c r="D313" s="19" t="s">
        <v>11</v>
      </c>
    </row>
    <row r="314" spans="1:5" ht="14.65" x14ac:dyDescent="0.4">
      <c r="A314" s="21" t="s">
        <v>443</v>
      </c>
      <c r="B314" s="21" t="s">
        <v>583</v>
      </c>
      <c r="C314" s="4">
        <v>22</v>
      </c>
      <c r="D314" s="21" t="s">
        <v>11</v>
      </c>
    </row>
    <row r="315" spans="1:5" ht="14.65" x14ac:dyDescent="0.4">
      <c r="A315" s="21" t="s">
        <v>398</v>
      </c>
      <c r="B315" s="21" t="s">
        <v>584</v>
      </c>
      <c r="C315" s="4">
        <v>28</v>
      </c>
      <c r="D315" s="21" t="s">
        <v>11</v>
      </c>
    </row>
    <row r="316" spans="1:5" x14ac:dyDescent="0.25">
      <c r="A316" s="19" t="s">
        <v>312</v>
      </c>
      <c r="B316" s="19" t="s">
        <v>313</v>
      </c>
      <c r="C316" s="20">
        <v>61.98</v>
      </c>
      <c r="D316" s="19" t="s">
        <v>11</v>
      </c>
    </row>
    <row r="317" spans="1:5" x14ac:dyDescent="0.25">
      <c r="A317" s="19" t="s">
        <v>312</v>
      </c>
      <c r="B317" s="19" t="s">
        <v>313</v>
      </c>
      <c r="C317" s="20">
        <v>114</v>
      </c>
      <c r="D317" s="19" t="s">
        <v>11</v>
      </c>
    </row>
    <row r="318" spans="1:5" x14ac:dyDescent="0.25">
      <c r="A318" s="19" t="s">
        <v>312</v>
      </c>
      <c r="B318" s="19" t="s">
        <v>313</v>
      </c>
      <c r="C318" s="20">
        <v>100</v>
      </c>
      <c r="D318" s="19" t="s">
        <v>11</v>
      </c>
    </row>
    <row r="319" spans="1:5" x14ac:dyDescent="0.25">
      <c r="A319" s="21" t="s">
        <v>485</v>
      </c>
      <c r="B319" s="19" t="s">
        <v>313</v>
      </c>
      <c r="C319" s="20">
        <v>100</v>
      </c>
      <c r="D319" s="19" t="s">
        <v>11</v>
      </c>
    </row>
    <row r="320" spans="1:5" ht="18.75" x14ac:dyDescent="0.3">
      <c r="A320" s="8" t="s">
        <v>12</v>
      </c>
      <c r="B320" s="9"/>
      <c r="C320" s="10">
        <f>SUM(C293:C319)</f>
        <v>1557.79</v>
      </c>
      <c r="D320" s="11"/>
    </row>
    <row r="321" spans="1:4" x14ac:dyDescent="0.25">
      <c r="A321" s="15" t="s">
        <v>339</v>
      </c>
      <c r="B321" s="12">
        <v>41743</v>
      </c>
      <c r="C321" s="13">
        <v>1500</v>
      </c>
      <c r="D321" s="14"/>
    </row>
    <row r="322" spans="1:4" x14ac:dyDescent="0.25">
      <c r="A322" s="15" t="s">
        <v>340</v>
      </c>
      <c r="B322" s="12">
        <v>41775</v>
      </c>
      <c r="C322" s="13">
        <f>C320-C321</f>
        <v>57.789999999999964</v>
      </c>
      <c r="D322" s="14"/>
    </row>
  </sheetData>
  <hyperlinks>
    <hyperlink ref="A25" r:id="rId1"/>
    <hyperlink ref="A26" r:id="rId2"/>
    <hyperlink ref="A66" r:id="rId3"/>
    <hyperlink ref="A67" r:id="rId4"/>
    <hyperlink ref="A98" r:id="rId5"/>
    <hyperlink ref="A99" r:id="rId6"/>
    <hyperlink ref="A128" r:id="rId7"/>
    <hyperlink ref="A129" r:id="rId8"/>
    <hyperlink ref="A156" r:id="rId9"/>
    <hyperlink ref="A157" r:id="rId10"/>
    <hyperlink ref="A184" r:id="rId11"/>
    <hyperlink ref="A185" r:id="rId12"/>
    <hyperlink ref="A218" r:id="rId13"/>
    <hyperlink ref="A219" r:id="rId14"/>
    <hyperlink ref="A253" r:id="rId15"/>
    <hyperlink ref="A254" r:id="rId16"/>
    <hyperlink ref="A289" r:id="rId17"/>
    <hyperlink ref="A290" r:id="rId18"/>
    <hyperlink ref="A321" r:id="rId19"/>
    <hyperlink ref="A322" r:id="rId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tabSelected="1" topLeftCell="E78" zoomScaleNormal="100" workbookViewId="0">
      <selection activeCell="D97" activeCellId="1" sqref="B97 D97"/>
    </sheetView>
  </sheetViews>
  <sheetFormatPr defaultRowHeight="12" x14ac:dyDescent="0.2"/>
  <cols>
    <col min="1" max="1" width="13.5703125" style="437" bestFit="1" customWidth="1"/>
    <col min="2" max="2" width="11.28515625" style="591" bestFit="1" customWidth="1"/>
    <col min="3" max="3" width="6.7109375" style="618" bestFit="1" customWidth="1"/>
    <col min="4" max="4" width="12.140625" style="591" bestFit="1" customWidth="1"/>
    <col min="5" max="5" width="6.7109375" style="618" bestFit="1" customWidth="1"/>
    <col min="6" max="6" width="12.140625" style="591" bestFit="1" customWidth="1"/>
    <col min="7" max="7" width="6.140625" style="437" bestFit="1" customWidth="1"/>
    <col min="8" max="8" width="12.140625" style="591" bestFit="1" customWidth="1"/>
    <col min="9" max="9" width="6.7109375" style="437" bestFit="1" customWidth="1"/>
    <col min="10" max="10" width="11.28515625" style="591" bestFit="1" customWidth="1"/>
    <col min="11" max="11" width="7.42578125" style="437" bestFit="1" customWidth="1"/>
    <col min="12" max="12" width="12.140625" style="591" bestFit="1" customWidth="1"/>
    <col min="13" max="13" width="6.140625" style="437" bestFit="1" customWidth="1"/>
    <col min="14" max="14" width="12.140625" style="591" bestFit="1" customWidth="1"/>
    <col min="15" max="15" width="6.7109375" style="437" bestFit="1" customWidth="1"/>
    <col min="16" max="16" width="13.5703125" style="591" bestFit="1" customWidth="1"/>
    <col min="17" max="17" width="6.7109375" style="437" bestFit="1" customWidth="1"/>
    <col min="18" max="18" width="12.140625" style="591" bestFit="1" customWidth="1"/>
    <col min="19" max="19" width="6.140625" style="437" bestFit="1" customWidth="1"/>
    <col min="20" max="20" width="12.140625" style="591" bestFit="1" customWidth="1"/>
    <col min="21" max="21" width="7" style="437" bestFit="1" customWidth="1"/>
    <col min="22" max="22" width="13.5703125" style="591" bestFit="1" customWidth="1"/>
    <col min="23" max="23" width="7" style="437" bestFit="1" customWidth="1"/>
    <col min="24" max="16384" width="9.140625" style="437"/>
  </cols>
  <sheetData>
    <row r="1" spans="1:22" s="639" customFormat="1" ht="16.5" thickBot="1" x14ac:dyDescent="0.3">
      <c r="A1" s="683" t="s">
        <v>1179</v>
      </c>
      <c r="B1" s="684"/>
      <c r="C1" s="684"/>
      <c r="D1" s="684"/>
      <c r="E1" s="684"/>
      <c r="F1" s="684"/>
      <c r="G1" s="684"/>
      <c r="H1" s="684"/>
      <c r="I1" s="684"/>
      <c r="J1" s="684"/>
      <c r="K1" s="684"/>
      <c r="L1" s="684"/>
      <c r="M1" s="684"/>
      <c r="N1" s="684"/>
      <c r="O1" s="684"/>
      <c r="P1" s="684"/>
      <c r="Q1" s="684"/>
      <c r="R1" s="684"/>
      <c r="S1" s="684"/>
      <c r="T1" s="684"/>
      <c r="U1" s="685"/>
      <c r="V1" s="638"/>
    </row>
    <row r="2" spans="1:22" s="37" customFormat="1" ht="15.75" x14ac:dyDescent="0.25">
      <c r="A2" s="686" t="s">
        <v>0</v>
      </c>
      <c r="B2" s="692" t="s">
        <v>6331</v>
      </c>
      <c r="C2" s="693"/>
      <c r="D2" s="690" t="s">
        <v>5</v>
      </c>
      <c r="E2" s="691"/>
      <c r="F2" s="692" t="s">
        <v>6328</v>
      </c>
      <c r="G2" s="693"/>
      <c r="H2" s="690" t="s">
        <v>6329</v>
      </c>
      <c r="I2" s="691"/>
      <c r="J2" s="692" t="s">
        <v>6330</v>
      </c>
      <c r="K2" s="693"/>
      <c r="L2" s="690" t="s">
        <v>6326</v>
      </c>
      <c r="M2" s="691"/>
      <c r="N2" s="692" t="s">
        <v>6327</v>
      </c>
      <c r="O2" s="693"/>
      <c r="P2" s="690" t="s">
        <v>5584</v>
      </c>
      <c r="Q2" s="691"/>
      <c r="R2" s="692" t="s">
        <v>10</v>
      </c>
      <c r="S2" s="693"/>
      <c r="T2" s="694" t="s">
        <v>12</v>
      </c>
      <c r="U2" s="695"/>
      <c r="V2" s="589"/>
    </row>
    <row r="3" spans="1:22" s="593" customFormat="1" x14ac:dyDescent="0.2">
      <c r="A3" s="687"/>
      <c r="B3" s="594" t="s">
        <v>1927</v>
      </c>
      <c r="C3" s="595" t="s">
        <v>748</v>
      </c>
      <c r="D3" s="596" t="s">
        <v>1927</v>
      </c>
      <c r="E3" s="597" t="s">
        <v>748</v>
      </c>
      <c r="F3" s="594" t="s">
        <v>1927</v>
      </c>
      <c r="G3" s="595" t="s">
        <v>748</v>
      </c>
      <c r="H3" s="596" t="s">
        <v>1927</v>
      </c>
      <c r="I3" s="597" t="s">
        <v>748</v>
      </c>
      <c r="J3" s="594" t="s">
        <v>1927</v>
      </c>
      <c r="K3" s="595" t="s">
        <v>748</v>
      </c>
      <c r="L3" s="596" t="s">
        <v>1927</v>
      </c>
      <c r="M3" s="597" t="s">
        <v>748</v>
      </c>
      <c r="N3" s="594" t="s">
        <v>1927</v>
      </c>
      <c r="O3" s="595" t="s">
        <v>748</v>
      </c>
      <c r="P3" s="596" t="s">
        <v>299</v>
      </c>
      <c r="Q3" s="597" t="s">
        <v>748</v>
      </c>
      <c r="R3" s="594" t="s">
        <v>1927</v>
      </c>
      <c r="S3" s="595" t="s">
        <v>748</v>
      </c>
      <c r="T3" s="596" t="s">
        <v>1928</v>
      </c>
      <c r="U3" s="598" t="s">
        <v>748</v>
      </c>
      <c r="V3" s="592"/>
    </row>
    <row r="4" spans="1:22" x14ac:dyDescent="0.2">
      <c r="A4" s="599" t="s">
        <v>1</v>
      </c>
      <c r="B4" s="600">
        <f>SUMIF('BIO RIO'!$R$3:$R$90,"COROM",'BIO RIO'!$P$3:$P$90)</f>
        <v>0</v>
      </c>
      <c r="C4" s="601">
        <f>B4/'BIO RIO'!$P$92</f>
        <v>0</v>
      </c>
      <c r="D4" s="602">
        <f>SUMIF('BIO RIO'!$R$3:$R$90,"NR-ES",'BIO RIO'!$P$3:$P$90)</f>
        <v>21581.753999999997</v>
      </c>
      <c r="E4" s="603">
        <f>D4/'BIO RIO'!$P$92</f>
        <v>0.14757390171135154</v>
      </c>
      <c r="F4" s="600">
        <f>SUMIF('BIO RIO'!$R$3:$R$90,"COAMI",'BIO RIO'!$P$3:$P$90)</f>
        <v>0</v>
      </c>
      <c r="G4" s="601">
        <f>F4/'BIO RIO'!$P$92</f>
        <v>0</v>
      </c>
      <c r="H4" s="602">
        <f>SUMIF('BIO RIO'!$R$3:$R$90,"COPTM",'BIO RIO'!$P$3:$P$90)</f>
        <v>0</v>
      </c>
      <c r="I4" s="603">
        <f>H4/'BIO RIO'!$P$92</f>
        <v>0</v>
      </c>
      <c r="J4" s="600">
        <f>SUMIF('BIO RIO'!$R$3:$R$90,"COPMA",'BIO RIO'!$P$3:$P$90)</f>
        <v>0</v>
      </c>
      <c r="K4" s="601">
        <f>J4/'BIO RIO'!$P$92</f>
        <v>0</v>
      </c>
      <c r="L4" s="602">
        <f>SUMIF('BIO RIO'!$R$3:$R$90,"COADM",'BIO RIO'!$P$3:$P$90)</f>
        <v>0</v>
      </c>
      <c r="M4" s="603">
        <f>L4/'BIO RIO'!$P$92</f>
        <v>0</v>
      </c>
      <c r="N4" s="600">
        <f>SUMIF('BIO RIO'!$R$3:$R$90,"COADM/CETEM",'BIO RIO'!$P$3:$P$90)</f>
        <v>0</v>
      </c>
      <c r="O4" s="601">
        <f>N4/'BIO RIO'!$P$92</f>
        <v>0</v>
      </c>
      <c r="P4" s="602">
        <f>SUMIF('BIO RIO'!$R$3:$R$90,"COPGI",'BIO RIO'!$P$3:$P$90)</f>
        <v>0</v>
      </c>
      <c r="Q4" s="603">
        <f>P4/'BIO RIO'!$P$92</f>
        <v>0</v>
      </c>
      <c r="R4" s="600">
        <f>SUMIF('BIO RIO'!$R$3:$R$90,"DIR",'BIO RIO'!$P$3:$P$90)</f>
        <v>8899.9500000000007</v>
      </c>
      <c r="S4" s="601">
        <f>R4/'BIO RIO'!$P$92</f>
        <v>6.0856978841290821E-2</v>
      </c>
      <c r="T4" s="602">
        <f>SUM(B4,D4,F4,H4,J4,L4,N4,R4,P4)</f>
        <v>30481.703999999998</v>
      </c>
      <c r="U4" s="604">
        <f>SUM(S4,O4,M4,K4,I4,G4,E4,C4,Q4)</f>
        <v>0.20843088055264236</v>
      </c>
    </row>
    <row r="5" spans="1:22" x14ac:dyDescent="0.2">
      <c r="A5" s="605" t="s">
        <v>2</v>
      </c>
      <c r="B5" s="606">
        <f>SUMIF(FACC!P3:P387,"COROM",FACC!$N$3:$N$387)</f>
        <v>12705.95</v>
      </c>
      <c r="C5" s="607">
        <f>B5/FACC!$N$387</f>
        <v>2.5017158755091973E-2</v>
      </c>
      <c r="D5" s="608">
        <f>SUMIF(FACC!P3:P387,"NR-ES",FACC!$N$3:$N$387)</f>
        <v>9398.18</v>
      </c>
      <c r="E5" s="609">
        <f>D5/FACC!$N$387</f>
        <v>1.8504382676535817E-2</v>
      </c>
      <c r="F5" s="606">
        <f>SUMIF(FACC!P3:P387,"COAMI",FACC!$N$3:$N$387)</f>
        <v>1713.308</v>
      </c>
      <c r="G5" s="607">
        <f>F5/FACC!$N$387</f>
        <v>3.3733879192322587E-3</v>
      </c>
      <c r="H5" s="608">
        <f>SUMIF(FACC!P3:P387,"COPTM",FACC!$N$3:$N$387)</f>
        <v>3633.1</v>
      </c>
      <c r="I5" s="609">
        <f>H5/FACC!$N$387</f>
        <v>7.1533289107169979E-3</v>
      </c>
      <c r="J5" s="606">
        <f>SUMIF(FACC!P3:P387,"COPMA",FACC!$N$3:$N$387)</f>
        <v>25044.74</v>
      </c>
      <c r="K5" s="607">
        <f>J5/FACC!$N$387</f>
        <v>4.9311404228727658E-2</v>
      </c>
      <c r="L5" s="608">
        <f>SUMIF(FACC!P3:P387,"COADM",FACC!$N$3:$N$387)</f>
        <v>135674.95200000011</v>
      </c>
      <c r="M5" s="609">
        <f>L5/FACC!$N$387</f>
        <v>0.26713483157681917</v>
      </c>
      <c r="N5" s="606">
        <f>SUMIF(FACC!P3:P387,"COADM/CETEM",FACC!$N$3:$N$387)</f>
        <v>219543.46</v>
      </c>
      <c r="O5" s="607">
        <f>N5/FACC!$N$387</f>
        <v>0.43226626835948384</v>
      </c>
      <c r="P5" s="608">
        <f>SUMIF(FACC!P3:P387,"COPGI",FACC!$N$3:$N$387)</f>
        <v>3839.29</v>
      </c>
      <c r="Q5" s="609">
        <f>P5/FACC!$N$387</f>
        <v>7.5593031167946554E-3</v>
      </c>
      <c r="R5" s="606">
        <f>SUMIF(FACC!P3:P387,"DIR",FACC!$N$3:$N$387)</f>
        <v>96336.430000000022</v>
      </c>
      <c r="S5" s="607">
        <f>R5/FACC!$N$387</f>
        <v>0.18967993445659753</v>
      </c>
      <c r="T5" s="602">
        <f>SUM(B5,D5,F5,H5,J5,L5,N5,R5,P5)</f>
        <v>507889.41000000009</v>
      </c>
      <c r="U5" s="604">
        <f>SUM(S5,O5,M5,K5,I5,G5,E5,C5,Q5)</f>
        <v>1</v>
      </c>
    </row>
    <row r="6" spans="1:22" x14ac:dyDescent="0.2">
      <c r="A6" s="610" t="s">
        <v>3</v>
      </c>
      <c r="B6" s="611">
        <v>0</v>
      </c>
      <c r="C6" s="612">
        <f>B6/FUNCATE!$F$70</f>
        <v>0</v>
      </c>
      <c r="D6" s="611">
        <f>SUMIF(FUNCATE!$H$41:$H$68,"NR-ES",FUNCATE!$F$41:$F$68)</f>
        <v>0</v>
      </c>
      <c r="E6" s="612">
        <f>D6/FUNCATE!$F$70</f>
        <v>0</v>
      </c>
      <c r="F6" s="611">
        <v>0</v>
      </c>
      <c r="G6" s="612">
        <f>F6/FUNCATE!$F$70</f>
        <v>0</v>
      </c>
      <c r="H6" s="611">
        <v>0</v>
      </c>
      <c r="I6" s="612">
        <v>0</v>
      </c>
      <c r="J6" s="611">
        <v>0</v>
      </c>
      <c r="K6" s="612">
        <f>J6/FUNCATE!$F$70</f>
        <v>0</v>
      </c>
      <c r="L6" s="611">
        <f>SUMIF(FUNCATE!$H$41:$H$68,"COADM",FUNCATE!$F$41:$F$68)</f>
        <v>0</v>
      </c>
      <c r="M6" s="612">
        <f>L6/FUNCATE!$F$70</f>
        <v>0</v>
      </c>
      <c r="N6" s="611">
        <v>0</v>
      </c>
      <c r="O6" s="612">
        <f>N6/FUNCATE!$F$70</f>
        <v>0</v>
      </c>
      <c r="P6" s="611">
        <v>0</v>
      </c>
      <c r="Q6" s="612">
        <f>P6/FUNCATE!$F$70</f>
        <v>0</v>
      </c>
      <c r="R6" s="611">
        <v>0</v>
      </c>
      <c r="S6" s="612">
        <f>R6/FUNCATE!$F$70</f>
        <v>0</v>
      </c>
      <c r="T6" s="602">
        <f t="shared" ref="T6" si="0">SUM(B6,D6,F6,H6,J6,L6,N6,R6,P6)</f>
        <v>0</v>
      </c>
      <c r="U6" s="604">
        <f>SUM(S6,O6,M6,K6,I6,G6,E6,C6,Q6)</f>
        <v>0</v>
      </c>
    </row>
    <row r="7" spans="1:22" x14ac:dyDescent="0.2">
      <c r="A7" s="613" t="s">
        <v>12</v>
      </c>
      <c r="B7" s="614">
        <f>SUM(B4:B6)</f>
        <v>12705.95</v>
      </c>
      <c r="C7" s="615">
        <f>B7/$T$7</f>
        <v>2.3600727582869536E-2</v>
      </c>
      <c r="D7" s="616">
        <f>SUM(D4:D6)</f>
        <v>30979.933999999997</v>
      </c>
      <c r="E7" s="617">
        <f>D7/$T$7</f>
        <v>5.7543826543412939E-2</v>
      </c>
      <c r="F7" s="614">
        <f>SUM(F4:F6)</f>
        <v>1713.308</v>
      </c>
      <c r="G7" s="615">
        <f>F7/$T$7</f>
        <v>3.1823921370343058E-3</v>
      </c>
      <c r="H7" s="616">
        <f>SUM(H4:H6)</f>
        <v>3633.1</v>
      </c>
      <c r="I7" s="617">
        <f>H7/$T$7</f>
        <v>6.7483189672022399E-3</v>
      </c>
      <c r="J7" s="614">
        <f>SUM(J4:J6)</f>
        <v>25044.74</v>
      </c>
      <c r="K7" s="615">
        <f>J7/$T$7</f>
        <v>4.6519472068109503E-2</v>
      </c>
      <c r="L7" s="616">
        <f>SUM(L4:L6)</f>
        <v>135674.95200000011</v>
      </c>
      <c r="M7" s="617">
        <f>L7/$T$7</f>
        <v>0.252010088342147</v>
      </c>
      <c r="N7" s="614">
        <f>SUM(N4:N6)</f>
        <v>219543.46</v>
      </c>
      <c r="O7" s="615">
        <f>N7/$T$7</f>
        <v>0.40779204955635856</v>
      </c>
      <c r="P7" s="616">
        <f>SUM(P4:P6)</f>
        <v>3839.29</v>
      </c>
      <c r="Q7" s="617">
        <f>P7/$T$7</f>
        <v>7.1313075686300648E-3</v>
      </c>
      <c r="R7" s="614">
        <f>SUM(R4:R6)</f>
        <v>105236.38000000002</v>
      </c>
      <c r="S7" s="615">
        <f>R7/$T$7</f>
        <v>0.19547181723423596</v>
      </c>
      <c r="T7" s="616">
        <f>SUM(T4:T6)</f>
        <v>538371.11400000006</v>
      </c>
      <c r="U7" s="604">
        <f>SUM(S7,O7,M7,K7,I7,G7,E7,C7,Q7)</f>
        <v>1.0000000000000002</v>
      </c>
    </row>
    <row r="10" spans="1:22" ht="12.75" thickBot="1" x14ac:dyDescent="0.25"/>
    <row r="11" spans="1:22" s="639" customFormat="1" ht="16.5" thickBot="1" x14ac:dyDescent="0.3">
      <c r="A11" s="683" t="s">
        <v>1775</v>
      </c>
      <c r="B11" s="684"/>
      <c r="C11" s="684"/>
      <c r="D11" s="684"/>
      <c r="E11" s="684"/>
      <c r="F11" s="684"/>
      <c r="G11" s="684"/>
      <c r="H11" s="684"/>
      <c r="I11" s="684"/>
      <c r="J11" s="684"/>
      <c r="K11" s="684"/>
      <c r="L11" s="684"/>
      <c r="M11" s="684"/>
      <c r="N11" s="684"/>
      <c r="O11" s="684"/>
      <c r="P11" s="684"/>
      <c r="Q11" s="684"/>
      <c r="R11" s="684"/>
      <c r="S11" s="684"/>
      <c r="T11" s="684"/>
      <c r="U11" s="685"/>
      <c r="V11" s="638"/>
    </row>
    <row r="12" spans="1:22" s="37" customFormat="1" ht="15.75" x14ac:dyDescent="0.25">
      <c r="A12" s="688" t="s">
        <v>0</v>
      </c>
      <c r="B12" s="692" t="s">
        <v>6331</v>
      </c>
      <c r="C12" s="693"/>
      <c r="D12" s="690" t="s">
        <v>5</v>
      </c>
      <c r="E12" s="691"/>
      <c r="F12" s="692" t="s">
        <v>6328</v>
      </c>
      <c r="G12" s="693"/>
      <c r="H12" s="690" t="s">
        <v>6329</v>
      </c>
      <c r="I12" s="691"/>
      <c r="J12" s="692" t="s">
        <v>6330</v>
      </c>
      <c r="K12" s="693"/>
      <c r="L12" s="690" t="s">
        <v>6326</v>
      </c>
      <c r="M12" s="691"/>
      <c r="N12" s="692" t="s">
        <v>6327</v>
      </c>
      <c r="O12" s="693"/>
      <c r="P12" s="690" t="s">
        <v>5584</v>
      </c>
      <c r="Q12" s="691"/>
      <c r="R12" s="692" t="s">
        <v>10</v>
      </c>
      <c r="S12" s="693"/>
      <c r="T12" s="694" t="s">
        <v>12</v>
      </c>
      <c r="U12" s="695"/>
      <c r="V12" s="589"/>
    </row>
    <row r="13" spans="1:22" x14ac:dyDescent="0.2">
      <c r="A13" s="689"/>
      <c r="B13" s="594" t="s">
        <v>1927</v>
      </c>
      <c r="C13" s="595" t="s">
        <v>748</v>
      </c>
      <c r="D13" s="596" t="s">
        <v>1927</v>
      </c>
      <c r="E13" s="597" t="s">
        <v>748</v>
      </c>
      <c r="F13" s="594" t="s">
        <v>1927</v>
      </c>
      <c r="G13" s="595" t="s">
        <v>748</v>
      </c>
      <c r="H13" s="596" t="s">
        <v>1927</v>
      </c>
      <c r="I13" s="597" t="s">
        <v>748</v>
      </c>
      <c r="J13" s="594" t="s">
        <v>1927</v>
      </c>
      <c r="K13" s="595" t="s">
        <v>748</v>
      </c>
      <c r="L13" s="596" t="s">
        <v>1927</v>
      </c>
      <c r="M13" s="597" t="s">
        <v>748</v>
      </c>
      <c r="N13" s="594" t="s">
        <v>1927</v>
      </c>
      <c r="O13" s="595" t="s">
        <v>748</v>
      </c>
      <c r="P13" s="596" t="s">
        <v>299</v>
      </c>
      <c r="Q13" s="597" t="s">
        <v>748</v>
      </c>
      <c r="R13" s="594" t="s">
        <v>1927</v>
      </c>
      <c r="S13" s="595" t="s">
        <v>748</v>
      </c>
      <c r="T13" s="596" t="s">
        <v>1928</v>
      </c>
      <c r="U13" s="598" t="s">
        <v>748</v>
      </c>
    </row>
    <row r="14" spans="1:22" x14ac:dyDescent="0.2">
      <c r="A14" s="620" t="s">
        <v>1</v>
      </c>
      <c r="B14" s="600">
        <f>SUMIF('BIO RIO'!$H$3:$H$150,"CATE",'BIO RIO'!$F$3:$F$150)</f>
        <v>3080.3879999999999</v>
      </c>
      <c r="C14" s="601">
        <f>B14/'BIO RIO'!$F$152</f>
        <v>1.4047821846730087E-2</v>
      </c>
      <c r="D14" s="600">
        <f>SUMIF('BIO RIO'!$H$3:$H$150,"NR-ES",'BIO RIO'!$F$3:$F$150)</f>
        <v>630</v>
      </c>
      <c r="E14" s="601">
        <f>D14/'BIO RIO'!$F$152</f>
        <v>2.8730561745598138E-3</v>
      </c>
      <c r="F14" s="600">
        <f>SUMIF('BIO RIO'!$H$3:$H$150,"COAMI",'BIO RIO'!$F$3:$F$150)</f>
        <v>0</v>
      </c>
      <c r="G14" s="601">
        <f>F14/'BIO RIO'!$F$152</f>
        <v>0</v>
      </c>
      <c r="H14" s="600">
        <f>SUMIF('BIO RIO'!$H$3:$H$150,"COPTM",'BIO RIO'!$F$3:$F$150)</f>
        <v>0</v>
      </c>
      <c r="I14" s="601">
        <f>H14/'BIO RIO'!$F$152</f>
        <v>0</v>
      </c>
      <c r="J14" s="600">
        <f>SUMIF('BIO RIO'!$H$3:$H$150,"COPMA",'BIO RIO'!$F$3:$F$150)</f>
        <v>0</v>
      </c>
      <c r="K14" s="601">
        <f>J14/'BIO RIO'!$F$152</f>
        <v>0</v>
      </c>
      <c r="L14" s="600">
        <f>SUMIF('BIO RIO'!$H$3:$H$150,"COADM",'BIO RIO'!$F$3:$F$150)</f>
        <v>0</v>
      </c>
      <c r="M14" s="601">
        <f>L14/'BIO RIO'!$F$152</f>
        <v>0</v>
      </c>
      <c r="N14" s="600">
        <f>SUMIF('BIO RIO'!$H$3:$H$150,"COADM/CETEM",'BIO RIO'!$F$3:$F$150)</f>
        <v>0</v>
      </c>
      <c r="O14" s="601">
        <f>N14/'BIO RIO'!$F$152</f>
        <v>0</v>
      </c>
      <c r="P14" s="600">
        <f>SUMIF('BIO RIO'!$H$3:$H$150,"COPGI",'BIO RIO'!$F$3:$F$150)</f>
        <v>0</v>
      </c>
      <c r="Q14" s="601">
        <f>P14/'BIO RIO'!$F$152</f>
        <v>0</v>
      </c>
      <c r="R14" s="600">
        <f>SUMIF('BIO RIO'!$H$3:$H$150,"DIR",'BIO RIO'!$F$3:$F$150)</f>
        <v>8863.5400000000009</v>
      </c>
      <c r="S14" s="601">
        <f>R14/'BIO RIO'!$F$152</f>
        <v>4.0421346548345866E-2</v>
      </c>
      <c r="T14" s="600">
        <f>SUM(B14,D14,F14,H14,J14,L14,N14,R14,P14)</f>
        <v>12573.928</v>
      </c>
      <c r="U14" s="621">
        <f>SUM(S14,O14,M14,K14,I14,G14,E14,C14,Q14)</f>
        <v>5.7342224569635766E-2</v>
      </c>
    </row>
    <row r="15" spans="1:22" x14ac:dyDescent="0.2">
      <c r="A15" s="622" t="s">
        <v>2</v>
      </c>
      <c r="B15" s="606">
        <f>SUMIF(FACC!$G$3:$G$424,"CATE",FACC!$E$3:$E$424)</f>
        <v>0</v>
      </c>
      <c r="C15" s="607">
        <f>B15/FACC!$E$417</f>
        <v>0</v>
      </c>
      <c r="D15" s="606">
        <f>SUMIF(FACC!$G$3:$G$424,"NR-ES",FACC!$E$3:$E$424)</f>
        <v>65826.070000000007</v>
      </c>
      <c r="E15" s="607">
        <f>D15/FACC!$E$417</f>
        <v>0.14887614472057362</v>
      </c>
      <c r="F15" s="606">
        <f>SUMIF(FACC!$G$3:$G$424,"COAMI",FACC!$E$3:$E$424)</f>
        <v>45639.360000000001</v>
      </c>
      <c r="G15" s="607">
        <f>F15/FACC!$E$417</f>
        <v>0.10322068390706536</v>
      </c>
      <c r="H15" s="606">
        <f>SUMIF(FACC!$G$3:$G$424,"COPTM",FACC!$E$3:$E$424)</f>
        <v>11378.869999999999</v>
      </c>
      <c r="I15" s="607">
        <f>H15/FACC!$E$417</f>
        <v>2.5735127387623066E-2</v>
      </c>
      <c r="J15" s="606">
        <f>SUMIF(FACC!$G$3:$G$424,"COPMA",FACC!$E$3:$E$424)</f>
        <v>20206.670000000002</v>
      </c>
      <c r="K15" s="607">
        <f>J15/FACC!$E$417</f>
        <v>4.570060353353729E-2</v>
      </c>
      <c r="L15" s="606">
        <f>SUMIF(FACC!$G$3:$G$424,"COADM",FACC!$E$3:$E$424)</f>
        <v>57062.167999999991</v>
      </c>
      <c r="M15" s="607">
        <f>L15/FACC!$E$417</f>
        <v>0.12905518408189465</v>
      </c>
      <c r="N15" s="606">
        <f>SUMIF(FACC!$G$3:$G$424,"COADM/CETEM",FACC!$E$3:$E$424)</f>
        <v>203805.20200000005</v>
      </c>
      <c r="O15" s="607">
        <f>N15/FACC!$E$417</f>
        <v>0.46093793458667276</v>
      </c>
      <c r="P15" s="606">
        <f>SUMIF(FACC!$G$3:$G$424,"COPGI",FACC!$E$3:$E$424)</f>
        <v>5114.63</v>
      </c>
      <c r="Q15" s="607">
        <f>P15/FACC!$E$417</f>
        <v>1.1567550608325658E-2</v>
      </c>
      <c r="R15" s="606">
        <f>SUMIF(FACC!$G$3:$G$424,"DIR",FACC!$E$3:$E$424)</f>
        <v>30481.271699999994</v>
      </c>
      <c r="S15" s="607">
        <f>R15/FACC!$E$417</f>
        <v>6.8938252228582436E-2</v>
      </c>
      <c r="T15" s="600">
        <f>SUM(B15,D15,F15,H15,J15,L15,N15,R15,P15)</f>
        <v>439514.24170000001</v>
      </c>
      <c r="U15" s="621">
        <f>SUM(S15,O15,M15,K15,I15,G15,E15,C15,Q15)</f>
        <v>0.99403148105427497</v>
      </c>
    </row>
    <row r="16" spans="1:22" x14ac:dyDescent="0.2">
      <c r="A16" s="610" t="s">
        <v>3</v>
      </c>
      <c r="B16" s="611">
        <f>SUMIF(FUNCATE!H3:H22,"COROM",FUNCATE!F3:F22)</f>
        <v>165.75</v>
      </c>
      <c r="C16" s="612">
        <f>B16/FUNCATE!$F$24</f>
        <v>2.3106938773234158E-2</v>
      </c>
      <c r="D16" s="611">
        <f>SUMIF(FUNCATE!$H$3:$H$22,"NR-ES",FUNCATE!$F$3:$F$22)</f>
        <v>0</v>
      </c>
      <c r="E16" s="612">
        <f>D16/FUNCATE!$F$24</f>
        <v>0</v>
      </c>
      <c r="F16" s="611">
        <f>SUMIF(FUNCATE!$H$3:$H$22,"COAMI",FUNCATE!$F$3:$F$22)</f>
        <v>0</v>
      </c>
      <c r="G16" s="612">
        <f>F16/FUNCATE!$F$24</f>
        <v>0</v>
      </c>
      <c r="H16" s="611">
        <f>SUMIF(FUNCATE!$H$3:$H$22,"COPTM",FUNCATE!$F$3:$F$22)</f>
        <v>1826.7800000000002</v>
      </c>
      <c r="I16" s="612">
        <f>H16/FUNCATE!$F$24</f>
        <v>0.25466843808246575</v>
      </c>
      <c r="J16" s="611">
        <f>SUMIF(FUNCATE!$H$3:$H$22,"COPMA",FUNCATE!$F$3:$F$22)</f>
        <v>317.20999999999998</v>
      </c>
      <c r="K16" s="612">
        <f>J16/FUNCATE!$F$24</f>
        <v>4.4221731814525531E-2</v>
      </c>
      <c r="L16" s="611">
        <f>SUMIF(FUNCATE!$H$3:$H$22,"COADM",FUNCATE!$F$3:$F$22)</f>
        <v>0</v>
      </c>
      <c r="M16" s="612">
        <f>L16/FUNCATE!$F$24</f>
        <v>0</v>
      </c>
      <c r="N16" s="611">
        <f>SUMIF(FUNCATE!$H$3:$H$22,"COADM/CETEM",FUNCATE!$F$3:$F$22)</f>
        <v>2041.36</v>
      </c>
      <c r="O16" s="612">
        <f>N16/FUNCATE!$F$24</f>
        <v>0.28458268798871361</v>
      </c>
      <c r="P16" s="611">
        <f>SUMIF(FUNCATE!$H$3:$H$22,"COPGI",FUNCATE!$F$3:$F$22)</f>
        <v>1501.67</v>
      </c>
      <c r="Q16" s="612">
        <f>P16/FUNCATE!$F$24</f>
        <v>0.20934538007603343</v>
      </c>
      <c r="R16" s="611">
        <f>SUMIF(FUNCATE!$H$3:$H$22,"DIR",FUNCATE!$F$3:$F$22)</f>
        <v>1320.4</v>
      </c>
      <c r="S16" s="612">
        <f>R16/FUNCATE!$F$24</f>
        <v>0.18407482326502794</v>
      </c>
      <c r="T16" s="600">
        <f t="shared" ref="T16" si="1">SUM(B16,D16,F16,H16,J16,L16,N16,R16,P16)</f>
        <v>7173.17</v>
      </c>
      <c r="U16" s="621">
        <f>SUM(S16,O16,M16,K16,I16,G16,E16,C16,Q16)</f>
        <v>1.0000000000000004</v>
      </c>
    </row>
    <row r="17" spans="1:22" ht="12.75" thickBot="1" x14ac:dyDescent="0.25">
      <c r="A17" s="613" t="s">
        <v>12</v>
      </c>
      <c r="B17" s="623">
        <f>SUM(B14:B16)</f>
        <v>3246.1379999999999</v>
      </c>
      <c r="C17" s="624">
        <f>B17/$T$17</f>
        <v>7.0681716909166605E-3</v>
      </c>
      <c r="D17" s="623">
        <f>SUM(D14:D16)</f>
        <v>66456.070000000007</v>
      </c>
      <c r="E17" s="624">
        <f>D17/$T$17</f>
        <v>0.14470207756527173</v>
      </c>
      <c r="F17" s="623">
        <f>SUM(F14:F16)</f>
        <v>45639.360000000001</v>
      </c>
      <c r="G17" s="624">
        <f>F17/$T$17</f>
        <v>9.93755756358954E-2</v>
      </c>
      <c r="H17" s="623">
        <f>SUM(H14:H16)</f>
        <v>13205.65</v>
      </c>
      <c r="I17" s="624">
        <f>H17/$T$17</f>
        <v>2.875410764735005E-2</v>
      </c>
      <c r="J17" s="623">
        <f>SUM(J14:J16)</f>
        <v>20523.88</v>
      </c>
      <c r="K17" s="624">
        <f>J17/$T$17</f>
        <v>4.4688891108070776E-2</v>
      </c>
      <c r="L17" s="623">
        <f>SUM(L14:L16)</f>
        <v>57062.167999999991</v>
      </c>
      <c r="M17" s="624">
        <f>L17/$T$17</f>
        <v>0.124247706191151</v>
      </c>
      <c r="N17" s="623">
        <f>SUM(N14:N16)</f>
        <v>205846.56200000003</v>
      </c>
      <c r="O17" s="624">
        <f>N17/$T$17</f>
        <v>0.44821225782789315</v>
      </c>
      <c r="P17" s="623">
        <f>SUM(P14:P16)</f>
        <v>6616.3</v>
      </c>
      <c r="Q17" s="624">
        <f>P17/$T$17</f>
        <v>1.4406394416568829E-2</v>
      </c>
      <c r="R17" s="623">
        <f>SUM(R14:R16)</f>
        <v>40665.211699999993</v>
      </c>
      <c r="S17" s="624">
        <f>R17/$T$17</f>
        <v>8.8544817916882443E-2</v>
      </c>
      <c r="T17" s="623">
        <f>SUM(T14:T16)</f>
        <v>459261.33970000001</v>
      </c>
      <c r="U17" s="625">
        <f>SUM(S17,O17,M17,K17,I17,G17,E17,C17,Q17)</f>
        <v>1</v>
      </c>
    </row>
    <row r="20" spans="1:22" ht="12.75" thickBot="1" x14ac:dyDescent="0.25"/>
    <row r="21" spans="1:22" s="639" customFormat="1" ht="16.5" thickBot="1" x14ac:dyDescent="0.3">
      <c r="A21" s="683" t="s">
        <v>2652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5"/>
      <c r="V21" s="638"/>
    </row>
    <row r="22" spans="1:22" s="37" customFormat="1" ht="15.75" x14ac:dyDescent="0.25">
      <c r="A22" s="688" t="s">
        <v>0</v>
      </c>
      <c r="B22" s="692" t="s">
        <v>6331</v>
      </c>
      <c r="C22" s="693"/>
      <c r="D22" s="690" t="s">
        <v>5</v>
      </c>
      <c r="E22" s="691"/>
      <c r="F22" s="692" t="s">
        <v>6328</v>
      </c>
      <c r="G22" s="693"/>
      <c r="H22" s="690" t="s">
        <v>6329</v>
      </c>
      <c r="I22" s="691"/>
      <c r="J22" s="692" t="s">
        <v>6330</v>
      </c>
      <c r="K22" s="693"/>
      <c r="L22" s="690" t="s">
        <v>6326</v>
      </c>
      <c r="M22" s="691"/>
      <c r="N22" s="692" t="s">
        <v>6327</v>
      </c>
      <c r="O22" s="693"/>
      <c r="P22" s="690" t="s">
        <v>5584</v>
      </c>
      <c r="Q22" s="691"/>
      <c r="R22" s="692" t="s">
        <v>10</v>
      </c>
      <c r="S22" s="693"/>
      <c r="T22" s="694" t="s">
        <v>12</v>
      </c>
      <c r="U22" s="695"/>
      <c r="V22" s="589"/>
    </row>
    <row r="23" spans="1:22" x14ac:dyDescent="0.2">
      <c r="A23" s="689"/>
      <c r="B23" s="594" t="s">
        <v>1927</v>
      </c>
      <c r="C23" s="595" t="s">
        <v>748</v>
      </c>
      <c r="D23" s="594" t="s">
        <v>1927</v>
      </c>
      <c r="E23" s="595" t="s">
        <v>748</v>
      </c>
      <c r="F23" s="594" t="s">
        <v>1927</v>
      </c>
      <c r="G23" s="595" t="s">
        <v>748</v>
      </c>
      <c r="H23" s="594" t="s">
        <v>1927</v>
      </c>
      <c r="I23" s="595" t="s">
        <v>748</v>
      </c>
      <c r="J23" s="594" t="s">
        <v>1927</v>
      </c>
      <c r="K23" s="595" t="s">
        <v>748</v>
      </c>
      <c r="L23" s="594" t="s">
        <v>1927</v>
      </c>
      <c r="M23" s="595" t="s">
        <v>748</v>
      </c>
      <c r="N23" s="594" t="s">
        <v>1927</v>
      </c>
      <c r="O23" s="595" t="s">
        <v>748</v>
      </c>
      <c r="P23" s="594" t="s">
        <v>299</v>
      </c>
      <c r="Q23" s="595" t="s">
        <v>748</v>
      </c>
      <c r="R23" s="594" t="s">
        <v>1927</v>
      </c>
      <c r="S23" s="595" t="s">
        <v>748</v>
      </c>
      <c r="T23" s="594" t="s">
        <v>1928</v>
      </c>
      <c r="U23" s="595" t="s">
        <v>748</v>
      </c>
    </row>
    <row r="24" spans="1:22" x14ac:dyDescent="0.2">
      <c r="A24" s="620" t="s">
        <v>1</v>
      </c>
      <c r="B24" s="600">
        <f>SUMIF('BIO RIO'!$H$157:$H$217,"CATE",'BIO RIO'!$F$157:$F$217)</f>
        <v>65.599999999999994</v>
      </c>
      <c r="C24" s="601">
        <f>B24/'BIO RIO'!$F$216</f>
        <v>7.0346977684781565E-4</v>
      </c>
      <c r="D24" s="600">
        <f>SUMIF('BIO RIO'!$H$157:$H$217,"NR-ES",'BIO RIO'!$F$157:$F$217)</f>
        <v>0</v>
      </c>
      <c r="E24" s="601">
        <f>D24/'BIO RIO'!$F$216</f>
        <v>0</v>
      </c>
      <c r="F24" s="600">
        <f>SUMIF('BIO RIO'!$H$157:$H$217,"COAMI",'BIO RIO'!$F$157:$F$217)</f>
        <v>0</v>
      </c>
      <c r="G24" s="601">
        <f>F24/'BIO RIO'!$F$216</f>
        <v>0</v>
      </c>
      <c r="H24" s="600">
        <f>SUMIF('BIO RIO'!$H$157:$H$217,"COPTM",'BIO RIO'!$F$157:$F$217)</f>
        <v>0</v>
      </c>
      <c r="I24" s="601">
        <f>H24/'BIO RIO'!$F$216</f>
        <v>0</v>
      </c>
      <c r="J24" s="600">
        <f>SUMIF('BIO RIO'!$H$157:$H$217,"COPMA",'BIO RIO'!$F$157:$F$217)</f>
        <v>0</v>
      </c>
      <c r="K24" s="601">
        <f>J24/'BIO RIO'!$F$216</f>
        <v>0</v>
      </c>
      <c r="L24" s="600">
        <f>SUMIF('BIO RIO'!$H$157:$H$217,"COADM",'BIO RIO'!$F$157:$F$217)</f>
        <v>0</v>
      </c>
      <c r="M24" s="601">
        <f>L24/'BIO RIO'!$F$216</f>
        <v>0</v>
      </c>
      <c r="N24" s="600">
        <f>SUMIF('BIO RIO'!$H$157:$H$217,"COADM/CETEM",'BIO RIO'!$F$157:$F$217)</f>
        <v>0</v>
      </c>
      <c r="O24" s="601">
        <f>N24/'BIO RIO'!$F$216</f>
        <v>0</v>
      </c>
      <c r="P24" s="626">
        <f>SUMIF('BIO RIO'!$H$157:$H$217,"COPGI",'BIO RIO'!$F$157:$F$217)</f>
        <v>0</v>
      </c>
      <c r="Q24" s="601">
        <f>P24/'BIO RIO'!$F$216</f>
        <v>0</v>
      </c>
      <c r="R24" s="600">
        <f>SUMIF('BIO RIO'!$H$157:$H$217,"DIR",'BIO RIO'!$F$157:$F$217)</f>
        <v>164.83999999999997</v>
      </c>
      <c r="S24" s="601">
        <f>R24/'BIO RIO'!$F$216</f>
        <v>1.7676822868230781E-3</v>
      </c>
      <c r="T24" s="600">
        <f>SUM(B24,D24,F24,H24,J24,L24,N24,R24,P24)</f>
        <v>230.43999999999997</v>
      </c>
      <c r="U24" s="621">
        <f>SUM(S24,O24,M24,K24,I24,G24,E24,C24,Q24)</f>
        <v>2.471152063670894E-3</v>
      </c>
    </row>
    <row r="25" spans="1:22" x14ac:dyDescent="0.2">
      <c r="A25" s="622" t="s">
        <v>2</v>
      </c>
      <c r="B25" s="606">
        <f>SUMIF(FACC!$G$430:$G$921,"CATE",FACC!$E$430:$E$921)</f>
        <v>0</v>
      </c>
      <c r="C25" s="607">
        <f>B25/FACC!$E$923</f>
        <v>0</v>
      </c>
      <c r="D25" s="606">
        <f>SUMIF(FACC!$G$430:$G$921,"NR-ES",FACC!$E$430:$E$921)</f>
        <v>33995.630000000005</v>
      </c>
      <c r="E25" s="607">
        <f>D25/FACC!$E$923</f>
        <v>5.7488618317232405E-2</v>
      </c>
      <c r="F25" s="606">
        <f>SUMIF(FACC!$G$430:$G$921,"COAMI",FACC!$E$430:$E$921)</f>
        <v>1457.56</v>
      </c>
      <c r="G25" s="607">
        <f>F25/FACC!$E$923</f>
        <v>2.464820052296876E-3</v>
      </c>
      <c r="H25" s="606">
        <f>SUMIF(FACC!$G$430:$G$921,"COPTM",FACC!$E$430:$E$921)</f>
        <v>41277.961800000012</v>
      </c>
      <c r="I25" s="607">
        <f>H25/FACC!$E$923</f>
        <v>6.9803471529531883E-2</v>
      </c>
      <c r="J25" s="606">
        <f>SUMIF(FACC!$G$430:$G$921,"COPMA",FACC!$E$430:$E$921)</f>
        <v>35953.787900000003</v>
      </c>
      <c r="K25" s="607">
        <f>J25/FACC!$E$923</f>
        <v>6.079997898676473E-2</v>
      </c>
      <c r="L25" s="606">
        <f>SUMIF(FACC!$G$430:$G$921,"COADM",FACC!$E$430:$E$921)</f>
        <v>133328.70540000001</v>
      </c>
      <c r="M25" s="607">
        <f>L25/FACC!$E$923</f>
        <v>0.22546671603001101</v>
      </c>
      <c r="N25" s="606">
        <f>SUMIF(FACC!$G$430:$G$921,"COADM/CETEM",FACC!$E$430:$E$921)</f>
        <v>229038.74700000006</v>
      </c>
      <c r="O25" s="607">
        <f>N25/FACC!$E$923</f>
        <v>0.38731804958873128</v>
      </c>
      <c r="P25" s="627">
        <f>SUMIF(FACC!$G$430:$G$921,"COPGI",FACC!$E$430:$E$921)</f>
        <v>29514.06</v>
      </c>
      <c r="Q25" s="607">
        <f>P25/FACC!$E$923</f>
        <v>4.9910018738640705E-2</v>
      </c>
      <c r="R25" s="606">
        <f>SUMIF(FACC!$G$430:$G$921,"DIR",FACC!$E$430:$E$921)</f>
        <v>76614.098000000013</v>
      </c>
      <c r="S25" s="607">
        <f>R25/FACC!$E$923</f>
        <v>0.12955896500935676</v>
      </c>
      <c r="T25" s="600">
        <f>SUM(B25,D25,F25,H25,J25,L25,N25,R25,P25)</f>
        <v>581180.55010000011</v>
      </c>
      <c r="U25" s="621">
        <f>SUM(S25,O25,M25,K25,I25,G25,E25,C25,Q25)</f>
        <v>0.98281063825256565</v>
      </c>
    </row>
    <row r="26" spans="1:22" x14ac:dyDescent="0.2">
      <c r="A26" s="610" t="s">
        <v>3</v>
      </c>
      <c r="B26" s="611">
        <f>SUMIF(FUNCATE!H28:H36,"COROM",FUNCATE!F28:F36)</f>
        <v>0</v>
      </c>
      <c r="C26" s="628">
        <f>B26/FUNCATE!$F$3</f>
        <v>0</v>
      </c>
      <c r="D26" s="611">
        <f>SUMIF(FUNCATE!$H$28:$H$36,"NR-ES",FUNCATE!$F$3:$F$22)</f>
        <v>0</v>
      </c>
      <c r="E26" s="628">
        <f>D26/FUNCATE!$F$3</f>
        <v>0</v>
      </c>
      <c r="F26" s="611">
        <f>SUMIF(FUNCATE!$H$3:$H$22,"COAMI",FUNCATE!$F$3:$F$22)</f>
        <v>0</v>
      </c>
      <c r="G26" s="612">
        <f>F26/FUNCATE!$F$38</f>
        <v>0</v>
      </c>
      <c r="H26" s="611">
        <f>SUMIF(FUNCATE!$H$28:$H$36,"COPTM",FUNCATE!$F$28:$F$36)</f>
        <v>0</v>
      </c>
      <c r="I26" s="628">
        <f>H26/FUNCATE!$F$3</f>
        <v>0</v>
      </c>
      <c r="J26" s="611">
        <f>SUMIF(FUNCATE!$H$28:$H$36,"COPMA",FUNCATE!$F$28:$F$36)</f>
        <v>2566.37</v>
      </c>
      <c r="K26" s="628">
        <f>J26/FUNCATE!$F$38</f>
        <v>0.50851329849944815</v>
      </c>
      <c r="L26" s="611">
        <f>SUMIF(FUNCATE!$H$28:$H$36,"COADM",FUNCATE!$F$28:$F$36)</f>
        <v>2068.1999999999998</v>
      </c>
      <c r="M26" s="612">
        <f>J26/FUNCATE!$F$38</f>
        <v>0.50851329849944815</v>
      </c>
      <c r="N26" s="611">
        <f>SUMIF(FUNCATE!$H$28:$H$36,"COADM/CETEM",FUNCATE!$F$28:$F$36)</f>
        <v>0</v>
      </c>
      <c r="O26" s="628">
        <f>N26/FUNCATE!$F$3</f>
        <v>0</v>
      </c>
      <c r="P26" s="611">
        <f>SUMIF(FUNCATE!$H$28:$H$36,"COPGI",FUNCATE!$F$28:$F$36)</f>
        <v>0</v>
      </c>
      <c r="Q26" s="628">
        <f>P26/FUNCATE!$F$3</f>
        <v>0</v>
      </c>
      <c r="R26" s="611">
        <f>SUMIF(FUNCATE!$H$28:$H$36,"DIR",FUNCATE!$F$28:$F$36)</f>
        <v>412.24</v>
      </c>
      <c r="S26" s="612">
        <f>R26/FUNCATE!$F$38</f>
        <v>8.1683281122134591E-2</v>
      </c>
      <c r="T26" s="600">
        <f t="shared" ref="T26" si="2">SUM(B26,D26,F26,H26,J26,L26,N26,R26,P26)</f>
        <v>5046.8099999999995</v>
      </c>
      <c r="U26" s="621">
        <f>SUM(S26,O26,M26,K26,I26,G26,E26,C26,Q26)</f>
        <v>1.0987098781210309</v>
      </c>
    </row>
    <row r="27" spans="1:22" ht="12.75" thickBot="1" x14ac:dyDescent="0.25">
      <c r="A27" s="613" t="s">
        <v>12</v>
      </c>
      <c r="B27" s="623">
        <f>SUM(B24:B26)</f>
        <v>65.599999999999994</v>
      </c>
      <c r="C27" s="624">
        <f>B27/$T$27</f>
        <v>1.1185800579140422E-4</v>
      </c>
      <c r="D27" s="623">
        <f>SUM(D24:D26)</f>
        <v>33995.630000000005</v>
      </c>
      <c r="E27" s="624">
        <f>D27/$T$27</f>
        <v>5.7967734411927381E-2</v>
      </c>
      <c r="F27" s="623">
        <f>SUM(F24:F26)</f>
        <v>1457.56</v>
      </c>
      <c r="G27" s="624">
        <f>F27/$T$27</f>
        <v>2.4853621177030358E-3</v>
      </c>
      <c r="H27" s="623">
        <f>SUM(H24:H26)</f>
        <v>41277.961800000012</v>
      </c>
      <c r="I27" s="624">
        <f>H27/$T$27</f>
        <v>7.0385220885392744E-2</v>
      </c>
      <c r="J27" s="623">
        <f>SUM(J24:J26)</f>
        <v>38520.157900000006</v>
      </c>
      <c r="K27" s="624">
        <f>J27/$T$27</f>
        <v>6.5682744595487896E-2</v>
      </c>
      <c r="L27" s="623">
        <f>SUM(L24:L26)</f>
        <v>135396.90540000002</v>
      </c>
      <c r="M27" s="624">
        <f>L27/$T$27</f>
        <v>0.23087237543249106</v>
      </c>
      <c r="N27" s="623">
        <f>SUM(N24:N26)</f>
        <v>229038.74700000006</v>
      </c>
      <c r="O27" s="624">
        <f>N27/$T$27</f>
        <v>0.39054599829850573</v>
      </c>
      <c r="P27" s="629">
        <f>SUM(P24:P26)</f>
        <v>29514.06</v>
      </c>
      <c r="Q27" s="624">
        <f>P27/$T$27</f>
        <v>5.0325974000119698E-2</v>
      </c>
      <c r="R27" s="623">
        <f>SUM(R24:R26)</f>
        <v>77191.178000000014</v>
      </c>
      <c r="S27" s="624">
        <f>R27/$T$27</f>
        <v>0.13162273225258106</v>
      </c>
      <c r="T27" s="623">
        <f>SUM(T24:T26)</f>
        <v>586457.80010000011</v>
      </c>
      <c r="U27" s="625">
        <f>SUM(S27,O27,M27,K27,I27,G27,E27,C27,Q27)</f>
        <v>1</v>
      </c>
    </row>
    <row r="30" spans="1:22" ht="12.75" thickBot="1" x14ac:dyDescent="0.25"/>
    <row r="31" spans="1:22" s="639" customFormat="1" ht="16.5" thickBot="1" x14ac:dyDescent="0.3">
      <c r="A31" s="683" t="s">
        <v>3599</v>
      </c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4"/>
      <c r="P31" s="684"/>
      <c r="Q31" s="684"/>
      <c r="R31" s="684"/>
      <c r="S31" s="684"/>
      <c r="T31" s="684"/>
      <c r="U31" s="685"/>
      <c r="V31" s="638"/>
    </row>
    <row r="32" spans="1:22" s="37" customFormat="1" ht="15.75" x14ac:dyDescent="0.25">
      <c r="A32" s="688" t="s">
        <v>0</v>
      </c>
      <c r="B32" s="692" t="s">
        <v>6331</v>
      </c>
      <c r="C32" s="693"/>
      <c r="D32" s="690" t="s">
        <v>5</v>
      </c>
      <c r="E32" s="691"/>
      <c r="F32" s="692" t="s">
        <v>6328</v>
      </c>
      <c r="G32" s="693"/>
      <c r="H32" s="690" t="s">
        <v>6329</v>
      </c>
      <c r="I32" s="691"/>
      <c r="J32" s="692" t="s">
        <v>6330</v>
      </c>
      <c r="K32" s="693"/>
      <c r="L32" s="690" t="s">
        <v>6326</v>
      </c>
      <c r="M32" s="691"/>
      <c r="N32" s="692" t="s">
        <v>6327</v>
      </c>
      <c r="O32" s="693"/>
      <c r="P32" s="690" t="s">
        <v>5584</v>
      </c>
      <c r="Q32" s="691"/>
      <c r="R32" s="692" t="s">
        <v>10</v>
      </c>
      <c r="S32" s="693"/>
      <c r="T32" s="694" t="s">
        <v>12</v>
      </c>
      <c r="U32" s="695"/>
      <c r="V32" s="589"/>
    </row>
    <row r="33" spans="1:22" x14ac:dyDescent="0.2">
      <c r="A33" s="689"/>
      <c r="B33" s="594" t="s">
        <v>1927</v>
      </c>
      <c r="C33" s="595" t="s">
        <v>748</v>
      </c>
      <c r="D33" s="594" t="s">
        <v>1927</v>
      </c>
      <c r="E33" s="595" t="s">
        <v>748</v>
      </c>
      <c r="F33" s="594" t="s">
        <v>1927</v>
      </c>
      <c r="G33" s="595" t="s">
        <v>748</v>
      </c>
      <c r="H33" s="594" t="s">
        <v>1927</v>
      </c>
      <c r="I33" s="595" t="s">
        <v>748</v>
      </c>
      <c r="J33" s="594" t="s">
        <v>1927</v>
      </c>
      <c r="K33" s="595" t="s">
        <v>748</v>
      </c>
      <c r="L33" s="594" t="s">
        <v>1927</v>
      </c>
      <c r="M33" s="595" t="s">
        <v>748</v>
      </c>
      <c r="N33" s="594" t="s">
        <v>1927</v>
      </c>
      <c r="O33" s="595" t="s">
        <v>748</v>
      </c>
      <c r="P33" s="594" t="s">
        <v>299</v>
      </c>
      <c r="Q33" s="595" t="s">
        <v>748</v>
      </c>
      <c r="R33" s="594" t="s">
        <v>1927</v>
      </c>
      <c r="S33" s="595" t="s">
        <v>748</v>
      </c>
      <c r="T33" s="594" t="s">
        <v>1928</v>
      </c>
      <c r="U33" s="595" t="s">
        <v>748</v>
      </c>
    </row>
    <row r="34" spans="1:22" x14ac:dyDescent="0.2">
      <c r="A34" s="620" t="s">
        <v>1</v>
      </c>
      <c r="B34" s="600">
        <f>SUMIF('BIO RIO'!$H$220:$H$267,"CATE",'BIO RIO'!$F$220:$F$267)</f>
        <v>0</v>
      </c>
      <c r="C34" s="601">
        <f>B34/'BIO RIO'!$F$268</f>
        <v>0</v>
      </c>
      <c r="D34" s="600">
        <f>SUMIF('BIO RIO'!$H$220:$H$267,"NR-ES",'BIO RIO'!$F$220:$F$267)</f>
        <v>0</v>
      </c>
      <c r="E34" s="601">
        <f>D34/'BIO RIO'!$F$268</f>
        <v>0</v>
      </c>
      <c r="F34" s="600">
        <f>SUMIF('BIO RIO'!$H$220:$H$267,"COAMI",'BIO RIO'!$F$220:$F$267)</f>
        <v>0</v>
      </c>
      <c r="G34" s="601">
        <f>F34/'BIO RIO'!$F$268</f>
        <v>0</v>
      </c>
      <c r="H34" s="600">
        <f>SUMIF('BIO RIO'!$H$220:$H$267,"COPTM",'BIO RIO'!$F$220:$F$267)</f>
        <v>0</v>
      </c>
      <c r="I34" s="601">
        <f>H34/'BIO RIO'!$F$268</f>
        <v>0</v>
      </c>
      <c r="J34" s="600">
        <f>SUMIF('BIO RIO'!$H$220:$H$267,"COPMA",'BIO RIO'!$F$220:$F$267)</f>
        <v>0</v>
      </c>
      <c r="K34" s="601">
        <f>J34/'BIO RIO'!$F$268</f>
        <v>0</v>
      </c>
      <c r="L34" s="600">
        <f>SUMIF('BIO RIO'!$H$220:$H$267,"COADM",'BIO RIO'!$F$220:$F$267)</f>
        <v>0</v>
      </c>
      <c r="M34" s="601">
        <f>L34/'BIO RIO'!$F$268</f>
        <v>0</v>
      </c>
      <c r="N34" s="600">
        <f>SUMIF('BIO RIO'!$H$220:$H$267,"COADM/CETEM",'BIO RIO'!$F$220:$F$267)</f>
        <v>0</v>
      </c>
      <c r="O34" s="601">
        <f>N34/'BIO RIO'!$F$268</f>
        <v>0</v>
      </c>
      <c r="P34" s="600">
        <f>SUMIF('BIO RIO'!$H$220:$H$267,"COPGI",'BIO RIO'!$F$220:$F$267)</f>
        <v>0</v>
      </c>
      <c r="Q34" s="601">
        <f>P34/'BIO RIO'!$F$268</f>
        <v>0</v>
      </c>
      <c r="R34" s="600">
        <f>SUMIF('BIO RIO'!$H$220:$H$267,"DIR",'BIO RIO'!$F$220:$F$267)</f>
        <v>2590</v>
      </c>
      <c r="S34" s="601">
        <f>R34/'BIO RIO'!$F$268</f>
        <v>2.9514056450560329E-2</v>
      </c>
      <c r="T34" s="600">
        <f>SUM(B34,D34,F34,H34,J34,L34,N34,R34,P34)</f>
        <v>2590</v>
      </c>
      <c r="U34" s="621">
        <f>SUM(S34,O34,M34,K34,I34,G34,E34,C34,Q34)</f>
        <v>2.9514056450560329E-2</v>
      </c>
    </row>
    <row r="35" spans="1:22" x14ac:dyDescent="0.2">
      <c r="A35" s="622" t="s">
        <v>2</v>
      </c>
      <c r="B35" s="606">
        <f>SUMIF(FACC!$G$930:$G$1451,"CATE",FACC!$E$930:$E$1451)</f>
        <v>0</v>
      </c>
      <c r="C35" s="607">
        <f>B35/FACC!$E$1453</f>
        <v>0</v>
      </c>
      <c r="D35" s="606">
        <f>SUMIF(FACC!$G$930:$G$1451,"NR-ES",FACC!$E$930:$E$1451)</f>
        <v>43744.63</v>
      </c>
      <c r="E35" s="607">
        <f>D35/FACC!$E$1453</f>
        <v>7.3006509732695568E-2</v>
      </c>
      <c r="F35" s="606">
        <f>SUMIF(FACC!$G$930:$G$1451,"COAMI",FACC!$E$930:$E$1451)</f>
        <v>77324.639999999999</v>
      </c>
      <c r="G35" s="607">
        <f>F35/FACC!$E$1453</f>
        <v>0.12904903030925582</v>
      </c>
      <c r="H35" s="606">
        <f>SUMIF(FACC!$G$930:$G$1451,"COPTM",FACC!$E$930:$E$1451)</f>
        <v>7898.1399999999994</v>
      </c>
      <c r="I35" s="607">
        <f>H35/FACC!$E$1453</f>
        <v>1.3181403861004018E-2</v>
      </c>
      <c r="J35" s="606">
        <f>SUMIF(FACC!$G$930:$G$1451,"COPMA",FACC!$E$930:$E$1451)</f>
        <v>10793.796</v>
      </c>
      <c r="K35" s="607">
        <f>J35/FACC!$E$1453</f>
        <v>1.801403675666546E-2</v>
      </c>
      <c r="L35" s="606">
        <f>SUMIF(FACC!$G$930:$G$1451,"COADM",FACC!$E$930:$E$1451)</f>
        <v>110871.14379999998</v>
      </c>
      <c r="M35" s="607">
        <f>L35/FACC!$E$1453</f>
        <v>0.18503563154859898</v>
      </c>
      <c r="N35" s="606">
        <f>SUMIF(FACC!$G$930:$G$1451,"COADM/CETEM",FACC!$E$930:$E$1451)</f>
        <v>160973.60299999994</v>
      </c>
      <c r="O35" s="607">
        <f>N35/FACC!$E$1453</f>
        <v>0.26865288183090291</v>
      </c>
      <c r="P35" s="606">
        <f>SUMIF(FACC!$G$930:$G$1451,"COPGI",FACC!$E$930:$E$1451)</f>
        <v>63059.269900000007</v>
      </c>
      <c r="Q35" s="607">
        <f>P35/FACC!$E$1453</f>
        <v>0.10524119650094257</v>
      </c>
      <c r="R35" s="606">
        <f>SUMIF(FACC!$G$930:$G$1451,"DIR",FACC!$E$930:$E$1451)</f>
        <v>103242.54199999999</v>
      </c>
      <c r="S35" s="607">
        <f>R35/FACC!$E$1453</f>
        <v>0.17230406674719229</v>
      </c>
      <c r="T35" s="600">
        <f>SUM(B35,D35,F35,H35,J35,L35,N35,R35,P35)</f>
        <v>577907.76469999983</v>
      </c>
      <c r="U35" s="621">
        <f>SUM(S35,O35,M35,K35,I35,G35,E35,C35,Q35)</f>
        <v>0.96448475728725747</v>
      </c>
    </row>
    <row r="36" spans="1:22" x14ac:dyDescent="0.2">
      <c r="A36" s="610" t="s">
        <v>3</v>
      </c>
      <c r="B36" s="611">
        <f>SUMIF(FUNCATE!$H$41:$H$68,"CATE",FUNCATE!$F$41:$F$549)</f>
        <v>0</v>
      </c>
      <c r="C36" s="612">
        <f>B36/FUNCATE!$F$70</f>
        <v>0</v>
      </c>
      <c r="D36" s="611">
        <f>SUMIF(FUNCATE!$H$41:$H$68,"NR-ES",FUNCATE!$F$41:$F$68)</f>
        <v>0</v>
      </c>
      <c r="E36" s="612">
        <f>D36/FUNCATE!$F$70</f>
        <v>0</v>
      </c>
      <c r="F36" s="611">
        <f>SUMIF(FUNCATE!$H$41:$H$68,"COAMI",FUNCATE!$F$41:$F$68)</f>
        <v>415.43</v>
      </c>
      <c r="G36" s="612">
        <f>F36/FUNCATE!$F$70</f>
        <v>4.8901301017330225E-3</v>
      </c>
      <c r="H36" s="611">
        <f>SUMIF(FUNCATE!$H$41:$H$68,"COPTM",FUNCATE!$F$41:$F$68)</f>
        <v>2140.4299999999998</v>
      </c>
      <c r="I36" s="612">
        <f>H36/FUNCATE!$F$70</f>
        <v>2.5195535165135913E-2</v>
      </c>
      <c r="J36" s="611">
        <f>SUMIF(FUNCATE!$H$41:$H$68,"COPMA",FUNCATE!$F$41:$F$68)</f>
        <v>1213.75</v>
      </c>
      <c r="K36" s="612">
        <f>J36/FUNCATE!$F$70</f>
        <v>1.4287353852582759E-2</v>
      </c>
      <c r="L36" s="611">
        <f>SUMIF(FUNCATE!$H$41:$H$68,"COADM",FUNCATE!$F$41:$F$68)</f>
        <v>0</v>
      </c>
      <c r="M36" s="612">
        <f>L36/FUNCATE!$F$70</f>
        <v>0</v>
      </c>
      <c r="N36" s="611">
        <f>SUMIF(FUNCATE!$H$41:$H$68,"COADM/CETEM",FUNCATE!$F$41:$F$68)</f>
        <v>36895.300000000003</v>
      </c>
      <c r="O36" s="612">
        <f>N36/FUNCATE!$F$70</f>
        <v>0.43430377474537318</v>
      </c>
      <c r="P36" s="611">
        <f>SUMIF(FUNCATE!$H$41:$H$68,"COPGI",FUNCATE!$F$41:$F$68)</f>
        <v>19.100000000000001</v>
      </c>
      <c r="Q36" s="612">
        <f>P36/FUNCATE!$F$70</f>
        <v>2.2483086186144652E-4</v>
      </c>
      <c r="R36" s="611">
        <f>SUMIF(FUNCATE!$H$41:$H$68,"DIR",FUNCATE!$F$41:$F$68)</f>
        <v>17860.54</v>
      </c>
      <c r="S36" s="612">
        <f>R36/FUNCATE!$F$70</f>
        <v>0.21024086918904922</v>
      </c>
      <c r="T36" s="600">
        <f>SUM(B36,D36,F36,H36,J36,L36,N36,R36,P36)</f>
        <v>58544.55</v>
      </c>
      <c r="U36" s="621">
        <f>SUM(S36,O36,M36,K36,I36,G36,E36,C36,Q36)</f>
        <v>0.68914249391573557</v>
      </c>
    </row>
    <row r="37" spans="1:22" ht="12.75" thickBot="1" x14ac:dyDescent="0.25">
      <c r="A37" s="613" t="s">
        <v>12</v>
      </c>
      <c r="B37" s="623">
        <f>SUM(B34:B36)</f>
        <v>0</v>
      </c>
      <c r="C37" s="624">
        <f>B37/$T$37</f>
        <v>0</v>
      </c>
      <c r="D37" s="623">
        <f>SUM(D34:D36)</f>
        <v>43744.63</v>
      </c>
      <c r="E37" s="624">
        <f>D37/$T$37</f>
        <v>6.8453416923628968E-2</v>
      </c>
      <c r="F37" s="623">
        <f>SUM(F34:F36)</f>
        <v>77740.069999999992</v>
      </c>
      <c r="G37" s="624">
        <f>F37/$T$37</f>
        <v>0.12165089574153673</v>
      </c>
      <c r="H37" s="623">
        <f>SUM(H34:H36)</f>
        <v>10038.57</v>
      </c>
      <c r="I37" s="624">
        <f>H37/$T$37</f>
        <v>1.5708771968742999E-2</v>
      </c>
      <c r="J37" s="623">
        <f>SUM(J34:J36)</f>
        <v>12007.546</v>
      </c>
      <c r="K37" s="624">
        <f>J37/$T$37</f>
        <v>1.8789907528481857E-2</v>
      </c>
      <c r="L37" s="623">
        <f>SUM(L34:L36)</f>
        <v>110871.14379999998</v>
      </c>
      <c r="M37" s="624">
        <f>L37/$T$37</f>
        <v>0.17349577836961974</v>
      </c>
      <c r="N37" s="623">
        <f>SUM(N34:N36)</f>
        <v>197868.90299999993</v>
      </c>
      <c r="O37" s="624">
        <f>N37/$T$37</f>
        <v>0.30963349131722212</v>
      </c>
      <c r="P37" s="629">
        <f>SUM(P34:P36)</f>
        <v>63078.369900000005</v>
      </c>
      <c r="Q37" s="624">
        <f>P37/$T$37</f>
        <v>9.8707657457100181E-2</v>
      </c>
      <c r="R37" s="623">
        <f>SUM(R34:R36)</f>
        <v>123693.08199999999</v>
      </c>
      <c r="S37" s="624">
        <f>R37/$T$37</f>
        <v>0.19356008069366742</v>
      </c>
      <c r="T37" s="623">
        <f>SUM(T34:T36)</f>
        <v>639042.31469999987</v>
      </c>
      <c r="U37" s="625">
        <f>SUM(S37,O37,M37,K37,I37,G37,E37,C37,Q37)</f>
        <v>1</v>
      </c>
    </row>
    <row r="40" spans="1:22" ht="12.75" thickBot="1" x14ac:dyDescent="0.25"/>
    <row r="41" spans="1:22" s="639" customFormat="1" ht="16.5" thickBot="1" x14ac:dyDescent="0.3">
      <c r="A41" s="683" t="s">
        <v>4125</v>
      </c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4"/>
      <c r="P41" s="684"/>
      <c r="Q41" s="684"/>
      <c r="R41" s="684"/>
      <c r="S41" s="684"/>
      <c r="T41" s="684"/>
      <c r="U41" s="685"/>
      <c r="V41" s="638"/>
    </row>
    <row r="42" spans="1:22" s="639" customFormat="1" ht="15.75" x14ac:dyDescent="0.25">
      <c r="A42" s="640" t="s">
        <v>0</v>
      </c>
      <c r="B42" s="692" t="s">
        <v>6331</v>
      </c>
      <c r="C42" s="693"/>
      <c r="D42" s="692" t="s">
        <v>5</v>
      </c>
      <c r="E42" s="693"/>
      <c r="F42" s="692" t="s">
        <v>6328</v>
      </c>
      <c r="G42" s="693"/>
      <c r="H42" s="692" t="s">
        <v>6329</v>
      </c>
      <c r="I42" s="693"/>
      <c r="J42" s="692" t="s">
        <v>6330</v>
      </c>
      <c r="K42" s="693"/>
      <c r="L42" s="692" t="s">
        <v>6326</v>
      </c>
      <c r="M42" s="693"/>
      <c r="N42" s="692" t="s">
        <v>6327</v>
      </c>
      <c r="O42" s="693"/>
      <c r="P42" s="692" t="s">
        <v>5584</v>
      </c>
      <c r="Q42" s="693"/>
      <c r="R42" s="692" t="s">
        <v>10</v>
      </c>
      <c r="S42" s="693"/>
      <c r="T42" s="696" t="s">
        <v>12</v>
      </c>
      <c r="U42" s="697"/>
      <c r="V42" s="638"/>
    </row>
    <row r="43" spans="1:22" x14ac:dyDescent="0.2">
      <c r="A43" s="619"/>
      <c r="B43" s="594" t="s">
        <v>1927</v>
      </c>
      <c r="C43" s="595" t="s">
        <v>748</v>
      </c>
      <c r="D43" s="594" t="s">
        <v>1927</v>
      </c>
      <c r="E43" s="595" t="s">
        <v>748</v>
      </c>
      <c r="F43" s="594" t="s">
        <v>1927</v>
      </c>
      <c r="G43" s="595" t="s">
        <v>748</v>
      </c>
      <c r="H43" s="594" t="s">
        <v>1927</v>
      </c>
      <c r="I43" s="595" t="s">
        <v>748</v>
      </c>
      <c r="J43" s="594" t="s">
        <v>1927</v>
      </c>
      <c r="K43" s="595" t="s">
        <v>748</v>
      </c>
      <c r="L43" s="594" t="s">
        <v>1927</v>
      </c>
      <c r="M43" s="595" t="s">
        <v>748</v>
      </c>
      <c r="N43" s="594" t="s">
        <v>1927</v>
      </c>
      <c r="O43" s="595" t="s">
        <v>748</v>
      </c>
      <c r="P43" s="594" t="s">
        <v>299</v>
      </c>
      <c r="Q43" s="595" t="s">
        <v>748</v>
      </c>
      <c r="R43" s="594" t="s">
        <v>1927</v>
      </c>
      <c r="S43" s="595" t="s">
        <v>748</v>
      </c>
      <c r="T43" s="594" t="s">
        <v>1928</v>
      </c>
      <c r="U43" s="595" t="s">
        <v>748</v>
      </c>
    </row>
    <row r="44" spans="1:22" x14ac:dyDescent="0.2">
      <c r="A44" s="620" t="s">
        <v>1</v>
      </c>
      <c r="B44" s="600">
        <f>SUMIF('BIO RIO'!$H$220:$H$267,"CATE",'BIO RIO'!$F$220:$F$267)</f>
        <v>0</v>
      </c>
      <c r="C44" s="601">
        <f>B44/'BIO RIO'!$F$268</f>
        <v>0</v>
      </c>
      <c r="D44" s="600">
        <f>SUMIF('BIO RIO'!$H$220:$H$267,"NR-ES",'BIO RIO'!$F$220:$F$267)</f>
        <v>0</v>
      </c>
      <c r="E44" s="601">
        <f>D44/'BIO RIO'!$F$268</f>
        <v>0</v>
      </c>
      <c r="F44" s="600">
        <f>SUMIF('BIO RIO'!$H$220:$H$267,"COAMI",'BIO RIO'!$F$220:$F$267)</f>
        <v>0</v>
      </c>
      <c r="G44" s="601">
        <f>F44/'BIO RIO'!$F$268</f>
        <v>0</v>
      </c>
      <c r="H44" s="600">
        <f>SUMIF('BIO RIO'!$H$220:$H$267,"COPTM",'BIO RIO'!$F$220:$F$267)</f>
        <v>0</v>
      </c>
      <c r="I44" s="601">
        <f>H44/'BIO RIO'!$F$268</f>
        <v>0</v>
      </c>
      <c r="J44" s="600">
        <f>SUMIF('BIO RIO'!$H$220:$H$267,"COPMA",'BIO RIO'!$F$220:$F$267)</f>
        <v>0</v>
      </c>
      <c r="K44" s="601">
        <f>J44/'BIO RIO'!$F$268</f>
        <v>0</v>
      </c>
      <c r="L44" s="600">
        <v>0</v>
      </c>
      <c r="M44" s="601">
        <f>L44/'BIO RIO'!$F$268</f>
        <v>0</v>
      </c>
      <c r="N44" s="600">
        <v>0</v>
      </c>
      <c r="O44" s="601">
        <f>N44/'BIO RIO'!$F$268</f>
        <v>0</v>
      </c>
      <c r="P44" s="600">
        <v>0</v>
      </c>
      <c r="Q44" s="601">
        <f>P44/'BIO RIO'!$F$268</f>
        <v>0</v>
      </c>
      <c r="R44" s="600">
        <v>0</v>
      </c>
      <c r="S44" s="601">
        <f>R44/'BIO RIO'!$F$268</f>
        <v>0</v>
      </c>
      <c r="T44" s="600">
        <f>SUM(B44,D44,F44,H44,J44,L44,N44,R44,P44)</f>
        <v>0</v>
      </c>
      <c r="U44" s="621">
        <f>SUM(S44,O44,M44,K44,I44,G44,E44,C44,Q44)</f>
        <v>0</v>
      </c>
    </row>
    <row r="45" spans="1:22" x14ac:dyDescent="0.2">
      <c r="A45" s="622" t="s">
        <v>2</v>
      </c>
      <c r="B45" s="606">
        <f>SUMIF(FACC!$G$1460:$G$2009,"CATE",FACC!$E$1460:$E$2009)</f>
        <v>0</v>
      </c>
      <c r="C45" s="607">
        <f>B45/FACC!$E$2011</f>
        <v>0</v>
      </c>
      <c r="D45" s="606">
        <f>SUMIF(FACC!$G$1460:$G$2009,"NR-ES",FACC!$E$1460:$E$2009)</f>
        <v>52036.299999999988</v>
      </c>
      <c r="E45" s="607">
        <f>D45/FACC!$E$2011</f>
        <v>8.0194112648105026E-2</v>
      </c>
      <c r="F45" s="606">
        <f>SUMIF(FACC!$G$1460:$G$2009,"COAMI",FACC!$E$1460:$E$2009)</f>
        <v>15130.49</v>
      </c>
      <c r="G45" s="607">
        <f>F45/FACC!$E$2011</f>
        <v>2.3317880392745582E-2</v>
      </c>
      <c r="H45" s="606">
        <f>SUMIF(FACC!$G$1460:$G$2009,"COPTM",FACC!$E$1460:$E$2009)</f>
        <v>26203.010000000002</v>
      </c>
      <c r="I45" s="607">
        <f>H45/FACC!$E$2011</f>
        <v>4.0381947518548074E-2</v>
      </c>
      <c r="J45" s="606">
        <f>SUMIF(FACC!$G$1460:$G$2009,"COPMA",FACC!$E$1460:$E$2009)</f>
        <v>16750</v>
      </c>
      <c r="K45" s="607">
        <f>J45/FACC!$E$2011</f>
        <v>2.5813737465111078E-2</v>
      </c>
      <c r="L45" s="606">
        <f>SUMIF(FACC!$G$1460:$G$2009,"COADM",FACC!$E$1460:$E$2009)</f>
        <v>126063.55799999995</v>
      </c>
      <c r="M45" s="607">
        <f>L45/FACC!$E$2011</f>
        <v>0.19427890090327174</v>
      </c>
      <c r="N45" s="606">
        <f>SUMIF(FACC!$G$1460:$G$2009,"COADM/CETEM",FACC!$E$1460:$E$2009)</f>
        <v>195520.57000000004</v>
      </c>
      <c r="O45" s="607">
        <f>N45/FACC!$E$2011</f>
        <v>0.30132039779157455</v>
      </c>
      <c r="P45" s="606">
        <f>SUMIF(FACC!$G$1460:$G$2009,"COPGI",FACC!$E$1460:$E$2009)</f>
        <v>142455.65</v>
      </c>
      <c r="Q45" s="607">
        <f>P45/FACC!$E$2011</f>
        <v>0.21954105967294033</v>
      </c>
      <c r="R45" s="606">
        <f>SUMIF(FACC!$G$1460:$G$2009,"DIR",FACC!$E$1460:$E$2009)</f>
        <v>70421.725999999995</v>
      </c>
      <c r="S45" s="607">
        <f>R45/FACC!$E$2011</f>
        <v>0.10852823563008876</v>
      </c>
      <c r="T45" s="600">
        <f>SUM(B45,D45,F45,H45,J45,L45,N45,R45,P45)</f>
        <v>644581.304</v>
      </c>
      <c r="U45" s="621">
        <f>SUM(S45,O45,M45,K45,I45,G45,E45,C45,Q45)</f>
        <v>0.99337627202238521</v>
      </c>
    </row>
    <row r="46" spans="1:22" x14ac:dyDescent="0.2">
      <c r="A46" s="610" t="s">
        <v>3</v>
      </c>
      <c r="B46" s="611">
        <v>0</v>
      </c>
      <c r="C46" s="612">
        <f>B46/FUNCATE!$F$70</f>
        <v>0</v>
      </c>
      <c r="D46" s="611">
        <f>SUMIF(FUNCATE!$H$41:$H$68,"NR-ES",FUNCATE!$F$41:$F$68)</f>
        <v>0</v>
      </c>
      <c r="E46" s="612">
        <f>D46/FUNCATE!$F$70</f>
        <v>0</v>
      </c>
      <c r="F46" s="611">
        <v>0</v>
      </c>
      <c r="G46" s="612">
        <f>F46/FUNCATE!$F$70</f>
        <v>0</v>
      </c>
      <c r="H46" s="611">
        <v>0</v>
      </c>
      <c r="I46" s="612">
        <v>0</v>
      </c>
      <c r="J46" s="611">
        <v>0</v>
      </c>
      <c r="K46" s="612">
        <f>J46/FUNCATE!$F$70</f>
        <v>0</v>
      </c>
      <c r="L46" s="611">
        <f>SUMIF(FUNCATE!$H$41:$H$68,"COADM",FUNCATE!$F$41:$F$68)</f>
        <v>0</v>
      </c>
      <c r="M46" s="612">
        <f>L46/FUNCATE!$F$70</f>
        <v>0</v>
      </c>
      <c r="N46" s="611">
        <v>0</v>
      </c>
      <c r="O46" s="612">
        <f>N46/FUNCATE!$F$70</f>
        <v>0</v>
      </c>
      <c r="P46" s="611">
        <v>0</v>
      </c>
      <c r="Q46" s="612">
        <f>P46/FUNCATE!$F$70</f>
        <v>0</v>
      </c>
      <c r="R46" s="611">
        <v>0</v>
      </c>
      <c r="S46" s="612">
        <f>R46/FUNCATE!$F$70</f>
        <v>0</v>
      </c>
      <c r="T46" s="600">
        <f t="shared" ref="T46" si="3">SUM(B46,D46,F46,H46,J46,L46,N46,R46,P46)</f>
        <v>0</v>
      </c>
      <c r="U46" s="621">
        <f>SUM(S46,O46,M46,K46,I46,G46,E46,C46,Q46)</f>
        <v>0</v>
      </c>
    </row>
    <row r="47" spans="1:22" ht="12.75" thickBot="1" x14ac:dyDescent="0.25">
      <c r="A47" s="613" t="s">
        <v>12</v>
      </c>
      <c r="B47" s="623">
        <f>SUM(B44:B46)</f>
        <v>0</v>
      </c>
      <c r="C47" s="624">
        <f>B47/$T$47</f>
        <v>0</v>
      </c>
      <c r="D47" s="623">
        <f>SUM(D44:D46)</f>
        <v>52036.299999999988</v>
      </c>
      <c r="E47" s="624">
        <f>D47/$T$47</f>
        <v>8.0728838514373027E-2</v>
      </c>
      <c r="F47" s="623">
        <f>SUM(F44:F46)</f>
        <v>15130.49</v>
      </c>
      <c r="G47" s="624">
        <f>F47/$T$47</f>
        <v>2.347336155440214E-2</v>
      </c>
      <c r="H47" s="623">
        <f>SUM(H44:H46)</f>
        <v>26203.010000000002</v>
      </c>
      <c r="I47" s="624">
        <f>H47/$T$47</f>
        <v>4.065121007605272E-2</v>
      </c>
      <c r="J47" s="623">
        <f>SUM(J44:J46)</f>
        <v>16750</v>
      </c>
      <c r="K47" s="624">
        <f>J47/$T$47</f>
        <v>2.5985860737903127E-2</v>
      </c>
      <c r="L47" s="623">
        <f>SUM(L44:L46)</f>
        <v>126063.55799999995</v>
      </c>
      <c r="M47" s="624">
        <f>L47/$T$47</f>
        <v>0.19557433207836253</v>
      </c>
      <c r="N47" s="623">
        <f>SUM(N44:N46)</f>
        <v>195520.57000000004</v>
      </c>
      <c r="O47" s="624">
        <f>N47/$T$47</f>
        <v>0.30332957035316066</v>
      </c>
      <c r="P47" s="629">
        <f>SUM(P44:P46)</f>
        <v>142455.65</v>
      </c>
      <c r="Q47" s="624">
        <f>P47/$T$47</f>
        <v>0.22100493625238624</v>
      </c>
      <c r="R47" s="623">
        <f>SUM(R44:R46)</f>
        <v>70421.725999999995</v>
      </c>
      <c r="S47" s="624">
        <f>R47/$T$47</f>
        <v>0.10925189043335951</v>
      </c>
      <c r="T47" s="623">
        <f>SUM(T44:T46)</f>
        <v>644581.304</v>
      </c>
      <c r="U47" s="625">
        <f>SUM(C47,E47,G47,I47,K47,M47,O47,Q47,S47)</f>
        <v>1</v>
      </c>
    </row>
    <row r="48" spans="1:22" s="105" customFormat="1" x14ac:dyDescent="0.2">
      <c r="A48" s="630"/>
      <c r="B48" s="631"/>
      <c r="C48" s="632"/>
      <c r="D48" s="631"/>
      <c r="E48" s="632"/>
      <c r="F48" s="631"/>
      <c r="G48" s="632"/>
      <c r="H48" s="631"/>
      <c r="I48" s="632"/>
      <c r="J48" s="631"/>
      <c r="K48" s="632"/>
      <c r="L48" s="631"/>
      <c r="M48" s="632"/>
      <c r="N48" s="631"/>
      <c r="O48" s="632"/>
      <c r="P48" s="633"/>
      <c r="Q48" s="632"/>
      <c r="R48" s="631"/>
      <c r="S48" s="632"/>
      <c r="T48" s="631"/>
      <c r="U48" s="634"/>
      <c r="V48" s="635"/>
    </row>
    <row r="49" spans="1:23" s="105" customFormat="1" x14ac:dyDescent="0.2">
      <c r="A49" s="630"/>
      <c r="B49" s="631"/>
      <c r="C49" s="632"/>
      <c r="D49" s="631"/>
      <c r="E49" s="632"/>
      <c r="F49" s="631"/>
      <c r="G49" s="632"/>
      <c r="H49" s="631"/>
      <c r="I49" s="632"/>
      <c r="J49" s="631"/>
      <c r="K49" s="632"/>
      <c r="L49" s="631"/>
      <c r="M49" s="632"/>
      <c r="N49" s="631"/>
      <c r="O49" s="632"/>
      <c r="P49" s="633"/>
      <c r="Q49" s="632"/>
      <c r="R49" s="631"/>
      <c r="S49" s="632"/>
      <c r="T49" s="631"/>
      <c r="U49" s="634"/>
      <c r="V49" s="635"/>
    </row>
    <row r="50" spans="1:23" s="105" customFormat="1" ht="12.75" thickBot="1" x14ac:dyDescent="0.25">
      <c r="A50" s="630"/>
      <c r="B50" s="631"/>
      <c r="C50" s="632"/>
      <c r="D50" s="631"/>
      <c r="E50" s="632"/>
      <c r="F50" s="631"/>
      <c r="G50" s="632"/>
      <c r="H50" s="631"/>
      <c r="I50" s="632"/>
      <c r="J50" s="631"/>
      <c r="K50" s="632"/>
      <c r="L50" s="631"/>
      <c r="M50" s="632"/>
      <c r="N50" s="631"/>
      <c r="O50" s="632"/>
      <c r="P50" s="633"/>
      <c r="Q50" s="632"/>
      <c r="R50" s="631"/>
      <c r="S50" s="632"/>
      <c r="T50" s="631"/>
      <c r="U50" s="634"/>
      <c r="V50" s="635"/>
    </row>
    <row r="51" spans="1:23" s="639" customFormat="1" ht="16.5" thickBot="1" x14ac:dyDescent="0.3">
      <c r="A51" s="683" t="s">
        <v>4536</v>
      </c>
      <c r="B51" s="684"/>
      <c r="C51" s="684"/>
      <c r="D51" s="684"/>
      <c r="E51" s="684"/>
      <c r="F51" s="684"/>
      <c r="G51" s="684"/>
      <c r="H51" s="684"/>
      <c r="I51" s="684"/>
      <c r="J51" s="684"/>
      <c r="K51" s="684"/>
      <c r="L51" s="684"/>
      <c r="M51" s="684"/>
      <c r="N51" s="684"/>
      <c r="O51" s="684"/>
      <c r="P51" s="684"/>
      <c r="Q51" s="684"/>
      <c r="R51" s="684"/>
      <c r="S51" s="684"/>
      <c r="T51" s="684"/>
      <c r="U51" s="685"/>
      <c r="V51" s="638"/>
    </row>
    <row r="52" spans="1:23" s="639" customFormat="1" ht="15.75" x14ac:dyDescent="0.25">
      <c r="A52" s="698" t="s">
        <v>0</v>
      </c>
      <c r="B52" s="692" t="s">
        <v>6331</v>
      </c>
      <c r="C52" s="693"/>
      <c r="D52" s="692" t="s">
        <v>5</v>
      </c>
      <c r="E52" s="693"/>
      <c r="F52" s="692" t="s">
        <v>6328</v>
      </c>
      <c r="G52" s="693"/>
      <c r="H52" s="692" t="s">
        <v>6329</v>
      </c>
      <c r="I52" s="693"/>
      <c r="J52" s="692" t="s">
        <v>5146</v>
      </c>
      <c r="K52" s="693"/>
      <c r="L52" s="692" t="s">
        <v>6326</v>
      </c>
      <c r="M52" s="693"/>
      <c r="N52" s="692" t="s">
        <v>6327</v>
      </c>
      <c r="O52" s="693"/>
      <c r="P52" s="692" t="s">
        <v>5584</v>
      </c>
      <c r="Q52" s="693"/>
      <c r="R52" s="692" t="s">
        <v>10</v>
      </c>
      <c r="S52" s="693"/>
      <c r="T52" s="696" t="s">
        <v>12</v>
      </c>
      <c r="U52" s="697"/>
      <c r="V52" s="638"/>
    </row>
    <row r="53" spans="1:23" x14ac:dyDescent="0.2">
      <c r="A53" s="699"/>
      <c r="B53" s="594" t="s">
        <v>1927</v>
      </c>
      <c r="C53" s="595" t="s">
        <v>748</v>
      </c>
      <c r="D53" s="594" t="s">
        <v>1927</v>
      </c>
      <c r="E53" s="595" t="s">
        <v>748</v>
      </c>
      <c r="F53" s="594" t="s">
        <v>1927</v>
      </c>
      <c r="G53" s="595" t="s">
        <v>748</v>
      </c>
      <c r="H53" s="594" t="s">
        <v>1927</v>
      </c>
      <c r="I53" s="595" t="s">
        <v>748</v>
      </c>
      <c r="J53" s="594" t="s">
        <v>1927</v>
      </c>
      <c r="K53" s="595" t="s">
        <v>748</v>
      </c>
      <c r="L53" s="594" t="s">
        <v>1927</v>
      </c>
      <c r="M53" s="595" t="s">
        <v>748</v>
      </c>
      <c r="N53" s="594" t="s">
        <v>1927</v>
      </c>
      <c r="O53" s="595" t="s">
        <v>748</v>
      </c>
      <c r="P53" s="594" t="s">
        <v>299</v>
      </c>
      <c r="Q53" s="595" t="s">
        <v>748</v>
      </c>
      <c r="R53" s="594" t="s">
        <v>1927</v>
      </c>
      <c r="S53" s="595" t="s">
        <v>748</v>
      </c>
      <c r="T53" s="594" t="s">
        <v>1928</v>
      </c>
      <c r="U53" s="595" t="s">
        <v>748</v>
      </c>
    </row>
    <row r="54" spans="1:23" x14ac:dyDescent="0.2">
      <c r="A54" s="620" t="s">
        <v>1</v>
      </c>
      <c r="B54" s="600">
        <f>SUMIF('BIO RIO'!$H$220:$H$267,"CATE",'BIO RIO'!$F$220:$F$267)</f>
        <v>0</v>
      </c>
      <c r="C54" s="601">
        <f>B54/'BIO RIO'!$F$268</f>
        <v>0</v>
      </c>
      <c r="D54" s="600">
        <f>SUMIF('BIO RIO'!$H$220:$H$267,"NR-ES",'BIO RIO'!$F$220:$F$267)</f>
        <v>0</v>
      </c>
      <c r="E54" s="601">
        <f>D54/'BIO RIO'!$F$268</f>
        <v>0</v>
      </c>
      <c r="F54" s="600">
        <f>SUMIF('BIO RIO'!$H$220:$H$267,"COAMI",'BIO RIO'!$F$220:$F$267)</f>
        <v>0</v>
      </c>
      <c r="G54" s="601">
        <f>F54/'BIO RIO'!$F$268</f>
        <v>0</v>
      </c>
      <c r="H54" s="600">
        <f>SUMIF('BIO RIO'!$H$220:$H$267,"COPTM",'BIO RIO'!$F$220:$F$267)</f>
        <v>0</v>
      </c>
      <c r="I54" s="601">
        <f>H54/'BIO RIO'!$F$268</f>
        <v>0</v>
      </c>
      <c r="J54" s="600">
        <f>SUMIF('BIO RIO'!$H$220:$H$267,"COPMA",'BIO RIO'!$F$220:$F$267)</f>
        <v>0</v>
      </c>
      <c r="K54" s="601">
        <f>J54/'BIO RIO'!$F$268</f>
        <v>0</v>
      </c>
      <c r="L54" s="600">
        <v>0</v>
      </c>
      <c r="M54" s="601">
        <f>L54/'BIO RIO'!$F$268</f>
        <v>0</v>
      </c>
      <c r="N54" s="600">
        <v>0</v>
      </c>
      <c r="O54" s="601">
        <f>N54/'BIO RIO'!$F$268</f>
        <v>0</v>
      </c>
      <c r="P54" s="600">
        <v>0</v>
      </c>
      <c r="Q54" s="601">
        <f>P54/'BIO RIO'!$F$268</f>
        <v>0</v>
      </c>
      <c r="R54" s="600">
        <v>0</v>
      </c>
      <c r="S54" s="601">
        <f>R54/'BIO RIO'!$F$268</f>
        <v>0</v>
      </c>
      <c r="T54" s="600">
        <f>SUM(B54,D54,F54,H54,J54,L54,N54,R54,P54)</f>
        <v>0</v>
      </c>
      <c r="U54" s="621">
        <f>SUM(S54,O54,M54,K54,I54,G54,E54,C54,Q54)</f>
        <v>0</v>
      </c>
    </row>
    <row r="55" spans="1:23" x14ac:dyDescent="0.2">
      <c r="A55" s="622" t="s">
        <v>2</v>
      </c>
      <c r="B55" s="606">
        <f>SUMIF(FACC!$G$2015:$G$2488,"CATE",FACC!$E$2015:$E$2488)</f>
        <v>0</v>
      </c>
      <c r="C55" s="607">
        <f>B55/FACC!$E2490</f>
        <v>0</v>
      </c>
      <c r="D55" s="606">
        <f>SUMIF(FACC!$G$2015:$G$2488,"NR-ES",FACC!$E$2015:$E$2488)</f>
        <v>38097.199900000014</v>
      </c>
      <c r="E55" s="607">
        <f>D55/FACC!$E2490</f>
        <v>6.9444435211341901E-2</v>
      </c>
      <c r="F55" s="606">
        <f>SUMIF(FACC!$G$2015:$G$2488,"COAMI",FACC!$E$2015:$E$2488)</f>
        <v>0</v>
      </c>
      <c r="G55" s="607">
        <f>F55/FACC!$E$2490</f>
        <v>0</v>
      </c>
      <c r="H55" s="606">
        <f>SUMIF(FACC!$G$2015:$G$2488,"COPTM",FACC!$E$2015:$E$2488)</f>
        <v>22409.241999999998</v>
      </c>
      <c r="I55" s="607">
        <f>H55/FACC!$E$2490</f>
        <v>4.0848071729394503E-2</v>
      </c>
      <c r="J55" s="606">
        <f>SUMIF(FACC!$G$2015:$G$2488,"COPPI",FACC!$E$2015:$E$2488)</f>
        <v>22384.329799999992</v>
      </c>
      <c r="K55" s="607">
        <f>J55/FACC!$E$2490</f>
        <v>4.0802661209371677E-2</v>
      </c>
      <c r="L55" s="606">
        <f>SUMIF(FACC!$G$2015:$G$2488,"COADM",FACC!$E$2015:$E$2488)</f>
        <v>86288.853999999978</v>
      </c>
      <c r="M55" s="607">
        <f>L55/FACC!$E$2490</f>
        <v>0.15728926920594855</v>
      </c>
      <c r="N55" s="606">
        <f>SUMIF(FACC!$G$2015:$G$2488,"COADM/CETEM",FACC!$E$2015:$E$2488)</f>
        <v>188183.45990000005</v>
      </c>
      <c r="O55" s="607">
        <f>N55/FACC!$E$2490</f>
        <v>0.3430250549429934</v>
      </c>
      <c r="P55" s="606">
        <f>SUMIF(FACC!$G$2015:$G$2488,"COPGI",FACC!$E$2015:$E$2488)</f>
        <v>40437.149899999997</v>
      </c>
      <c r="Q55" s="607">
        <f>P55/FACC!$E$2490</f>
        <v>7.3709748845921588E-2</v>
      </c>
      <c r="R55" s="606">
        <f>SUMIF(FACC!$G$2015:$G$2488,"DIR",FACC!$E$2015:$E$2488)</f>
        <v>150799.516</v>
      </c>
      <c r="S55" s="607">
        <f>R55/FACC!$E$2490</f>
        <v>0.27488075885502838</v>
      </c>
      <c r="T55" s="600">
        <f>SUM(B55,D55,F55,H55,J55,L55,N55,R55,P55)</f>
        <v>548599.75150000001</v>
      </c>
      <c r="U55" s="621">
        <f>SUM(C55,E55,G55,I55,K55,M55,O55,Q55,S55)</f>
        <v>1</v>
      </c>
    </row>
    <row r="56" spans="1:23" x14ac:dyDescent="0.2">
      <c r="A56" s="610" t="s">
        <v>3</v>
      </c>
      <c r="B56" s="611">
        <v>0</v>
      </c>
      <c r="C56" s="612">
        <f>B56/FUNCATE!$F$70</f>
        <v>0</v>
      </c>
      <c r="D56" s="611">
        <f>SUMIF(FUNCATE!$H$41:$H$68,"NR-ES",FUNCATE!$F$41:$F$68)</f>
        <v>0</v>
      </c>
      <c r="E56" s="612">
        <f>D56/FUNCATE!$F$70</f>
        <v>0</v>
      </c>
      <c r="F56" s="611">
        <v>0</v>
      </c>
      <c r="G56" s="612">
        <f>F56/FUNCATE!$F$70</f>
        <v>0</v>
      </c>
      <c r="H56" s="611">
        <v>0</v>
      </c>
      <c r="I56" s="612">
        <v>0</v>
      </c>
      <c r="J56" s="611">
        <v>0</v>
      </c>
      <c r="K56" s="612">
        <f>J56/FUNCATE!$F$70</f>
        <v>0</v>
      </c>
      <c r="L56" s="611">
        <f>SUMIF(FUNCATE!$H$41:$H$68,"COADM",FUNCATE!$F$41:$F$68)</f>
        <v>0</v>
      </c>
      <c r="M56" s="612">
        <f>L56/FUNCATE!$F$70</f>
        <v>0</v>
      </c>
      <c r="N56" s="611">
        <v>0</v>
      </c>
      <c r="O56" s="612">
        <f>N56/FUNCATE!$F$70</f>
        <v>0</v>
      </c>
      <c r="P56" s="611">
        <v>0</v>
      </c>
      <c r="Q56" s="612">
        <f>P56/FUNCATE!$F$70</f>
        <v>0</v>
      </c>
      <c r="R56" s="611">
        <v>0</v>
      </c>
      <c r="S56" s="612">
        <f>R56/FUNCATE!$F$70</f>
        <v>0</v>
      </c>
      <c r="T56" s="600">
        <f t="shared" ref="T56" si="4">SUM(B56,D56,F56,H56,J56,L56,N56,R56,P56)</f>
        <v>0</v>
      </c>
      <c r="U56" s="621">
        <f>SUM(S56,O56,M56,K56,I56,G56,E56,C56,Q56)</f>
        <v>0</v>
      </c>
    </row>
    <row r="57" spans="1:23" ht="12.75" thickBot="1" x14ac:dyDescent="0.25">
      <c r="A57" s="613" t="s">
        <v>12</v>
      </c>
      <c r="B57" s="623">
        <f>SUM(B54:B56)</f>
        <v>0</v>
      </c>
      <c r="C57" s="624">
        <f>B57/$T$47</f>
        <v>0</v>
      </c>
      <c r="D57" s="623">
        <f>SUM(D54:D56)</f>
        <v>38097.199900000014</v>
      </c>
      <c r="E57" s="624">
        <f>D57/FACC!$E2490</f>
        <v>6.9444435211341901E-2</v>
      </c>
      <c r="F57" s="623">
        <f>SUM(F54:F56)</f>
        <v>0</v>
      </c>
      <c r="G57" s="624">
        <f>F57/$T$47</f>
        <v>0</v>
      </c>
      <c r="H57" s="623">
        <f>SUM(H54:H56)</f>
        <v>22409.241999999998</v>
      </c>
      <c r="I57" s="624">
        <f>H57/FACC!$E2490</f>
        <v>4.0848071729394503E-2</v>
      </c>
      <c r="J57" s="623">
        <f>SUM(J54:J56)</f>
        <v>22384.329799999992</v>
      </c>
      <c r="K57" s="624">
        <f>J57/FACC!$E2490</f>
        <v>4.0802661209371677E-2</v>
      </c>
      <c r="L57" s="623">
        <f>SUM(L54:L56)</f>
        <v>86288.853999999978</v>
      </c>
      <c r="M57" s="624">
        <f>L57/FACC!$E2490</f>
        <v>0.15728926920594855</v>
      </c>
      <c r="N57" s="623">
        <f>SUM(N54:N56)</f>
        <v>188183.45990000005</v>
      </c>
      <c r="O57" s="624">
        <f>N57/FACC!$E2490</f>
        <v>0.3430250549429934</v>
      </c>
      <c r="P57" s="629">
        <f>SUM(P54:P56)</f>
        <v>40437.149899999997</v>
      </c>
      <c r="Q57" s="624">
        <f>P57/FACC!$E2490</f>
        <v>7.3709748845921588E-2</v>
      </c>
      <c r="R57" s="629">
        <f>SUM(R54:R56)</f>
        <v>150799.516</v>
      </c>
      <c r="S57" s="624">
        <f>R57/FACC!$E2490</f>
        <v>0.27488075885502838</v>
      </c>
      <c r="T57" s="623">
        <f>SUM(T54:T56)</f>
        <v>548599.75150000001</v>
      </c>
      <c r="U57" s="625">
        <f>SUM(C57,E57,G57,I57,K57,M57,O57,Q57,S57)</f>
        <v>1</v>
      </c>
    </row>
    <row r="60" spans="1:23" ht="12.75" thickBot="1" x14ac:dyDescent="0.25"/>
    <row r="61" spans="1:23" s="639" customFormat="1" ht="16.5" thickBot="1" x14ac:dyDescent="0.3">
      <c r="A61" s="683" t="s">
        <v>5231</v>
      </c>
      <c r="B61" s="684"/>
      <c r="C61" s="684"/>
      <c r="D61" s="684"/>
      <c r="E61" s="684"/>
      <c r="F61" s="684"/>
      <c r="G61" s="684"/>
      <c r="H61" s="684"/>
      <c r="I61" s="684"/>
      <c r="J61" s="684"/>
      <c r="K61" s="684"/>
      <c r="L61" s="684"/>
      <c r="M61" s="684"/>
      <c r="N61" s="684"/>
      <c r="O61" s="684"/>
      <c r="P61" s="684"/>
      <c r="Q61" s="684"/>
      <c r="R61" s="684"/>
      <c r="S61" s="684"/>
      <c r="T61" s="684"/>
      <c r="U61" s="685"/>
      <c r="V61" s="638"/>
    </row>
    <row r="62" spans="1:23" s="639" customFormat="1" ht="15.75" x14ac:dyDescent="0.25">
      <c r="A62" s="698" t="s">
        <v>0</v>
      </c>
      <c r="B62" s="692" t="s">
        <v>6331</v>
      </c>
      <c r="C62" s="693"/>
      <c r="D62" s="692" t="s">
        <v>5</v>
      </c>
      <c r="E62" s="693"/>
      <c r="F62" s="692" t="s">
        <v>6328</v>
      </c>
      <c r="G62" s="693"/>
      <c r="H62" s="692" t="s">
        <v>6329</v>
      </c>
      <c r="I62" s="693"/>
      <c r="J62" s="692" t="s">
        <v>5146</v>
      </c>
      <c r="K62" s="693"/>
      <c r="L62" s="692" t="s">
        <v>6330</v>
      </c>
      <c r="M62" s="693"/>
      <c r="N62" s="692" t="s">
        <v>6326</v>
      </c>
      <c r="O62" s="693"/>
      <c r="P62" s="692" t="s">
        <v>6327</v>
      </c>
      <c r="Q62" s="693"/>
      <c r="R62" s="692" t="s">
        <v>5584</v>
      </c>
      <c r="S62" s="693"/>
      <c r="T62" s="692" t="s">
        <v>10</v>
      </c>
      <c r="U62" s="693"/>
      <c r="V62" s="696" t="s">
        <v>12</v>
      </c>
      <c r="W62" s="697"/>
    </row>
    <row r="63" spans="1:23" x14ac:dyDescent="0.2">
      <c r="A63" s="699"/>
      <c r="B63" s="594" t="s">
        <v>1927</v>
      </c>
      <c r="C63" s="595" t="s">
        <v>748</v>
      </c>
      <c r="D63" s="594" t="s">
        <v>1927</v>
      </c>
      <c r="E63" s="595" t="s">
        <v>748</v>
      </c>
      <c r="F63" s="594" t="s">
        <v>1927</v>
      </c>
      <c r="G63" s="595" t="s">
        <v>748</v>
      </c>
      <c r="H63" s="594" t="s">
        <v>1927</v>
      </c>
      <c r="I63" s="595" t="s">
        <v>748</v>
      </c>
      <c r="J63" s="594" t="s">
        <v>1927</v>
      </c>
      <c r="K63" s="595" t="s">
        <v>748</v>
      </c>
      <c r="L63" s="594" t="s">
        <v>1927</v>
      </c>
      <c r="M63" s="595" t="s">
        <v>748</v>
      </c>
      <c r="N63" s="594" t="s">
        <v>1927</v>
      </c>
      <c r="O63" s="595" t="s">
        <v>748</v>
      </c>
      <c r="P63" s="594" t="s">
        <v>1927</v>
      </c>
      <c r="Q63" s="595" t="s">
        <v>748</v>
      </c>
      <c r="R63" s="594" t="s">
        <v>299</v>
      </c>
      <c r="S63" s="595" t="s">
        <v>748</v>
      </c>
      <c r="T63" s="594" t="s">
        <v>1927</v>
      </c>
      <c r="U63" s="595" t="s">
        <v>748</v>
      </c>
      <c r="V63" s="594" t="s">
        <v>1928</v>
      </c>
      <c r="W63" s="595" t="s">
        <v>748</v>
      </c>
    </row>
    <row r="64" spans="1:23" x14ac:dyDescent="0.2">
      <c r="A64" s="620" t="s">
        <v>1</v>
      </c>
      <c r="B64" s="600">
        <f>SUMIF('BIO RIO'!$H$220:$H$267,"CATE",'BIO RIO'!$F$220:$F$267)</f>
        <v>0</v>
      </c>
      <c r="C64" s="601">
        <f>B64/'BIO RIO'!$F$268</f>
        <v>0</v>
      </c>
      <c r="D64" s="600">
        <f>SUMIF('BIO RIO'!$H$220:$H$267,"NR-ES",'BIO RIO'!$F$220:$F$267)</f>
        <v>0</v>
      </c>
      <c r="E64" s="601">
        <f>D64/'BIO RIO'!$F$268</f>
        <v>0</v>
      </c>
      <c r="F64" s="600">
        <f>SUMIF('BIO RIO'!$H$220:$H$267,"COAMI",'BIO RIO'!$F$220:$F$267)</f>
        <v>0</v>
      </c>
      <c r="G64" s="601">
        <f>F64/'BIO RIO'!$F$268</f>
        <v>0</v>
      </c>
      <c r="H64" s="600">
        <f>SUMIF('BIO RIO'!$H$220:$H$267,"COPTM",'BIO RIO'!$F$220:$F$267)</f>
        <v>0</v>
      </c>
      <c r="I64" s="601">
        <f>H64/'BIO RIO'!$F$268</f>
        <v>0</v>
      </c>
      <c r="J64" s="600">
        <f>SUMIF('BIO RIO'!$H$220:$H$267,"COPPI",'BIO RIO'!$F$220:$F$267)</f>
        <v>0</v>
      </c>
      <c r="K64" s="601">
        <f>J64/'BIO RIO'!$F$268</f>
        <v>0</v>
      </c>
      <c r="L64" s="600">
        <v>0</v>
      </c>
      <c r="M64" s="601">
        <f>L64/'BIO RIO'!$F$268</f>
        <v>0</v>
      </c>
      <c r="N64" s="600">
        <v>0</v>
      </c>
      <c r="O64" s="601">
        <f>N64/'BIO RIO'!$F$268</f>
        <v>0</v>
      </c>
      <c r="P64" s="600">
        <v>0</v>
      </c>
      <c r="Q64" s="601">
        <f>P64/'BIO RIO'!$F$268</f>
        <v>0</v>
      </c>
      <c r="R64" s="600">
        <v>0</v>
      </c>
      <c r="S64" s="601">
        <f>R64/'BIO RIO'!$F$268</f>
        <v>0</v>
      </c>
      <c r="T64" s="600">
        <v>0</v>
      </c>
      <c r="U64" s="601">
        <f>T64/'BIO RIO'!$F$268</f>
        <v>0</v>
      </c>
      <c r="V64" s="600">
        <f>SUM(B64,D64,F64,H64,J64,N64,P64,T64,R64)</f>
        <v>0</v>
      </c>
      <c r="W64" s="621">
        <f>SUM(U64,Q64,O64,K64,I64,G64,E64,C64,S64)</f>
        <v>0</v>
      </c>
    </row>
    <row r="65" spans="1:23" x14ac:dyDescent="0.2">
      <c r="A65" s="622" t="s">
        <v>2</v>
      </c>
      <c r="B65" s="606">
        <f>SUMIF(FACC!$G$2493:$G$2923,"CATE",FACC!$E$2493:$E$2923)</f>
        <v>0</v>
      </c>
      <c r="C65" s="607">
        <f>B65/FACC!$E2964</f>
        <v>0</v>
      </c>
      <c r="D65" s="606">
        <f>SUMIF(FACC!$G$2493:$G$2965,"NR-ES",FACC!$E$2493:$E$2965)</f>
        <v>46943.860000000008</v>
      </c>
      <c r="E65" s="607">
        <f>D65/FACC!$E2964</f>
        <v>0.11068908116492877</v>
      </c>
      <c r="F65" s="606">
        <f>SUMIF(FACC!$G$2493:$G$2965,"COAMI",FACC!$E$2493:$E$2965)</f>
        <v>8147.0779999999995</v>
      </c>
      <c r="G65" s="607">
        <f>F65/FACC!$E$2964</f>
        <v>1.921002188569507E-2</v>
      </c>
      <c r="H65" s="606">
        <f>SUMIF(FACC!$G$2493:$G$2965,"COPTM",FACC!$E$2493:$E$2965)</f>
        <v>9918.619999999999</v>
      </c>
      <c r="I65" s="607">
        <f>H65/FACC!$E$2964</f>
        <v>2.3387146566645468E-2</v>
      </c>
      <c r="J65" s="606">
        <f>SUMIF(FACC!$G$2493:$G$2965,"COPPI",FACC!$E$2493:$E$2965)</f>
        <v>0</v>
      </c>
      <c r="K65" s="607">
        <f>J65/FACC!$E$2964</f>
        <v>0</v>
      </c>
      <c r="L65" s="606">
        <f>SUMIF(FACC!$G$2493:$G$2965,"COPMA",FACC!$E$2493:$E$2965)</f>
        <v>7986.1620000000003</v>
      </c>
      <c r="M65" s="607">
        <f>L65/FACC!$E$2964</f>
        <v>1.8830597522535849E-2</v>
      </c>
      <c r="N65" s="606">
        <f>SUMIF(FACC!$G$2493:$G$2965,"COADM",FACC!$E$2493:$E$2965)</f>
        <v>4973.6799999999994</v>
      </c>
      <c r="O65" s="607">
        <f>N65/FACC!$E$2964</f>
        <v>1.1727456353362991E-2</v>
      </c>
      <c r="P65" s="606">
        <f>SUMIF(FACC!$G$2493:$G$2965,"COADM/CETEM",FACC!$E$2493:$E$2965)</f>
        <v>158739.22749999998</v>
      </c>
      <c r="Q65" s="607">
        <f>P65/FACC!$E$2964</f>
        <v>0.37429174415579775</v>
      </c>
      <c r="R65" s="606">
        <f>SUMIF(FACC!$G$2493:$G$2965,"COPGI",FACC!$E$2493:$E$2965)</f>
        <v>23879.299900000002</v>
      </c>
      <c r="S65" s="607">
        <f>R65/FACC!$E$2964</f>
        <v>5.6305079403201508E-2</v>
      </c>
      <c r="T65" s="606">
        <f>SUMIF(FACC!$G$2493:$G$2965,"DIR",FACC!$E$2493:$E$2965)</f>
        <v>163517.67999999993</v>
      </c>
      <c r="U65" s="607">
        <f>T65/FACC!$E$2964</f>
        <v>0.38555887294783259</v>
      </c>
      <c r="V65" s="600">
        <f>SUM(B65,D65,F65,H65,J65,L65,N65,P65,R65,T65)</f>
        <v>424105.60739999992</v>
      </c>
      <c r="W65" s="621">
        <f>SUM(C65,E65,G65,I65,K65,O65,Q65,S65,U65+M65)</f>
        <v>1</v>
      </c>
    </row>
    <row r="66" spans="1:23" x14ac:dyDescent="0.2">
      <c r="A66" s="610" t="s">
        <v>3</v>
      </c>
      <c r="B66" s="611">
        <v>0</v>
      </c>
      <c r="C66" s="612">
        <f>B66/FUNCATE!$F$70</f>
        <v>0</v>
      </c>
      <c r="D66" s="611">
        <f>SUMIF(FUNCATE!$H$41:$H$68,"NR-ES",FUNCATE!$F$41:$F$68)</f>
        <v>0</v>
      </c>
      <c r="E66" s="612">
        <f>D66/FUNCATE!$F$70</f>
        <v>0</v>
      </c>
      <c r="F66" s="611">
        <v>0</v>
      </c>
      <c r="G66" s="612">
        <f>F66/FUNCATE!$F$70</f>
        <v>0</v>
      </c>
      <c r="H66" s="611">
        <v>0</v>
      </c>
      <c r="I66" s="612">
        <v>0</v>
      </c>
      <c r="J66" s="611">
        <v>0</v>
      </c>
      <c r="K66" s="612">
        <f>J66/FUNCATE!$F$70</f>
        <v>0</v>
      </c>
      <c r="L66" s="611">
        <v>0</v>
      </c>
      <c r="M66" s="612">
        <f>L66/FUNCATE!$F$70</f>
        <v>0</v>
      </c>
      <c r="N66" s="611">
        <f>SUMIF(FUNCATE!$H$41:$H$68,"COADM",FUNCATE!$F$41:$F$68)</f>
        <v>0</v>
      </c>
      <c r="O66" s="612">
        <f>N66/FUNCATE!$F$70</f>
        <v>0</v>
      </c>
      <c r="P66" s="611">
        <v>0</v>
      </c>
      <c r="Q66" s="612">
        <f>P66/FUNCATE!$F$70</f>
        <v>0</v>
      </c>
      <c r="R66" s="611">
        <v>0</v>
      </c>
      <c r="S66" s="612">
        <f>R66/FUNCATE!$F$70</f>
        <v>0</v>
      </c>
      <c r="T66" s="611">
        <v>0</v>
      </c>
      <c r="U66" s="612">
        <f>T66/FUNCATE!$F$70</f>
        <v>0</v>
      </c>
      <c r="V66" s="600">
        <f>SUM(B66,D66,F66,H66,J66,N66,P66,T66,R66)</f>
        <v>0</v>
      </c>
      <c r="W66" s="621">
        <f>SUM(U66,Q66,O66,K66,I66,G66,E66,C66,S66)</f>
        <v>0</v>
      </c>
    </row>
    <row r="67" spans="1:23" ht="12.75" thickBot="1" x14ac:dyDescent="0.25">
      <c r="A67" s="613" t="s">
        <v>12</v>
      </c>
      <c r="B67" s="623">
        <f>SUM(B64:B66)</f>
        <v>0</v>
      </c>
      <c r="C67" s="624">
        <f>B67/$T$47</f>
        <v>0</v>
      </c>
      <c r="D67" s="623">
        <f>SUM(D64:D66)</f>
        <v>46943.860000000008</v>
      </c>
      <c r="E67" s="624">
        <f>D67/FACC!$E2964</f>
        <v>0.11068908116492877</v>
      </c>
      <c r="F67" s="623">
        <f>SUM(F64:F66)</f>
        <v>8147.0779999999995</v>
      </c>
      <c r="G67" s="624">
        <f>F67/FACC!$E2964</f>
        <v>1.921002188569507E-2</v>
      </c>
      <c r="H67" s="623">
        <f>SUM(H64:H66)</f>
        <v>9918.619999999999</v>
      </c>
      <c r="I67" s="624">
        <f>H67/FACC!$E2964</f>
        <v>2.3387146566645468E-2</v>
      </c>
      <c r="J67" s="623">
        <f>SUM(J64:J66)</f>
        <v>0</v>
      </c>
      <c r="K67" s="624">
        <f>J67/FACC!$E2498</f>
        <v>0</v>
      </c>
      <c r="L67" s="623">
        <f>SUM(L64:L66)</f>
        <v>7986.1620000000003</v>
      </c>
      <c r="M67" s="624">
        <f>L67/FACC!$E2964</f>
        <v>1.8830597522535849E-2</v>
      </c>
      <c r="N67" s="623">
        <f>SUM(N64:N66)</f>
        <v>4973.6799999999994</v>
      </c>
      <c r="O67" s="624">
        <f>N67/FACC!$E2964</f>
        <v>1.1727456353362991E-2</v>
      </c>
      <c r="P67" s="623">
        <f>SUM(P64:P66)</f>
        <v>158739.22749999998</v>
      </c>
      <c r="Q67" s="624">
        <f>P67/FACC!$E2964</f>
        <v>0.37429174415579775</v>
      </c>
      <c r="R67" s="629">
        <f>SUM(R64:R66)</f>
        <v>23879.299900000002</v>
      </c>
      <c r="S67" s="624">
        <f>R67/FACC!$E2964</f>
        <v>5.6305079403201508E-2</v>
      </c>
      <c r="T67" s="629">
        <f>SUM(T64:T66)</f>
        <v>163517.67999999993</v>
      </c>
      <c r="U67" s="624">
        <f>T67/FACC!$E2964</f>
        <v>0.38555887294783259</v>
      </c>
      <c r="V67" s="623">
        <f>SUM(V64:V66)</f>
        <v>424105.60739999992</v>
      </c>
      <c r="W67" s="625">
        <f>SUM(C67,E67,G67,I67,K67,M67,O67,Q67,S67,U67)</f>
        <v>1</v>
      </c>
    </row>
    <row r="70" spans="1:23" ht="12.75" thickBot="1" x14ac:dyDescent="0.25"/>
    <row r="71" spans="1:23" s="639" customFormat="1" ht="16.5" thickBot="1" x14ac:dyDescent="0.3">
      <c r="A71" s="683" t="s">
        <v>6097</v>
      </c>
      <c r="B71" s="684"/>
      <c r="C71" s="684"/>
      <c r="D71" s="684"/>
      <c r="E71" s="684"/>
      <c r="F71" s="684"/>
      <c r="G71" s="684"/>
      <c r="H71" s="684"/>
      <c r="I71" s="684"/>
      <c r="J71" s="684"/>
      <c r="K71" s="684"/>
      <c r="L71" s="684"/>
      <c r="M71" s="684"/>
      <c r="N71" s="684"/>
      <c r="O71" s="684"/>
      <c r="P71" s="684"/>
      <c r="Q71" s="684"/>
      <c r="R71" s="684"/>
      <c r="S71" s="684"/>
      <c r="T71" s="684"/>
      <c r="U71" s="685"/>
      <c r="V71" s="638"/>
    </row>
    <row r="72" spans="1:23" s="639" customFormat="1" ht="15.75" x14ac:dyDescent="0.25">
      <c r="A72" s="698" t="s">
        <v>0</v>
      </c>
      <c r="B72" s="692" t="s">
        <v>6331</v>
      </c>
      <c r="C72" s="693"/>
      <c r="D72" s="692" t="s">
        <v>5</v>
      </c>
      <c r="E72" s="693"/>
      <c r="F72" s="692" t="s">
        <v>6328</v>
      </c>
      <c r="G72" s="693"/>
      <c r="H72" s="692" t="s">
        <v>6329</v>
      </c>
      <c r="I72" s="693"/>
      <c r="J72" s="692" t="s">
        <v>6330</v>
      </c>
      <c r="K72" s="693"/>
      <c r="L72" s="692" t="s">
        <v>6326</v>
      </c>
      <c r="M72" s="693"/>
      <c r="N72" s="692" t="s">
        <v>6327</v>
      </c>
      <c r="O72" s="693"/>
      <c r="P72" s="692" t="s">
        <v>5584</v>
      </c>
      <c r="Q72" s="693"/>
      <c r="R72" s="692" t="s">
        <v>10</v>
      </c>
      <c r="S72" s="693"/>
      <c r="T72" s="696" t="s">
        <v>12</v>
      </c>
      <c r="U72" s="697"/>
      <c r="V72" s="638"/>
    </row>
    <row r="73" spans="1:23" x14ac:dyDescent="0.2">
      <c r="A73" s="699"/>
      <c r="B73" s="594" t="s">
        <v>1927</v>
      </c>
      <c r="C73" s="595" t="s">
        <v>748</v>
      </c>
      <c r="D73" s="594" t="s">
        <v>1927</v>
      </c>
      <c r="E73" s="595" t="s">
        <v>748</v>
      </c>
      <c r="F73" s="594" t="s">
        <v>1927</v>
      </c>
      <c r="G73" s="595" t="s">
        <v>748</v>
      </c>
      <c r="H73" s="594" t="s">
        <v>1927</v>
      </c>
      <c r="I73" s="595" t="s">
        <v>748</v>
      </c>
      <c r="J73" s="594" t="s">
        <v>1927</v>
      </c>
      <c r="K73" s="595" t="s">
        <v>748</v>
      </c>
      <c r="L73" s="594" t="s">
        <v>1927</v>
      </c>
      <c r="M73" s="595" t="s">
        <v>748</v>
      </c>
      <c r="N73" s="594" t="s">
        <v>1927</v>
      </c>
      <c r="O73" s="595" t="s">
        <v>748</v>
      </c>
      <c r="P73" s="594" t="s">
        <v>299</v>
      </c>
      <c r="Q73" s="595" t="s">
        <v>748</v>
      </c>
      <c r="R73" s="594" t="s">
        <v>1927</v>
      </c>
      <c r="S73" s="595" t="s">
        <v>748</v>
      </c>
      <c r="T73" s="594" t="s">
        <v>1928</v>
      </c>
      <c r="U73" s="595" t="s">
        <v>748</v>
      </c>
    </row>
    <row r="74" spans="1:23" x14ac:dyDescent="0.2">
      <c r="A74" s="620" t="s">
        <v>1</v>
      </c>
      <c r="B74" s="600">
        <f>SUMIF('BIO RIO'!$H$220:$H$267,"CATE",'BIO RIO'!$F$220:$F$267)</f>
        <v>0</v>
      </c>
      <c r="C74" s="601">
        <f>B74/'BIO RIO'!$F$268</f>
        <v>0</v>
      </c>
      <c r="D74" s="600">
        <f>SUMIF('BIO RIO'!$H$220:$H$267,"NR-ES",'BIO RIO'!$F$220:$F$267)</f>
        <v>0</v>
      </c>
      <c r="E74" s="601">
        <f>D74/'BIO RIO'!$F$268</f>
        <v>0</v>
      </c>
      <c r="F74" s="600">
        <f>SUMIF('BIO RIO'!$H$220:$H$267,"COAMI",'BIO RIO'!$F$220:$F$267)</f>
        <v>0</v>
      </c>
      <c r="G74" s="601">
        <f>F74/'BIO RIO'!$F$268</f>
        <v>0</v>
      </c>
      <c r="H74" s="600">
        <f>SUMIF('BIO RIO'!$H$220:$H$267,"COPTM",'BIO RIO'!$F$220:$F$267)</f>
        <v>0</v>
      </c>
      <c r="I74" s="601">
        <f>H74/'BIO RIO'!$F$268</f>
        <v>0</v>
      </c>
      <c r="J74" s="600">
        <v>0</v>
      </c>
      <c r="K74" s="601">
        <f>J74/'BIO RIO'!$F$268</f>
        <v>0</v>
      </c>
      <c r="L74" s="600">
        <v>0</v>
      </c>
      <c r="M74" s="601">
        <f>L74/'BIO RIO'!$F$268</f>
        <v>0</v>
      </c>
      <c r="N74" s="600">
        <v>0</v>
      </c>
      <c r="O74" s="601">
        <f>N74/'BIO RIO'!$F$268</f>
        <v>0</v>
      </c>
      <c r="P74" s="600">
        <v>0</v>
      </c>
      <c r="Q74" s="601">
        <f>P74/'BIO RIO'!$F$268</f>
        <v>0</v>
      </c>
      <c r="R74" s="600">
        <v>0</v>
      </c>
      <c r="S74" s="601">
        <f>R74/'BIO RIO'!$F$268</f>
        <v>0</v>
      </c>
      <c r="T74" s="600">
        <f>SUM(B74,D74,F74,H74,L74,N74,R74,P74)</f>
        <v>0</v>
      </c>
      <c r="U74" s="621">
        <f>SUM(S74,O74,M74,I74,G74,E74,C74,Q74)</f>
        <v>0</v>
      </c>
    </row>
    <row r="75" spans="1:23" x14ac:dyDescent="0.2">
      <c r="A75" s="622" t="s">
        <v>2</v>
      </c>
      <c r="B75" s="606">
        <f>SUMIF(FACC!$G$2967:$G$3186,"CATE",FACC!$E$2967:$E$3186)</f>
        <v>0</v>
      </c>
      <c r="C75" s="607">
        <f>B75/FACC!$E3187</f>
        <v>0</v>
      </c>
      <c r="D75" s="606">
        <f>SUMIF(FACC!$G$2967:$G$3186,"NR-ES",FACC!$E$2967:$E$3186)</f>
        <v>20172.22</v>
      </c>
      <c r="E75" s="607">
        <f>D75/FACC!E3187</f>
        <v>8.9442826132624401E-2</v>
      </c>
      <c r="F75" s="606">
        <f>SUMIF(FACC!$G$2967:$G$3186,"COAMI",FACC!$E$2967:$E$3186)</f>
        <v>3350</v>
      </c>
      <c r="G75" s="607">
        <f>F75/FACC!E3187</f>
        <v>1.4853767584544078E-2</v>
      </c>
      <c r="H75" s="606">
        <f>SUMIF(FACC!$G$2967:$G$3186,"COPTM",FACC!$E$2967:$E$3186)</f>
        <v>2018.9</v>
      </c>
      <c r="I75" s="607">
        <f>H75/FACC!E3187</f>
        <v>8.9517227989361313E-3</v>
      </c>
      <c r="J75" s="606">
        <f>SUMIF(FACC!$G$2967:$G$3186,"COPMA",FACC!$E$2967:$E$3186)</f>
        <v>1265.6799999999998</v>
      </c>
      <c r="K75" s="607">
        <f>J75/FACC!E3187</f>
        <v>5.611975091464402E-3</v>
      </c>
      <c r="L75" s="606">
        <f>SUMIF(FACC!$G$2967:$G$3186,"COADM",FACC!$E$2967:$E$3186)</f>
        <v>15148.476000000001</v>
      </c>
      <c r="M75" s="607">
        <f>L75/FACC!E3187</f>
        <v>6.716774381016237E-2</v>
      </c>
      <c r="N75" s="606">
        <f>SUMIF(FACC!$G$2967:$G$3186,"COADM/CETEM",FACC!$E$2967:$E$31826)</f>
        <v>98177.66</v>
      </c>
      <c r="O75" s="607">
        <f>N75/FACC!E3187</f>
        <v>0.43531586377145964</v>
      </c>
      <c r="P75" s="606">
        <f>SUMIF(FACC!$G$2967:$G$3186,"COPGI",FACC!$E$2967:$E$3186)</f>
        <v>42920.14</v>
      </c>
      <c r="Q75" s="607">
        <f>P75/FACC!E3187</f>
        <v>0.19030620425555034</v>
      </c>
      <c r="R75" s="606">
        <f>SUMIF(FACC!$G$2967:$G$3186,"DIR",FACC!$E$2967:$E$3186)</f>
        <v>42478.93</v>
      </c>
      <c r="S75" s="607">
        <f>R75/FACC!E3187</f>
        <v>0.1883498965552588</v>
      </c>
      <c r="T75" s="600">
        <f>SUM(B75,D75,F75,H75,L75,N75,R75,P75+J75)</f>
        <v>225532.00599999999</v>
      </c>
      <c r="U75" s="621">
        <f>SUM(S75,O75,M75,I75,G75,E75,C75,Q75,K75)</f>
        <v>1</v>
      </c>
    </row>
    <row r="76" spans="1:23" x14ac:dyDescent="0.2">
      <c r="A76" s="610" t="s">
        <v>3</v>
      </c>
      <c r="B76" s="611">
        <v>0</v>
      </c>
      <c r="C76" s="612">
        <f>B76/FUNCATE!$F$70</f>
        <v>0</v>
      </c>
      <c r="D76" s="611">
        <f>SUMIF(FUNCATE!$H$41:$H$68,"NR-ES",FUNCATE!$F$41:$F$68)</f>
        <v>0</v>
      </c>
      <c r="E76" s="612">
        <f>D76/FUNCATE!$F$70</f>
        <v>0</v>
      </c>
      <c r="F76" s="611">
        <v>0</v>
      </c>
      <c r="G76" s="612">
        <f>F76/FUNCATE!$F$70</f>
        <v>0</v>
      </c>
      <c r="H76" s="611">
        <v>0</v>
      </c>
      <c r="I76" s="612">
        <v>0</v>
      </c>
      <c r="J76" s="611">
        <v>0</v>
      </c>
      <c r="K76" s="612">
        <f>J76/FUNCATE!$F$70</f>
        <v>0</v>
      </c>
      <c r="L76" s="611">
        <f>SUMIF(FUNCATE!$H$41:$H$68,"COADM",FUNCATE!$F$41:$F$68)</f>
        <v>0</v>
      </c>
      <c r="M76" s="612">
        <f>L76/FUNCATE!$F$70</f>
        <v>0</v>
      </c>
      <c r="N76" s="611">
        <v>0</v>
      </c>
      <c r="O76" s="612">
        <f>N76/FUNCATE!$F$70</f>
        <v>0</v>
      </c>
      <c r="P76" s="611">
        <v>0</v>
      </c>
      <c r="Q76" s="612">
        <f>P76/FUNCATE!$F$70</f>
        <v>0</v>
      </c>
      <c r="R76" s="611">
        <v>0</v>
      </c>
      <c r="S76" s="612">
        <f>R76/FUNCATE!$F$70</f>
        <v>0</v>
      </c>
      <c r="T76" s="600">
        <f t="shared" ref="T76:T77" si="5">SUM(B76,D76,F76,H76,L76,N76,R76,P76+J76)</f>
        <v>0</v>
      </c>
      <c r="U76" s="621">
        <f t="shared" ref="U76:U77" si="6">SUM(S76,O76,M76,I76,G76,E76,C76,Q76,K76)</f>
        <v>0</v>
      </c>
    </row>
    <row r="77" spans="1:23" ht="12.75" thickBot="1" x14ac:dyDescent="0.25">
      <c r="A77" s="613" t="s">
        <v>12</v>
      </c>
      <c r="B77" s="623">
        <f>SUM(B74:B76)</f>
        <v>0</v>
      </c>
      <c r="C77" s="624">
        <f>B77/$T$47</f>
        <v>0</v>
      </c>
      <c r="D77" s="623">
        <f>SUM(D74:D76)</f>
        <v>20172.22</v>
      </c>
      <c r="E77" s="624">
        <f>D77/FACC!E3187</f>
        <v>8.9442826132624401E-2</v>
      </c>
      <c r="F77" s="623">
        <f>SUM(F74:F76)</f>
        <v>3350</v>
      </c>
      <c r="G77" s="624">
        <f>F77/FACC!E3187</f>
        <v>1.4853767584544078E-2</v>
      </c>
      <c r="H77" s="623">
        <f>SUM(H74:H76)</f>
        <v>2018.9</v>
      </c>
      <c r="I77" s="624">
        <f>H77/FACC!E3187</f>
        <v>8.9517227989361313E-3</v>
      </c>
      <c r="J77" s="623">
        <f>SUM(J74:J76)</f>
        <v>1265.6799999999998</v>
      </c>
      <c r="K77" s="624">
        <f>J77/FACC!E3187</f>
        <v>5.611975091464402E-3</v>
      </c>
      <c r="L77" s="623">
        <f>SUM(L74:L76)</f>
        <v>15148.476000000001</v>
      </c>
      <c r="M77" s="624">
        <f>L77/FACC!E3187</f>
        <v>6.716774381016237E-2</v>
      </c>
      <c r="N77" s="623">
        <f>SUM(N74:N76)</f>
        <v>98177.66</v>
      </c>
      <c r="O77" s="624">
        <f>N77/FACC!E3187</f>
        <v>0.43531586377145964</v>
      </c>
      <c r="P77" s="623">
        <f>SUM(P74:P76)</f>
        <v>42920.14</v>
      </c>
      <c r="Q77" s="624">
        <f>P77/FACC!E3187</f>
        <v>0.19030620425555034</v>
      </c>
      <c r="R77" s="629">
        <f>SUM(R74:R76)</f>
        <v>42478.93</v>
      </c>
      <c r="S77" s="624">
        <f>R77/FACC!E3187</f>
        <v>0.1883498965552588</v>
      </c>
      <c r="T77" s="623">
        <f t="shared" si="5"/>
        <v>225532.00599999999</v>
      </c>
      <c r="U77" s="624">
        <f t="shared" si="6"/>
        <v>1</v>
      </c>
    </row>
    <row r="80" spans="1:23" ht="12.75" thickBot="1" x14ac:dyDescent="0.25"/>
    <row r="81" spans="1:23" s="639" customFormat="1" ht="16.5" thickBot="1" x14ac:dyDescent="0.3">
      <c r="A81" s="683" t="s">
        <v>6323</v>
      </c>
      <c r="B81" s="684"/>
      <c r="C81" s="684"/>
      <c r="D81" s="684"/>
      <c r="E81" s="684"/>
      <c r="F81" s="684"/>
      <c r="G81" s="684"/>
      <c r="H81" s="684"/>
      <c r="I81" s="684"/>
      <c r="J81" s="684"/>
      <c r="K81" s="684"/>
      <c r="L81" s="684"/>
      <c r="M81" s="684"/>
      <c r="N81" s="684"/>
      <c r="O81" s="684"/>
      <c r="P81" s="684"/>
      <c r="Q81" s="684"/>
      <c r="R81" s="684"/>
      <c r="S81" s="684"/>
      <c r="T81" s="684"/>
      <c r="U81" s="685"/>
      <c r="V81" s="638"/>
    </row>
    <row r="82" spans="1:23" s="639" customFormat="1" ht="15.75" x14ac:dyDescent="0.25">
      <c r="A82" s="698" t="s">
        <v>0</v>
      </c>
      <c r="B82" s="692" t="s">
        <v>6331</v>
      </c>
      <c r="C82" s="693"/>
      <c r="D82" s="692" t="s">
        <v>5</v>
      </c>
      <c r="E82" s="693"/>
      <c r="F82" s="692" t="s">
        <v>6328</v>
      </c>
      <c r="G82" s="693"/>
      <c r="H82" s="692" t="s">
        <v>6329</v>
      </c>
      <c r="I82" s="693"/>
      <c r="J82" s="692" t="s">
        <v>6330</v>
      </c>
      <c r="K82" s="693"/>
      <c r="L82" s="692" t="s">
        <v>6326</v>
      </c>
      <c r="M82" s="693"/>
      <c r="N82" s="692" t="s">
        <v>6327</v>
      </c>
      <c r="O82" s="693"/>
      <c r="P82" s="692" t="s">
        <v>5584</v>
      </c>
      <c r="Q82" s="693"/>
      <c r="R82" s="692" t="s">
        <v>10</v>
      </c>
      <c r="S82" s="693"/>
      <c r="T82" s="696" t="s">
        <v>12</v>
      </c>
      <c r="U82" s="697"/>
      <c r="V82" s="638"/>
    </row>
    <row r="83" spans="1:23" x14ac:dyDescent="0.2">
      <c r="A83" s="699"/>
      <c r="B83" s="594" t="s">
        <v>1927</v>
      </c>
      <c r="C83" s="595" t="s">
        <v>748</v>
      </c>
      <c r="D83" s="594" t="s">
        <v>1927</v>
      </c>
      <c r="E83" s="595" t="s">
        <v>748</v>
      </c>
      <c r="F83" s="594" t="s">
        <v>1927</v>
      </c>
      <c r="G83" s="595" t="s">
        <v>748</v>
      </c>
      <c r="H83" s="594" t="s">
        <v>1927</v>
      </c>
      <c r="I83" s="595" t="s">
        <v>748</v>
      </c>
      <c r="J83" s="594" t="s">
        <v>1927</v>
      </c>
      <c r="K83" s="595" t="s">
        <v>748</v>
      </c>
      <c r="L83" s="594" t="s">
        <v>1927</v>
      </c>
      <c r="M83" s="595" t="s">
        <v>748</v>
      </c>
      <c r="N83" s="594" t="s">
        <v>1927</v>
      </c>
      <c r="O83" s="595" t="s">
        <v>748</v>
      </c>
      <c r="P83" s="594" t="s">
        <v>299</v>
      </c>
      <c r="Q83" s="595" t="s">
        <v>748</v>
      </c>
      <c r="R83" s="594" t="s">
        <v>1927</v>
      </c>
      <c r="S83" s="595" t="s">
        <v>748</v>
      </c>
      <c r="T83" s="594" t="s">
        <v>1928</v>
      </c>
      <c r="U83" s="595" t="s">
        <v>748</v>
      </c>
    </row>
    <row r="84" spans="1:23" x14ac:dyDescent="0.2">
      <c r="A84" s="620" t="s">
        <v>1</v>
      </c>
      <c r="B84" s="600">
        <f>SUMIF('BIO RIO'!$H$220:$H$267,"CATE",'BIO RIO'!$F$220:$F$267)</f>
        <v>0</v>
      </c>
      <c r="C84" s="601">
        <f>B84/'BIO RIO'!$F$268</f>
        <v>0</v>
      </c>
      <c r="D84" s="600">
        <f>SUMIF('BIO RIO'!$H$220:$H$267,"NR-ES",'BIO RIO'!$F$220:$F$267)</f>
        <v>0</v>
      </c>
      <c r="E84" s="601">
        <f>D84/'BIO RIO'!$F$268</f>
        <v>0</v>
      </c>
      <c r="F84" s="600">
        <f>SUMIF('BIO RIO'!$H$220:$H$267,"COAMI",'BIO RIO'!$F$220:$F$267)</f>
        <v>0</v>
      </c>
      <c r="G84" s="601">
        <f>F84/'BIO RIO'!$F$268</f>
        <v>0</v>
      </c>
      <c r="H84" s="600">
        <f>SUMIF('BIO RIO'!$H$220:$H$267,"COPTM",'BIO RIO'!$F$220:$F$267)</f>
        <v>0</v>
      </c>
      <c r="I84" s="601">
        <f>H84/'BIO RIO'!$F$268</f>
        <v>0</v>
      </c>
      <c r="J84" s="600">
        <v>0</v>
      </c>
      <c r="K84" s="601">
        <f>J84/'BIO RIO'!$F$268</f>
        <v>0</v>
      </c>
      <c r="L84" s="600">
        <v>0</v>
      </c>
      <c r="M84" s="601">
        <f>L84/'BIO RIO'!$F$268</f>
        <v>0</v>
      </c>
      <c r="N84" s="600">
        <v>0</v>
      </c>
      <c r="O84" s="601">
        <f>N84/'BIO RIO'!$F$268</f>
        <v>0</v>
      </c>
      <c r="P84" s="600">
        <v>0</v>
      </c>
      <c r="Q84" s="601">
        <f>P84/'BIO RIO'!$F$268</f>
        <v>0</v>
      </c>
      <c r="R84" s="600">
        <v>0</v>
      </c>
      <c r="S84" s="601">
        <f>R84/'BIO RIO'!$F$268</f>
        <v>0</v>
      </c>
      <c r="T84" s="600">
        <f>SUM(B84,D84,F84,H84,J84,L84,N84,R84,P84)</f>
        <v>0</v>
      </c>
      <c r="U84" s="621">
        <f>SUM(S84,O84,M84,K84,I84,G84,E84,C84,Q84)</f>
        <v>0</v>
      </c>
    </row>
    <row r="85" spans="1:23" x14ac:dyDescent="0.2">
      <c r="A85" s="622" t="s">
        <v>2</v>
      </c>
      <c r="B85" s="606">
        <f>SUMIF(FACC!$G$3190:$G$3241,"CATE",FACC!$E$3190:$E$3241)</f>
        <v>0</v>
      </c>
      <c r="C85" s="607">
        <f>B85/FACC!$E3242</f>
        <v>0</v>
      </c>
      <c r="D85" s="606">
        <f>SUMIF(FACC!$G$3190:$G$3241,"NR-ES",FACC!$E$3190:$E$3241)</f>
        <v>1126.77</v>
      </c>
      <c r="E85" s="607">
        <f>D85/FACC!E3242</f>
        <v>2.8170024675678584E-2</v>
      </c>
      <c r="F85" s="606">
        <f>SUMIF(FACC!$G$3190:$G$3241,"COAMI",FACC!$E$3190:$E$3241)</f>
        <v>6891.92</v>
      </c>
      <c r="G85" s="607">
        <f>F85/FACC!E3242</f>
        <v>0.17230273832530396</v>
      </c>
      <c r="H85" s="606">
        <f>SUMIF(FACC!$G$3190:$G$3241,"COPTM",FACC!$E$3190:$E$3241)</f>
        <v>0</v>
      </c>
      <c r="I85" s="607">
        <f>H85/FACC!E3242</f>
        <v>0</v>
      </c>
      <c r="J85" s="606">
        <f>SUMIF(FACC!$G$3190:$G$3241,"COPMA",FACC!$E$3190:$E$3241)</f>
        <v>2225</v>
      </c>
      <c r="K85" s="607">
        <f>J85/FACC!E3242</f>
        <v>5.5626529729567574E-2</v>
      </c>
      <c r="L85" s="606">
        <f>SUMIF(FACC!$G$3190:$G$3241,"COADM",FACC!$E$3190:$E$3241)</f>
        <v>0</v>
      </c>
      <c r="M85" s="607">
        <f>L85/FACC!E3242</f>
        <v>0</v>
      </c>
      <c r="N85" s="606">
        <f>SUMIF(FACC!$G$3190:$G$3241,"COADM/CETEM",FACC!$E$3190:$E$3241)</f>
        <v>12641.06</v>
      </c>
      <c r="O85" s="607">
        <f>N85/FACC!E3242</f>
        <v>0.31603519096775162</v>
      </c>
      <c r="P85" s="606">
        <f>SUMIF(FACC!$G$3190:$G$3241,"COPGI",FACC!$E$3190:$E$3241)</f>
        <v>14964.15</v>
      </c>
      <c r="Q85" s="607">
        <f>P85/FACC!E3242</f>
        <v>0.37411403813604877</v>
      </c>
      <c r="R85" s="606">
        <f>SUMIF(FACC!$G$3190:$G$3241,"DIR",FACC!$E$3190:$E$3241)</f>
        <v>2150</v>
      </c>
      <c r="S85" s="607">
        <f>R85/FACC!E3242</f>
        <v>5.3751478165649562E-2</v>
      </c>
      <c r="T85" s="600">
        <f t="shared" ref="T85:T87" si="7">SUM(B85,D85,F85,H85,J85,L85,N85,R85,P85)</f>
        <v>39998.9</v>
      </c>
      <c r="U85" s="621">
        <f t="shared" ref="U85:U87" si="8">SUM(S85,O85,M85,K85,I85,G85,E85,C85,Q85)</f>
        <v>1.0000000000000002</v>
      </c>
    </row>
    <row r="86" spans="1:23" x14ac:dyDescent="0.2">
      <c r="A86" s="610" t="s">
        <v>3</v>
      </c>
      <c r="B86" s="611">
        <v>0</v>
      </c>
      <c r="C86" s="612">
        <f>B86/FUNCATE!$F$70</f>
        <v>0</v>
      </c>
      <c r="D86" s="611">
        <f>SUMIF(FUNCATE!$H$41:$H$68,"NR-ES",FUNCATE!$F$41:$F$68)</f>
        <v>0</v>
      </c>
      <c r="E86" s="612">
        <f>D86/FUNCATE!$F$70</f>
        <v>0</v>
      </c>
      <c r="F86" s="611">
        <v>0</v>
      </c>
      <c r="G86" s="612">
        <f>F86/FUNCATE!$F$70</f>
        <v>0</v>
      </c>
      <c r="H86" s="611">
        <v>0</v>
      </c>
      <c r="I86" s="612">
        <v>0</v>
      </c>
      <c r="J86" s="611">
        <v>0</v>
      </c>
      <c r="K86" s="612">
        <f>J86/FUNCATE!$F$70</f>
        <v>0</v>
      </c>
      <c r="L86" s="611">
        <f>SUMIF(FUNCATE!$H$41:$H$68,"COADM",FUNCATE!$F$41:$F$68)</f>
        <v>0</v>
      </c>
      <c r="M86" s="612">
        <f>L86/FUNCATE!$F$70</f>
        <v>0</v>
      </c>
      <c r="N86" s="611">
        <v>0</v>
      </c>
      <c r="O86" s="612">
        <f>N86/FUNCATE!$F$70</f>
        <v>0</v>
      </c>
      <c r="P86" s="611">
        <v>0</v>
      </c>
      <c r="Q86" s="612">
        <f>P86/FUNCATE!$F$70</f>
        <v>0</v>
      </c>
      <c r="R86" s="611">
        <v>0</v>
      </c>
      <c r="S86" s="612">
        <f>R86/FUNCATE!$F$70</f>
        <v>0</v>
      </c>
      <c r="T86" s="600">
        <f t="shared" si="7"/>
        <v>0</v>
      </c>
      <c r="U86" s="621">
        <f t="shared" si="8"/>
        <v>0</v>
      </c>
    </row>
    <row r="87" spans="1:23" ht="12.75" thickBot="1" x14ac:dyDescent="0.25">
      <c r="A87" s="613" t="s">
        <v>12</v>
      </c>
      <c r="B87" s="623">
        <f>SUM(B84:B86)</f>
        <v>0</v>
      </c>
      <c r="C87" s="624">
        <f>B87/$T$47</f>
        <v>0</v>
      </c>
      <c r="D87" s="623">
        <f>SUM(D84:D86)</f>
        <v>1126.77</v>
      </c>
      <c r="E87" s="624">
        <f>D87/FACC!E3242</f>
        <v>2.8170024675678584E-2</v>
      </c>
      <c r="F87" s="623">
        <f>SUM(F84:F86)</f>
        <v>6891.92</v>
      </c>
      <c r="G87" s="624">
        <f>F87/FACC!E3242</f>
        <v>0.17230273832530396</v>
      </c>
      <c r="H87" s="623">
        <f>SUM(H84:H86)</f>
        <v>0</v>
      </c>
      <c r="I87" s="624">
        <f>H87/FACC!E3242</f>
        <v>0</v>
      </c>
      <c r="J87" s="623">
        <f>SUM(J84:J86)</f>
        <v>2225</v>
      </c>
      <c r="K87" s="624">
        <f>J87/FACC!E3242</f>
        <v>5.5626529729567574E-2</v>
      </c>
      <c r="L87" s="623">
        <f>SUM(L84:L86)</f>
        <v>0</v>
      </c>
      <c r="M87" s="624">
        <f>L87/FACC!E3242</f>
        <v>0</v>
      </c>
      <c r="N87" s="623">
        <f>SUM(N84:N86)</f>
        <v>12641.06</v>
      </c>
      <c r="O87" s="624">
        <f>N87/FACC!E3242</f>
        <v>0.31603519096775162</v>
      </c>
      <c r="P87" s="629">
        <f>SUM(P84:P86)</f>
        <v>14964.15</v>
      </c>
      <c r="Q87" s="624">
        <f>P87/FACC!E3242</f>
        <v>0.37411403813604877</v>
      </c>
      <c r="R87" s="629">
        <f>SUM(R84:R86)</f>
        <v>2150</v>
      </c>
      <c r="S87" s="624">
        <f>R87/FACC!E3242</f>
        <v>5.3751478165649562E-2</v>
      </c>
      <c r="T87" s="623">
        <f t="shared" si="7"/>
        <v>39998.9</v>
      </c>
      <c r="U87" s="624">
        <f t="shared" si="8"/>
        <v>1.0000000000000002</v>
      </c>
    </row>
    <row r="88" spans="1:23" x14ac:dyDescent="0.2">
      <c r="C88" s="636"/>
    </row>
    <row r="89" spans="1:23" x14ac:dyDescent="0.2">
      <c r="C89" s="636"/>
    </row>
    <row r="90" spans="1:23" ht="12.75" thickBot="1" x14ac:dyDescent="0.25">
      <c r="C90" s="636"/>
    </row>
    <row r="91" spans="1:23" s="639" customFormat="1" ht="16.5" thickBot="1" x14ac:dyDescent="0.3">
      <c r="A91" s="683" t="s">
        <v>6324</v>
      </c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4"/>
      <c r="P91" s="684"/>
      <c r="Q91" s="684"/>
      <c r="R91" s="684"/>
      <c r="S91" s="684"/>
      <c r="T91" s="684"/>
      <c r="U91" s="684"/>
      <c r="V91" s="684"/>
      <c r="W91" s="685"/>
    </row>
    <row r="92" spans="1:23" s="639" customFormat="1" ht="15.75" x14ac:dyDescent="0.25">
      <c r="A92" s="698" t="s">
        <v>0</v>
      </c>
      <c r="B92" s="692" t="s">
        <v>6331</v>
      </c>
      <c r="C92" s="693"/>
      <c r="D92" s="692" t="s">
        <v>5</v>
      </c>
      <c r="E92" s="693"/>
      <c r="F92" s="692" t="s">
        <v>6328</v>
      </c>
      <c r="G92" s="693"/>
      <c r="H92" s="692" t="s">
        <v>6329</v>
      </c>
      <c r="I92" s="693"/>
      <c r="J92" s="692" t="s">
        <v>5146</v>
      </c>
      <c r="K92" s="693"/>
      <c r="L92" s="692" t="s">
        <v>6330</v>
      </c>
      <c r="M92" s="693"/>
      <c r="N92" s="692" t="s">
        <v>6326</v>
      </c>
      <c r="O92" s="693"/>
      <c r="P92" s="692" t="s">
        <v>6327</v>
      </c>
      <c r="Q92" s="693"/>
      <c r="R92" s="692" t="s">
        <v>5584</v>
      </c>
      <c r="S92" s="693"/>
      <c r="T92" s="692" t="s">
        <v>10</v>
      </c>
      <c r="U92" s="693"/>
      <c r="V92" s="696" t="s">
        <v>12</v>
      </c>
      <c r="W92" s="697"/>
    </row>
    <row r="93" spans="1:23" x14ac:dyDescent="0.2">
      <c r="A93" s="699"/>
      <c r="B93" s="594" t="s">
        <v>1927</v>
      </c>
      <c r="C93" s="595" t="s">
        <v>748</v>
      </c>
      <c r="D93" s="594" t="s">
        <v>1927</v>
      </c>
      <c r="E93" s="595" t="s">
        <v>748</v>
      </c>
      <c r="F93" s="594" t="s">
        <v>1927</v>
      </c>
      <c r="G93" s="595" t="s">
        <v>748</v>
      </c>
      <c r="H93" s="594" t="s">
        <v>1927</v>
      </c>
      <c r="I93" s="595" t="s">
        <v>748</v>
      </c>
      <c r="J93" s="594" t="s">
        <v>1927</v>
      </c>
      <c r="K93" s="595" t="s">
        <v>748</v>
      </c>
      <c r="L93" s="594" t="s">
        <v>1927</v>
      </c>
      <c r="M93" s="595" t="s">
        <v>748</v>
      </c>
      <c r="N93" s="594" t="s">
        <v>1927</v>
      </c>
      <c r="O93" s="595" t="s">
        <v>748</v>
      </c>
      <c r="P93" s="594" t="s">
        <v>1927</v>
      </c>
      <c r="Q93" s="595" t="s">
        <v>748</v>
      </c>
      <c r="R93" s="594" t="s">
        <v>299</v>
      </c>
      <c r="S93" s="595" t="s">
        <v>748</v>
      </c>
      <c r="T93" s="594" t="s">
        <v>1927</v>
      </c>
      <c r="U93" s="595" t="s">
        <v>748</v>
      </c>
      <c r="V93" s="594" t="s">
        <v>1928</v>
      </c>
      <c r="W93" s="595" t="s">
        <v>748</v>
      </c>
    </row>
    <row r="94" spans="1:23" x14ac:dyDescent="0.2">
      <c r="A94" s="620" t="s">
        <v>1</v>
      </c>
      <c r="B94" s="600">
        <f>SUM(B34+B24+B14+B4+B44+B54+B64)</f>
        <v>3145.9879999999998</v>
      </c>
      <c r="C94" s="601">
        <f>B94/V94</f>
        <v>6.8575792626709625E-2</v>
      </c>
      <c r="D94" s="600">
        <f>SUM(D34+D24+D14+D4+D44+D54+D64)</f>
        <v>22211.753999999997</v>
      </c>
      <c r="E94" s="601">
        <f>D94/$V$94</f>
        <v>0.48416860972752851</v>
      </c>
      <c r="F94" s="600">
        <f>SUM(F34+F24+F14+F4+F44+F54+F64)</f>
        <v>0</v>
      </c>
      <c r="G94" s="601">
        <f>F94/$V$94</f>
        <v>0</v>
      </c>
      <c r="H94" s="600">
        <f>SUM(H34+H24+H14+H4+H44+H54+H64)</f>
        <v>0</v>
      </c>
      <c r="I94" s="601">
        <f>H94/$V$94</f>
        <v>0</v>
      </c>
      <c r="J94" s="600">
        <f>SUM(J54+J64)</f>
        <v>0</v>
      </c>
      <c r="K94" s="601">
        <f>J94/'BIO RIO'!$F$268</f>
        <v>0</v>
      </c>
      <c r="L94" s="600">
        <f>SUM(J34+J24+J14+J4+J44+L54+N64)</f>
        <v>0</v>
      </c>
      <c r="M94" s="601">
        <f>L94/$V$94</f>
        <v>0</v>
      </c>
      <c r="N94" s="600">
        <f>SUM(L34+L24+L14+L4+L44+L54+N64)</f>
        <v>0</v>
      </c>
      <c r="O94" s="601">
        <f>N94/$V$94</f>
        <v>0</v>
      </c>
      <c r="P94" s="600">
        <f>SUM(N34+N24+N14+N4+N44+N54+R64)</f>
        <v>0</v>
      </c>
      <c r="Q94" s="601">
        <f>P94/$V$94</f>
        <v>0</v>
      </c>
      <c r="R94" s="600">
        <f>SUM(P34+P24+P14+P4+P44+P54)</f>
        <v>0</v>
      </c>
      <c r="S94" s="601">
        <f>R94/$V$94</f>
        <v>0</v>
      </c>
      <c r="T94" s="600">
        <f>SUM(R34+R24+R14+R4+R44+R54)</f>
        <v>20518.330000000002</v>
      </c>
      <c r="U94" s="601">
        <f>T94/$V$94</f>
        <v>0.44725559764576184</v>
      </c>
      <c r="V94" s="600">
        <f>SUM(B94,D94,F94,H94,L94,N94,P94,T94,R94)</f>
        <v>45876.072</v>
      </c>
      <c r="W94" s="621">
        <f>SUM(U94,Q94,O94,M94,I94,G94,E94,C94,S94)</f>
        <v>1</v>
      </c>
    </row>
    <row r="95" spans="1:23" x14ac:dyDescent="0.2">
      <c r="A95" s="622" t="s">
        <v>2</v>
      </c>
      <c r="B95" s="606">
        <f>SUM(B35+B25+B15+B5+B45+B55+B65+B75+B85)</f>
        <v>12705.95</v>
      </c>
      <c r="C95" s="607">
        <f>B95/V95</f>
        <v>3.1849997818547311E-3</v>
      </c>
      <c r="D95" s="606">
        <f>SUM(D35+D25+D15+D5+D45+D55+D65+D75+D85)</f>
        <v>311340.85990000004</v>
      </c>
      <c r="E95" s="607">
        <f>D95/$V$95</f>
        <v>7.8043796084823605E-2</v>
      </c>
      <c r="F95" s="606">
        <f>SUM(F35+F25+F15+F5+F45+F55+F65+F75+F85)</f>
        <v>159654.35600000003</v>
      </c>
      <c r="G95" s="607">
        <f>F95/$V$95</f>
        <v>4.0020548564425142E-2</v>
      </c>
      <c r="H95" s="606">
        <f>SUM(H35+H25+H15+H5+H45+H55+H65+H75+H85)</f>
        <v>124737.8438</v>
      </c>
      <c r="I95" s="607">
        <f>H95/$V$95</f>
        <v>3.126802838764748E-2</v>
      </c>
      <c r="J95" s="606">
        <f>SUM(J55+J65)</f>
        <v>22384.329799999992</v>
      </c>
      <c r="K95" s="607">
        <f>J95/$V$95</f>
        <v>5.6110787095781369E-3</v>
      </c>
      <c r="L95" s="606">
        <f>SUM(J35+J25+J15+J5+J45+L65+J75+J85)</f>
        <v>120225.83590000001</v>
      </c>
      <c r="M95" s="607">
        <f>L95/$V$95</f>
        <v>3.0137003617580951E-2</v>
      </c>
      <c r="N95" s="606">
        <f>SUM(L35+L25+L15+L5+L45+L55+N65+L75+L85)</f>
        <v>669411.53720000002</v>
      </c>
      <c r="O95" s="607">
        <f>N95/$V$95</f>
        <v>0.16780135290576778</v>
      </c>
      <c r="P95" s="606">
        <f>SUM(N35+N25+N15+N5+N45+N55+N75+P65+N85)</f>
        <v>1466622.9894000001</v>
      </c>
      <c r="Q95" s="607">
        <f>P95/$V$95</f>
        <v>0.36763830341707099</v>
      </c>
      <c r="R95" s="606">
        <f>SUM(P35+P25+P15+P5+P45+P55+P75+R65+P85)</f>
        <v>366183.63970000006</v>
      </c>
      <c r="S95" s="607">
        <f>R95/$V$95</f>
        <v>9.1791232655824354E-2</v>
      </c>
      <c r="T95" s="606">
        <f>SUM(R35+R25+R15+R5+R45+R55+R75+T65+R85)</f>
        <v>736042.19370000006</v>
      </c>
      <c r="U95" s="607">
        <f>T95/$V$95</f>
        <v>0.18450365587542669</v>
      </c>
      <c r="V95" s="600">
        <f>SUM(B95,D95,F95,H95,J95,L95,N95,P95,R95,T95)</f>
        <v>3989309.5354000009</v>
      </c>
      <c r="W95" s="621">
        <f>SUM(U95,Q95,O95,M95,I95,G95,E95,C95,S95,K95)</f>
        <v>0.99999999999999989</v>
      </c>
    </row>
    <row r="96" spans="1:23" x14ac:dyDescent="0.2">
      <c r="A96" s="610" t="s">
        <v>3</v>
      </c>
      <c r="B96" s="611">
        <f>SUM(B36+B26+B16+B6+B46+B56+B66+B86)</f>
        <v>165.75</v>
      </c>
      <c r="C96" s="612">
        <f>B96/$V$96</f>
        <v>2.3422751482981654E-3</v>
      </c>
      <c r="D96" s="611">
        <f>SUM(D36+D26+D16+D6+D46+D56+D66)</f>
        <v>0</v>
      </c>
      <c r="E96" s="612">
        <f>D96/$V$96</f>
        <v>0</v>
      </c>
      <c r="F96" s="611">
        <f>SUM(F36+F26+F16+F6+F46+F56+F66)</f>
        <v>415.43</v>
      </c>
      <c r="G96" s="612">
        <f>F96/$V$96</f>
        <v>5.8705964697285482E-3</v>
      </c>
      <c r="H96" s="611">
        <f>SUM(H36+H26+H16+H6+H46+H56+H66)</f>
        <v>3967.21</v>
      </c>
      <c r="I96" s="612">
        <f>H96/$V$96</f>
        <v>5.6062126039698124E-2</v>
      </c>
      <c r="J96" s="611">
        <f>SUM(J56+J66)</f>
        <v>0</v>
      </c>
      <c r="K96" s="612">
        <f>J96/FUNCATE!$F$70</f>
        <v>0</v>
      </c>
      <c r="L96" s="611">
        <f>SUM(J36+J26+J16+J6+J46+L56+N66)</f>
        <v>4097.33</v>
      </c>
      <c r="M96" s="612">
        <f>L96/$V$96</f>
        <v>5.7900900352196208E-2</v>
      </c>
      <c r="N96" s="611">
        <f>SUM(L36+L26+L16+L6+L46+L56+N66)</f>
        <v>2068.1999999999998</v>
      </c>
      <c r="O96" s="612">
        <f>N96/$V$96</f>
        <v>2.9226506556321356E-2</v>
      </c>
      <c r="P96" s="611">
        <f>SUM(N36+N26+N16+N6+N46+N56)</f>
        <v>38936.660000000003</v>
      </c>
      <c r="Q96" s="637">
        <f>P96/$V$96</f>
        <v>0.55022848311152484</v>
      </c>
      <c r="R96" s="611">
        <f>SUM(P36+P26+P16+P6+P46+P56)</f>
        <v>1520.77</v>
      </c>
      <c r="S96" s="612">
        <f>R96/$V$96</f>
        <v>2.1490568792020517E-2</v>
      </c>
      <c r="T96" s="611">
        <f>SUM(R36+R26+R16+R6+R46+R56)</f>
        <v>19593.180000000004</v>
      </c>
      <c r="U96" s="612">
        <f>T96/$V$96</f>
        <v>0.27687854353021213</v>
      </c>
      <c r="V96" s="600">
        <f>SUM(B96,D96,F96,H96,L96,N96,P96,T96,R96)</f>
        <v>70764.530000000013</v>
      </c>
      <c r="W96" s="621">
        <f>SUM(U96,Q96,O96,M96,I96,G96,E96,C96,S96)</f>
        <v>0.99999999999999989</v>
      </c>
    </row>
    <row r="97" spans="1:23" ht="12.75" thickBot="1" x14ac:dyDescent="0.25">
      <c r="A97" s="613" t="s">
        <v>12</v>
      </c>
      <c r="B97" s="623">
        <f>SUM(B94:B96)</f>
        <v>16017.688</v>
      </c>
      <c r="C97" s="624">
        <f>B97/$V$97</f>
        <v>3.9010916996042324E-3</v>
      </c>
      <c r="D97" s="623">
        <f>SUM(D94:D96)</f>
        <v>333552.61390000005</v>
      </c>
      <c r="E97" s="624">
        <f>D97/$V$97</f>
        <v>8.1236401499803559E-2</v>
      </c>
      <c r="F97" s="623">
        <f>SUM(F94:F96)</f>
        <v>160069.78600000002</v>
      </c>
      <c r="G97" s="624">
        <f>F97/$V$97</f>
        <v>3.8984834360740815E-2</v>
      </c>
      <c r="H97" s="623">
        <f>SUM(H94:H96)</f>
        <v>128705.05380000001</v>
      </c>
      <c r="I97" s="624">
        <f>H97/$V$97</f>
        <v>3.1345985580209589E-2</v>
      </c>
      <c r="J97" s="623">
        <f>SUM(J94:J96)</f>
        <v>22384.329799999992</v>
      </c>
      <c r="K97" s="624">
        <f>J97/$V$97</f>
        <v>5.4516808658018334E-3</v>
      </c>
      <c r="L97" s="623">
        <f>SUM(L94:L96)</f>
        <v>124323.16590000001</v>
      </c>
      <c r="M97" s="624">
        <f>L97/$V$97</f>
        <v>3.0278781217427258E-2</v>
      </c>
      <c r="N97" s="623">
        <f>SUM(N94:N96)</f>
        <v>671479.73719999997</v>
      </c>
      <c r="O97" s="624">
        <f>N97/$V$97</f>
        <v>0.16353821033618279</v>
      </c>
      <c r="P97" s="623">
        <f>SUM(P94:P96)</f>
        <v>1505559.6494</v>
      </c>
      <c r="Q97" s="624">
        <f>P97/$V$97</f>
        <v>0.36667752871284531</v>
      </c>
      <c r="R97" s="623">
        <f>SUM(R94:R96)</f>
        <v>367704.40970000008</v>
      </c>
      <c r="S97" s="624">
        <f>R97/$V$97</f>
        <v>8.9554036799102607E-2</v>
      </c>
      <c r="T97" s="623">
        <f>SUM(T94:T96)</f>
        <v>776153.70370000007</v>
      </c>
      <c r="U97" s="624">
        <f>T97/$V$97</f>
        <v>0.18903144892828183</v>
      </c>
      <c r="V97" s="623">
        <f>SUM(V94:V96)</f>
        <v>4105950.1374000008</v>
      </c>
      <c r="W97" s="624">
        <f>SUM(U97,Q97,O97,M97,I97,G97,E97,C97,S97,K97)</f>
        <v>0.99999999999999989</v>
      </c>
    </row>
  </sheetData>
  <mergeCells count="121">
    <mergeCell ref="T92:U92"/>
    <mergeCell ref="H62:I62"/>
    <mergeCell ref="J62:K62"/>
    <mergeCell ref="N62:O62"/>
    <mergeCell ref="P62:Q62"/>
    <mergeCell ref="R62:S62"/>
    <mergeCell ref="A81:U81"/>
    <mergeCell ref="A82:A83"/>
    <mergeCell ref="B82:C82"/>
    <mergeCell ref="D82:E82"/>
    <mergeCell ref="F82:G82"/>
    <mergeCell ref="H82:I82"/>
    <mergeCell ref="J82:K82"/>
    <mergeCell ref="L82:M82"/>
    <mergeCell ref="N82:O82"/>
    <mergeCell ref="P82:Q82"/>
    <mergeCell ref="R82:S82"/>
    <mergeCell ref="T82:U82"/>
    <mergeCell ref="A52:A53"/>
    <mergeCell ref="A92:A93"/>
    <mergeCell ref="N72:O72"/>
    <mergeCell ref="P72:Q72"/>
    <mergeCell ref="R72:S72"/>
    <mergeCell ref="B92:C92"/>
    <mergeCell ref="D92:E92"/>
    <mergeCell ref="F92:G92"/>
    <mergeCell ref="H92:I92"/>
    <mergeCell ref="L92:M92"/>
    <mergeCell ref="N92:O92"/>
    <mergeCell ref="P92:Q92"/>
    <mergeCell ref="R92:S92"/>
    <mergeCell ref="J92:K92"/>
    <mergeCell ref="T62:U62"/>
    <mergeCell ref="V62:W62"/>
    <mergeCell ref="L62:M62"/>
    <mergeCell ref="A72:A73"/>
    <mergeCell ref="A62:A63"/>
    <mergeCell ref="V92:W92"/>
    <mergeCell ref="A71:U71"/>
    <mergeCell ref="B72:C72"/>
    <mergeCell ref="A51:U51"/>
    <mergeCell ref="B52:C52"/>
    <mergeCell ref="D52:E52"/>
    <mergeCell ref="F52:G52"/>
    <mergeCell ref="H52:I52"/>
    <mergeCell ref="J52:K52"/>
    <mergeCell ref="L52:M52"/>
    <mergeCell ref="N52:O52"/>
    <mergeCell ref="P52:Q52"/>
    <mergeCell ref="R52:S52"/>
    <mergeCell ref="T52:U52"/>
    <mergeCell ref="T72:U72"/>
    <mergeCell ref="D72:E72"/>
    <mergeCell ref="F72:G72"/>
    <mergeCell ref="H72:I72"/>
    <mergeCell ref="J72:K72"/>
    <mergeCell ref="L72:M72"/>
    <mergeCell ref="A61:U61"/>
    <mergeCell ref="B62:C62"/>
    <mergeCell ref="D62:E62"/>
    <mergeCell ref="F62:G6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41:U41"/>
    <mergeCell ref="B42:C42"/>
    <mergeCell ref="D42:E42"/>
    <mergeCell ref="P42:Q42"/>
    <mergeCell ref="R42:S42"/>
    <mergeCell ref="T42:U42"/>
    <mergeCell ref="F42:G42"/>
    <mergeCell ref="H42:I42"/>
    <mergeCell ref="J42:K42"/>
    <mergeCell ref="L42:M42"/>
    <mergeCell ref="B12:C12"/>
    <mergeCell ref="D12:E12"/>
    <mergeCell ref="F12:G12"/>
    <mergeCell ref="H12:I12"/>
    <mergeCell ref="J12:K12"/>
    <mergeCell ref="L12:M12"/>
    <mergeCell ref="P12:Q12"/>
    <mergeCell ref="A21:U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A91:W91"/>
    <mergeCell ref="A2:A3"/>
    <mergeCell ref="A12:A13"/>
    <mergeCell ref="A22:A23"/>
    <mergeCell ref="A32:A33"/>
    <mergeCell ref="P22:Q22"/>
    <mergeCell ref="A1:U1"/>
    <mergeCell ref="B2:C2"/>
    <mergeCell ref="D2:E2"/>
    <mergeCell ref="F2:G2"/>
    <mergeCell ref="H2:I2"/>
    <mergeCell ref="J2:K2"/>
    <mergeCell ref="L2:M2"/>
    <mergeCell ref="N2:O2"/>
    <mergeCell ref="R2:S2"/>
    <mergeCell ref="T2:U2"/>
    <mergeCell ref="P2:Q2"/>
    <mergeCell ref="N42:O42"/>
    <mergeCell ref="A31:U31"/>
    <mergeCell ref="B32:C32"/>
    <mergeCell ref="A11:U11"/>
    <mergeCell ref="T12:U12"/>
    <mergeCell ref="N12:O12"/>
    <mergeCell ref="R12:S12"/>
  </mergeCells>
  <pageMargins left="0.70866141732283472" right="0.70866141732283472" top="0.74803149606299213" bottom="0.74803149606299213" header="0.31496062992125984" footer="0.31496062992125984"/>
  <pageSetup paperSize="9" scale="43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workbookViewId="0">
      <selection activeCell="A10" sqref="A10:E10"/>
    </sheetView>
  </sheetViews>
  <sheetFormatPr defaultColWidth="9.140625" defaultRowHeight="15" x14ac:dyDescent="0.25"/>
  <cols>
    <col min="1" max="1" width="10.7109375" style="641" bestFit="1" customWidth="1"/>
    <col min="2" max="2" width="49" style="663" bestFit="1" customWidth="1"/>
    <col min="3" max="3" width="12" style="641" customWidth="1"/>
    <col min="4" max="4" width="12.28515625" style="641" customWidth="1"/>
    <col min="5" max="5" width="10.7109375" style="664" bestFit="1" customWidth="1"/>
    <col min="6" max="6" width="20.5703125" style="590" bestFit="1" customWidth="1"/>
    <col min="7" max="7" width="9.140625" style="641"/>
    <col min="8" max="8" width="19.28515625" style="641" bestFit="1" customWidth="1"/>
    <col min="9" max="10" width="28.140625" style="641" bestFit="1" customWidth="1"/>
    <col min="11" max="11" width="10.42578125" style="641" customWidth="1"/>
    <col min="12" max="12" width="54.28515625" style="641" customWidth="1"/>
    <col min="13" max="14" width="9.140625" style="641"/>
    <col min="15" max="15" width="6.42578125" style="641" customWidth="1"/>
    <col min="16" max="16" width="19" style="641" bestFit="1" customWidth="1"/>
    <col min="17" max="17" width="9.140625" style="641"/>
    <col min="18" max="18" width="15.140625" style="641" bestFit="1" customWidth="1"/>
    <col min="19" max="19" width="30.85546875" style="641" bestFit="1" customWidth="1"/>
    <col min="20" max="20" width="28.140625" style="641" bestFit="1" customWidth="1"/>
    <col min="21" max="16384" width="9.140625" style="641"/>
  </cols>
  <sheetData>
    <row r="1" spans="1:20" x14ac:dyDescent="0.25">
      <c r="A1" s="706" t="s">
        <v>1926</v>
      </c>
      <c r="B1" s="707"/>
      <c r="C1" s="707"/>
      <c r="D1" s="707"/>
      <c r="E1" s="707"/>
      <c r="F1" s="707"/>
      <c r="G1" s="707"/>
      <c r="H1" s="707"/>
      <c r="I1" s="707"/>
      <c r="J1" s="708"/>
      <c r="K1" s="703" t="s">
        <v>1181</v>
      </c>
      <c r="L1" s="704"/>
      <c r="M1" s="704"/>
      <c r="N1" s="704"/>
      <c r="O1" s="704"/>
      <c r="P1" s="704"/>
      <c r="Q1" s="704"/>
      <c r="R1" s="704"/>
      <c r="S1" s="704"/>
      <c r="T1" s="704"/>
    </row>
    <row r="2" spans="1:20" ht="15.75" thickBot="1" x14ac:dyDescent="0.3">
      <c r="A2" s="642" t="s">
        <v>295</v>
      </c>
      <c r="B2" s="643" t="s">
        <v>296</v>
      </c>
      <c r="C2" s="644"/>
      <c r="D2" s="644" t="s">
        <v>297</v>
      </c>
      <c r="E2" s="645" t="s">
        <v>298</v>
      </c>
      <c r="F2" s="646" t="s">
        <v>299</v>
      </c>
      <c r="G2" s="644" t="s">
        <v>300</v>
      </c>
      <c r="H2" s="644" t="s">
        <v>301</v>
      </c>
      <c r="I2" s="705" t="s">
        <v>750</v>
      </c>
      <c r="J2" s="705"/>
      <c r="K2" s="642" t="s">
        <v>295</v>
      </c>
      <c r="L2" s="642" t="s">
        <v>296</v>
      </c>
      <c r="M2" s="644"/>
      <c r="N2" s="644" t="s">
        <v>297</v>
      </c>
      <c r="O2" s="644" t="s">
        <v>298</v>
      </c>
      <c r="P2" s="644" t="s">
        <v>299</v>
      </c>
      <c r="Q2" s="644" t="s">
        <v>300</v>
      </c>
      <c r="R2" s="644" t="s">
        <v>301</v>
      </c>
      <c r="S2" s="705" t="s">
        <v>750</v>
      </c>
      <c r="T2" s="705"/>
    </row>
    <row r="3" spans="1:20" ht="15.75" thickBot="1" x14ac:dyDescent="0.3">
      <c r="A3" s="51">
        <v>41971</v>
      </c>
      <c r="B3" s="167" t="s">
        <v>1664</v>
      </c>
      <c r="C3" s="63" t="s">
        <v>1171</v>
      </c>
      <c r="D3" s="52"/>
      <c r="E3" s="53" t="s">
        <v>51</v>
      </c>
      <c r="F3" s="62">
        <v>165.75</v>
      </c>
      <c r="G3" s="55" t="s">
        <v>46</v>
      </c>
      <c r="H3" s="67" t="s">
        <v>6331</v>
      </c>
      <c r="I3" s="67" t="s">
        <v>1639</v>
      </c>
      <c r="J3" s="86"/>
      <c r="K3" s="89">
        <v>41428</v>
      </c>
      <c r="L3" s="647" t="s">
        <v>752</v>
      </c>
      <c r="M3" s="90" t="s">
        <v>1171</v>
      </c>
      <c r="N3" s="91"/>
      <c r="O3" s="92" t="s">
        <v>51</v>
      </c>
      <c r="P3" s="93">
        <v>9148.5</v>
      </c>
      <c r="Q3" s="94" t="s">
        <v>46</v>
      </c>
      <c r="R3" s="72" t="s">
        <v>4</v>
      </c>
      <c r="S3" s="72" t="s">
        <v>758</v>
      </c>
      <c r="T3" s="74" t="s">
        <v>1501</v>
      </c>
    </row>
    <row r="4" spans="1:20" ht="15.75" thickBot="1" x14ac:dyDescent="0.3">
      <c r="A4" s="700" t="s">
        <v>3078</v>
      </c>
      <c r="B4" s="701"/>
      <c r="C4" s="701"/>
      <c r="D4" s="701"/>
      <c r="E4" s="702"/>
      <c r="F4" s="648">
        <f>SUM(F3)</f>
        <v>165.75</v>
      </c>
      <c r="G4" s="649"/>
      <c r="H4" s="649"/>
      <c r="I4" s="649"/>
      <c r="J4" s="649"/>
      <c r="K4" s="40">
        <v>41492</v>
      </c>
      <c r="L4" s="7" t="s">
        <v>752</v>
      </c>
      <c r="M4" s="57" t="s">
        <v>1171</v>
      </c>
      <c r="N4" s="50"/>
      <c r="O4" s="56" t="s">
        <v>51</v>
      </c>
      <c r="P4" s="44">
        <v>9148.5</v>
      </c>
      <c r="Q4" s="58" t="s">
        <v>46</v>
      </c>
      <c r="R4" s="21" t="s">
        <v>4</v>
      </c>
      <c r="S4" s="21" t="s">
        <v>758</v>
      </c>
      <c r="T4" s="75" t="s">
        <v>1501</v>
      </c>
    </row>
    <row r="5" spans="1:20" ht="15.75" thickBot="1" x14ac:dyDescent="0.3">
      <c r="A5" s="69">
        <v>41652</v>
      </c>
      <c r="B5" s="167" t="s">
        <v>21</v>
      </c>
      <c r="C5" s="67"/>
      <c r="D5" s="67"/>
      <c r="E5" s="70" t="s">
        <v>51</v>
      </c>
      <c r="F5" s="38">
        <v>2041.36</v>
      </c>
      <c r="G5" s="55" t="s">
        <v>46</v>
      </c>
      <c r="H5" s="67" t="s">
        <v>6327</v>
      </c>
      <c r="I5" s="67" t="s">
        <v>22</v>
      </c>
      <c r="J5" s="86"/>
      <c r="K5" s="45">
        <v>41507</v>
      </c>
      <c r="L5" s="650" t="s">
        <v>752</v>
      </c>
      <c r="M5" s="54" t="s">
        <v>1171</v>
      </c>
      <c r="N5" s="47"/>
      <c r="O5" s="95" t="s">
        <v>51</v>
      </c>
      <c r="P5" s="49">
        <v>7717</v>
      </c>
      <c r="Q5" s="55" t="s">
        <v>46</v>
      </c>
      <c r="R5" s="76" t="s">
        <v>4</v>
      </c>
      <c r="S5" s="76" t="s">
        <v>758</v>
      </c>
      <c r="T5" s="77" t="s">
        <v>1501</v>
      </c>
    </row>
    <row r="6" spans="1:20" ht="15.75" thickBot="1" x14ac:dyDescent="0.3">
      <c r="A6" s="700" t="s">
        <v>3078</v>
      </c>
      <c r="B6" s="701"/>
      <c r="C6" s="701"/>
      <c r="D6" s="701"/>
      <c r="E6" s="702"/>
      <c r="F6" s="648">
        <f>SUM(F5)</f>
        <v>2041.36</v>
      </c>
      <c r="G6" s="649"/>
      <c r="H6" s="649"/>
      <c r="I6" s="649"/>
      <c r="J6" s="649"/>
      <c r="K6" s="700" t="s">
        <v>3078</v>
      </c>
      <c r="L6" s="701"/>
      <c r="M6" s="701"/>
      <c r="N6" s="701"/>
      <c r="O6" s="702"/>
      <c r="P6" s="648">
        <f>SUM(P3:P5)</f>
        <v>26014</v>
      </c>
      <c r="Q6" s="649"/>
      <c r="R6" s="649"/>
      <c r="S6" s="649"/>
      <c r="T6" s="649"/>
    </row>
    <row r="7" spans="1:20" ht="15.75" thickBot="1" x14ac:dyDescent="0.3">
      <c r="A7" s="71">
        <v>41827</v>
      </c>
      <c r="B7" s="168" t="s">
        <v>13</v>
      </c>
      <c r="C7" s="72"/>
      <c r="D7" s="72"/>
      <c r="E7" s="73" t="s">
        <v>84</v>
      </c>
      <c r="F7" s="39">
        <v>1378.43</v>
      </c>
      <c r="G7" s="55" t="s">
        <v>46</v>
      </c>
      <c r="H7" s="72" t="s">
        <v>6329</v>
      </c>
      <c r="I7" s="72" t="s">
        <v>14</v>
      </c>
      <c r="J7" s="87"/>
      <c r="K7" s="89">
        <v>41428</v>
      </c>
      <c r="L7" s="647" t="s">
        <v>1174</v>
      </c>
      <c r="M7" s="90" t="s">
        <v>1171</v>
      </c>
      <c r="N7" s="91"/>
      <c r="O7" s="92" t="s">
        <v>51</v>
      </c>
      <c r="P7" s="93">
        <v>5800</v>
      </c>
      <c r="Q7" s="94" t="s">
        <v>46</v>
      </c>
      <c r="R7" s="72" t="s">
        <v>6327</v>
      </c>
      <c r="S7" s="72" t="s">
        <v>1178</v>
      </c>
      <c r="T7" s="74"/>
    </row>
    <row r="8" spans="1:20" ht="15.75" thickBot="1" x14ac:dyDescent="0.3">
      <c r="A8" s="40">
        <v>41822</v>
      </c>
      <c r="B8" s="169" t="s">
        <v>1185</v>
      </c>
      <c r="C8" s="41"/>
      <c r="D8" s="42" t="s">
        <v>1171</v>
      </c>
      <c r="E8" s="43" t="s">
        <v>51</v>
      </c>
      <c r="F8" s="44">
        <v>269.10000000000002</v>
      </c>
      <c r="G8" s="55" t="s">
        <v>46</v>
      </c>
      <c r="H8" s="72" t="s">
        <v>6329</v>
      </c>
      <c r="I8" s="21" t="s">
        <v>1189</v>
      </c>
      <c r="J8" s="85"/>
      <c r="K8" s="40">
        <v>41563</v>
      </c>
      <c r="L8" s="7" t="s">
        <v>753</v>
      </c>
      <c r="M8" s="57" t="s">
        <v>1171</v>
      </c>
      <c r="N8" s="50"/>
      <c r="O8" s="56" t="s">
        <v>51</v>
      </c>
      <c r="P8" s="44">
        <v>5760</v>
      </c>
      <c r="Q8" s="58" t="s">
        <v>46</v>
      </c>
      <c r="R8" s="21" t="s">
        <v>6327</v>
      </c>
      <c r="S8" s="21" t="s">
        <v>759</v>
      </c>
      <c r="T8" s="75"/>
    </row>
    <row r="9" spans="1:20" ht="15.75" thickBot="1" x14ac:dyDescent="0.3">
      <c r="A9" s="45">
        <v>41929</v>
      </c>
      <c r="B9" s="170" t="s">
        <v>1191</v>
      </c>
      <c r="C9" s="46"/>
      <c r="D9" s="47"/>
      <c r="E9" s="48" t="s">
        <v>51</v>
      </c>
      <c r="F9" s="49">
        <v>179.25</v>
      </c>
      <c r="G9" s="55" t="s">
        <v>46</v>
      </c>
      <c r="H9" s="72" t="s">
        <v>6329</v>
      </c>
      <c r="I9" s="76" t="s">
        <v>1192</v>
      </c>
      <c r="J9" s="88"/>
      <c r="K9" s="40">
        <v>41563</v>
      </c>
      <c r="L9" s="7" t="s">
        <v>753</v>
      </c>
      <c r="M9" s="57" t="s">
        <v>1171</v>
      </c>
      <c r="N9" s="50"/>
      <c r="O9" s="56" t="s">
        <v>51</v>
      </c>
      <c r="P9" s="44">
        <v>1026</v>
      </c>
      <c r="Q9" s="58" t="s">
        <v>46</v>
      </c>
      <c r="R9" s="21" t="s">
        <v>6327</v>
      </c>
      <c r="S9" s="21" t="s">
        <v>759</v>
      </c>
      <c r="T9" s="75"/>
    </row>
    <row r="10" spans="1:20" ht="15.75" thickBot="1" x14ac:dyDescent="0.3">
      <c r="A10" s="700" t="s">
        <v>3078</v>
      </c>
      <c r="B10" s="701"/>
      <c r="C10" s="701"/>
      <c r="D10" s="701"/>
      <c r="E10" s="702"/>
      <c r="F10" s="648">
        <f>SUM(F7:F9)</f>
        <v>1826.7800000000002</v>
      </c>
      <c r="G10" s="649"/>
      <c r="H10" s="649"/>
      <c r="I10" s="649"/>
      <c r="J10" s="649"/>
      <c r="K10" s="40">
        <v>41582</v>
      </c>
      <c r="L10" s="7" t="s">
        <v>755</v>
      </c>
      <c r="M10" s="57" t="s">
        <v>1171</v>
      </c>
      <c r="N10" s="50"/>
      <c r="O10" s="56" t="s">
        <v>51</v>
      </c>
      <c r="P10" s="44">
        <v>2635.68</v>
      </c>
      <c r="Q10" s="58" t="s">
        <v>46</v>
      </c>
      <c r="R10" s="21" t="s">
        <v>6327</v>
      </c>
      <c r="S10" s="21" t="s">
        <v>760</v>
      </c>
      <c r="T10" s="75"/>
    </row>
    <row r="11" spans="1:20" ht="15.75" thickBot="1" x14ac:dyDescent="0.3">
      <c r="A11" s="71">
        <v>41820</v>
      </c>
      <c r="B11" s="168" t="s">
        <v>15</v>
      </c>
      <c r="C11" s="72"/>
      <c r="D11" s="72"/>
      <c r="E11" s="73" t="s">
        <v>51</v>
      </c>
      <c r="F11" s="39">
        <v>602.51</v>
      </c>
      <c r="G11" s="55" t="s">
        <v>46</v>
      </c>
      <c r="H11" s="72" t="s">
        <v>5584</v>
      </c>
      <c r="I11" s="72" t="s">
        <v>16</v>
      </c>
      <c r="J11" s="87"/>
      <c r="K11" s="45">
        <v>41635</v>
      </c>
      <c r="L11" s="650" t="s">
        <v>755</v>
      </c>
      <c r="M11" s="651" t="s">
        <v>1171</v>
      </c>
      <c r="N11" s="47"/>
      <c r="O11" s="95" t="s">
        <v>51</v>
      </c>
      <c r="P11" s="49">
        <v>2487.1</v>
      </c>
      <c r="Q11" s="55" t="s">
        <v>46</v>
      </c>
      <c r="R11" s="76" t="s">
        <v>6327</v>
      </c>
      <c r="S11" s="76" t="s">
        <v>760</v>
      </c>
      <c r="T11" s="77"/>
    </row>
    <row r="12" spans="1:20" ht="15.75" thickBot="1" x14ac:dyDescent="0.3">
      <c r="A12" s="78">
        <v>41744</v>
      </c>
      <c r="B12" s="169" t="s">
        <v>17</v>
      </c>
      <c r="C12" s="21"/>
      <c r="D12" s="21"/>
      <c r="E12" s="79" t="s">
        <v>51</v>
      </c>
      <c r="F12" s="59">
        <v>132</v>
      </c>
      <c r="G12" s="55" t="s">
        <v>46</v>
      </c>
      <c r="H12" s="21" t="s">
        <v>5584</v>
      </c>
      <c r="I12" s="21" t="s">
        <v>16</v>
      </c>
      <c r="J12" s="85"/>
      <c r="K12" s="700" t="s">
        <v>3078</v>
      </c>
      <c r="L12" s="701"/>
      <c r="M12" s="701"/>
      <c r="N12" s="701"/>
      <c r="O12" s="702"/>
      <c r="P12" s="648">
        <f>SUM(P7:P11)</f>
        <v>17708.78</v>
      </c>
      <c r="Q12" s="649"/>
      <c r="R12" s="649"/>
      <c r="S12" s="649"/>
      <c r="T12" s="649"/>
    </row>
    <row r="13" spans="1:20" thickBot="1" x14ac:dyDescent="0.45">
      <c r="A13" s="78">
        <v>41731</v>
      </c>
      <c r="B13" s="169" t="s">
        <v>15</v>
      </c>
      <c r="C13" s="21"/>
      <c r="D13" s="21"/>
      <c r="E13" s="79" t="s">
        <v>51</v>
      </c>
      <c r="F13" s="59">
        <v>104.34</v>
      </c>
      <c r="G13" s="55" t="s">
        <v>46</v>
      </c>
      <c r="H13" s="21" t="s">
        <v>5584</v>
      </c>
      <c r="I13" s="21" t="s">
        <v>16</v>
      </c>
      <c r="J13" s="85"/>
      <c r="K13" s="89">
        <v>41438</v>
      </c>
      <c r="L13" s="647" t="s">
        <v>751</v>
      </c>
      <c r="M13" s="652" t="s">
        <v>1171</v>
      </c>
      <c r="N13" s="91"/>
      <c r="O13" s="92" t="s">
        <v>148</v>
      </c>
      <c r="P13" s="93">
        <v>406.5</v>
      </c>
      <c r="Q13" s="94" t="s">
        <v>46</v>
      </c>
      <c r="R13" s="72" t="s">
        <v>7</v>
      </c>
      <c r="S13" s="72" t="s">
        <v>757</v>
      </c>
      <c r="T13" s="74"/>
    </row>
    <row r="14" spans="1:20" thickBot="1" x14ac:dyDescent="0.45">
      <c r="A14" s="78">
        <v>41731</v>
      </c>
      <c r="B14" s="169" t="s">
        <v>20</v>
      </c>
      <c r="C14" s="21"/>
      <c r="D14" s="21"/>
      <c r="E14" s="79" t="s">
        <v>51</v>
      </c>
      <c r="F14" s="59">
        <v>41.23</v>
      </c>
      <c r="G14" s="55" t="s">
        <v>46</v>
      </c>
      <c r="H14" s="21" t="s">
        <v>5584</v>
      </c>
      <c r="I14" s="21" t="s">
        <v>16</v>
      </c>
      <c r="J14" s="85"/>
      <c r="K14" s="45">
        <v>41655</v>
      </c>
      <c r="L14" s="650" t="s">
        <v>756</v>
      </c>
      <c r="M14" s="651" t="s">
        <v>1171</v>
      </c>
      <c r="N14" s="47"/>
      <c r="O14" s="95" t="s">
        <v>51</v>
      </c>
      <c r="P14" s="96">
        <v>2324.14</v>
      </c>
      <c r="Q14" s="55" t="s">
        <v>46</v>
      </c>
      <c r="R14" s="76" t="s">
        <v>7</v>
      </c>
      <c r="S14" s="76" t="s">
        <v>757</v>
      </c>
      <c r="T14" s="77"/>
    </row>
    <row r="15" spans="1:20" ht="15.75" thickBot="1" x14ac:dyDescent="0.3">
      <c r="A15" s="40">
        <v>41907</v>
      </c>
      <c r="B15" s="169" t="s">
        <v>1187</v>
      </c>
      <c r="C15" s="60"/>
      <c r="D15" s="50"/>
      <c r="E15" s="43" t="s">
        <v>51</v>
      </c>
      <c r="F15" s="44">
        <v>163.4</v>
      </c>
      <c r="G15" s="55" t="s">
        <v>46</v>
      </c>
      <c r="H15" s="21" t="s">
        <v>5584</v>
      </c>
      <c r="I15" s="21" t="s">
        <v>16</v>
      </c>
      <c r="J15" s="85"/>
      <c r="K15" s="700" t="s">
        <v>3078</v>
      </c>
      <c r="L15" s="701"/>
      <c r="M15" s="701"/>
      <c r="N15" s="701"/>
      <c r="O15" s="702"/>
      <c r="P15" s="653">
        <f>SUM(P13:P14)</f>
        <v>2730.64</v>
      </c>
      <c r="Q15" s="654"/>
      <c r="R15" s="654"/>
      <c r="S15" s="654"/>
      <c r="T15" s="655"/>
    </row>
    <row r="16" spans="1:20" ht="15.75" thickBot="1" x14ac:dyDescent="0.3">
      <c r="A16" s="45">
        <v>41906</v>
      </c>
      <c r="B16" s="170" t="s">
        <v>1188</v>
      </c>
      <c r="C16" s="54" t="s">
        <v>1171</v>
      </c>
      <c r="D16" s="47"/>
      <c r="E16" s="48" t="s">
        <v>51</v>
      </c>
      <c r="F16" s="49">
        <v>458.19</v>
      </c>
      <c r="G16" s="55" t="s">
        <v>46</v>
      </c>
      <c r="H16" s="76" t="s">
        <v>5584</v>
      </c>
      <c r="I16" s="76" t="s">
        <v>16</v>
      </c>
      <c r="J16" s="88"/>
      <c r="K16" s="89">
        <v>41411</v>
      </c>
      <c r="L16" s="647" t="s">
        <v>1172</v>
      </c>
      <c r="M16" s="652" t="s">
        <v>1171</v>
      </c>
      <c r="N16" s="91"/>
      <c r="O16" s="92" t="s">
        <v>51</v>
      </c>
      <c r="P16" s="93">
        <v>5473.5</v>
      </c>
      <c r="Q16" s="94" t="s">
        <v>46</v>
      </c>
      <c r="R16" s="72" t="s">
        <v>6330</v>
      </c>
      <c r="S16" s="72" t="s">
        <v>1176</v>
      </c>
      <c r="T16" s="74"/>
    </row>
    <row r="17" spans="1:20" ht="15.75" thickBot="1" x14ac:dyDescent="0.3">
      <c r="A17" s="700" t="s">
        <v>3078</v>
      </c>
      <c r="B17" s="701"/>
      <c r="C17" s="701"/>
      <c r="D17" s="701"/>
      <c r="E17" s="702"/>
      <c r="F17" s="648">
        <f>SUM(F11:F16)</f>
        <v>1501.67</v>
      </c>
      <c r="G17" s="649"/>
      <c r="H17" s="649"/>
      <c r="I17" s="649"/>
      <c r="J17" s="649"/>
      <c r="K17" s="40">
        <v>41411</v>
      </c>
      <c r="L17" s="7" t="s">
        <v>1173</v>
      </c>
      <c r="M17" s="656" t="s">
        <v>1171</v>
      </c>
      <c r="N17" s="50"/>
      <c r="O17" s="56" t="s">
        <v>51</v>
      </c>
      <c r="P17" s="44">
        <v>11217.5</v>
      </c>
      <c r="Q17" s="58" t="s">
        <v>46</v>
      </c>
      <c r="R17" s="21" t="s">
        <v>6330</v>
      </c>
      <c r="S17" s="21" t="s">
        <v>1176</v>
      </c>
      <c r="T17" s="75"/>
    </row>
    <row r="18" spans="1:20" ht="15.75" thickBot="1" x14ac:dyDescent="0.3">
      <c r="A18" s="51">
        <v>41897</v>
      </c>
      <c r="B18" s="167" t="s">
        <v>1186</v>
      </c>
      <c r="C18" s="61"/>
      <c r="D18" s="52"/>
      <c r="E18" s="53" t="s">
        <v>51</v>
      </c>
      <c r="F18" s="62">
        <v>317.20999999999998</v>
      </c>
      <c r="G18" s="55" t="s">
        <v>46</v>
      </c>
      <c r="H18" s="67" t="s">
        <v>6330</v>
      </c>
      <c r="I18" s="67" t="s">
        <v>1190</v>
      </c>
      <c r="J18" s="86"/>
      <c r="K18" s="40">
        <v>41411</v>
      </c>
      <c r="L18" s="7" t="s">
        <v>1173</v>
      </c>
      <c r="M18" s="656" t="s">
        <v>1171</v>
      </c>
      <c r="N18" s="50"/>
      <c r="O18" s="56" t="s">
        <v>51</v>
      </c>
      <c r="P18" s="44">
        <v>7384</v>
      </c>
      <c r="Q18" s="58" t="s">
        <v>46</v>
      </c>
      <c r="R18" s="21" t="s">
        <v>6330</v>
      </c>
      <c r="S18" s="21" t="s">
        <v>1176</v>
      </c>
      <c r="T18" s="75"/>
    </row>
    <row r="19" spans="1:20" ht="15.75" thickBot="1" x14ac:dyDescent="0.3">
      <c r="A19" s="700" t="s">
        <v>3078</v>
      </c>
      <c r="B19" s="701"/>
      <c r="C19" s="701"/>
      <c r="D19" s="701"/>
      <c r="E19" s="702"/>
      <c r="F19" s="648">
        <f>SUM(F18)</f>
        <v>317.20999999999998</v>
      </c>
      <c r="G19" s="649"/>
      <c r="H19" s="649"/>
      <c r="I19" s="649"/>
      <c r="J19" s="649"/>
      <c r="K19" s="45">
        <v>41576</v>
      </c>
      <c r="L19" s="650" t="s">
        <v>754</v>
      </c>
      <c r="M19" s="651" t="s">
        <v>1171</v>
      </c>
      <c r="N19" s="47"/>
      <c r="O19" s="95" t="s">
        <v>84</v>
      </c>
      <c r="P19" s="49">
        <v>1614.6</v>
      </c>
      <c r="Q19" s="55" t="s">
        <v>46</v>
      </c>
      <c r="R19" s="76" t="s">
        <v>6330</v>
      </c>
      <c r="S19" s="76" t="s">
        <v>763</v>
      </c>
      <c r="T19" s="77"/>
    </row>
    <row r="20" spans="1:20" ht="15.75" thickBot="1" x14ac:dyDescent="0.3">
      <c r="A20" s="71">
        <v>41822</v>
      </c>
      <c r="B20" s="168" t="s">
        <v>18</v>
      </c>
      <c r="C20" s="72"/>
      <c r="D20" s="72"/>
      <c r="E20" s="73" t="s">
        <v>48</v>
      </c>
      <c r="F20" s="39">
        <v>301</v>
      </c>
      <c r="G20" s="55" t="s">
        <v>46</v>
      </c>
      <c r="H20" s="72" t="s">
        <v>10</v>
      </c>
      <c r="I20" s="72" t="s">
        <v>19</v>
      </c>
      <c r="J20" s="87"/>
      <c r="K20" s="700" t="s">
        <v>3078</v>
      </c>
      <c r="L20" s="701"/>
      <c r="M20" s="701"/>
      <c r="N20" s="701"/>
      <c r="O20" s="702"/>
      <c r="P20" s="648">
        <f>SUM(P16:P19)</f>
        <v>25689.599999999999</v>
      </c>
      <c r="Q20" s="649"/>
      <c r="R20" s="649"/>
      <c r="S20" s="649"/>
      <c r="T20" s="649"/>
    </row>
    <row r="21" spans="1:20" ht="15.75" thickBot="1" x14ac:dyDescent="0.3">
      <c r="A21" s="40">
        <v>41837</v>
      </c>
      <c r="B21" s="169" t="s">
        <v>1183</v>
      </c>
      <c r="C21" s="41"/>
      <c r="D21" s="42" t="s">
        <v>1171</v>
      </c>
      <c r="E21" s="43" t="s">
        <v>1184</v>
      </c>
      <c r="F21" s="44">
        <v>301</v>
      </c>
      <c r="G21" s="55" t="s">
        <v>46</v>
      </c>
      <c r="H21" s="21" t="s">
        <v>10</v>
      </c>
      <c r="I21" s="21" t="s">
        <v>1502</v>
      </c>
      <c r="J21" s="85"/>
      <c r="K21" s="89">
        <v>41400</v>
      </c>
      <c r="L21" s="647" t="s">
        <v>755</v>
      </c>
      <c r="M21" s="652" t="s">
        <v>1171</v>
      </c>
      <c r="N21" s="91"/>
      <c r="O21" s="92" t="s">
        <v>51</v>
      </c>
      <c r="P21" s="93">
        <v>10000</v>
      </c>
      <c r="Q21" s="94" t="s">
        <v>46</v>
      </c>
      <c r="R21" s="72" t="s">
        <v>10</v>
      </c>
      <c r="S21" s="72" t="s">
        <v>1175</v>
      </c>
      <c r="T21" s="74"/>
    </row>
    <row r="22" spans="1:20" ht="15.75" thickBot="1" x14ac:dyDescent="0.3">
      <c r="A22" s="45">
        <v>41985</v>
      </c>
      <c r="B22" s="170" t="s">
        <v>13</v>
      </c>
      <c r="C22" s="54" t="s">
        <v>1171</v>
      </c>
      <c r="D22" s="47">
        <v>6454</v>
      </c>
      <c r="E22" s="48" t="s">
        <v>51</v>
      </c>
      <c r="F22" s="49">
        <v>718.4</v>
      </c>
      <c r="G22" s="55" t="s">
        <v>46</v>
      </c>
      <c r="H22" s="76" t="s">
        <v>10</v>
      </c>
      <c r="I22" s="76" t="s">
        <v>1716</v>
      </c>
      <c r="J22" s="88"/>
      <c r="K22" s="40">
        <v>41414</v>
      </c>
      <c r="L22" s="7" t="s">
        <v>755</v>
      </c>
      <c r="M22" s="656" t="s">
        <v>1171</v>
      </c>
      <c r="N22" s="50"/>
      <c r="O22" s="56" t="s">
        <v>51</v>
      </c>
      <c r="P22" s="44">
        <v>1750</v>
      </c>
      <c r="Q22" s="58" t="s">
        <v>46</v>
      </c>
      <c r="R22" s="21" t="s">
        <v>10</v>
      </c>
      <c r="S22" s="21" t="s">
        <v>1177</v>
      </c>
      <c r="T22" s="97" t="s">
        <v>1171</v>
      </c>
    </row>
    <row r="23" spans="1:20" ht="15.75" thickBot="1" x14ac:dyDescent="0.3">
      <c r="A23" s="700" t="s">
        <v>3078</v>
      </c>
      <c r="B23" s="701"/>
      <c r="C23" s="701"/>
      <c r="D23" s="701"/>
      <c r="E23" s="702"/>
      <c r="F23" s="648">
        <f>SUM(F20:F22)</f>
        <v>1320.4</v>
      </c>
      <c r="G23" s="649"/>
      <c r="H23" s="649"/>
      <c r="I23" s="649"/>
      <c r="J23" s="649"/>
      <c r="K23" s="40">
        <v>41576</v>
      </c>
      <c r="L23" s="7" t="s">
        <v>754</v>
      </c>
      <c r="M23" s="656" t="s">
        <v>1171</v>
      </c>
      <c r="N23" s="50"/>
      <c r="O23" s="56" t="s">
        <v>84</v>
      </c>
      <c r="P23" s="44">
        <v>1472.1</v>
      </c>
      <c r="Q23" s="58" t="s">
        <v>46</v>
      </c>
      <c r="R23" s="21" t="s">
        <v>10</v>
      </c>
      <c r="S23" s="21" t="s">
        <v>764</v>
      </c>
      <c r="T23" s="75"/>
    </row>
    <row r="24" spans="1:20" ht="19.5" thickBot="1" x14ac:dyDescent="0.35">
      <c r="A24" s="657" t="s">
        <v>3079</v>
      </c>
      <c r="B24" s="658"/>
      <c r="C24" s="659"/>
      <c r="D24" s="659"/>
      <c r="E24" s="660"/>
      <c r="F24" s="661">
        <f>SUM(F3:F22)-F4-F6-F10-F17-F19</f>
        <v>7173.1699999999973</v>
      </c>
      <c r="G24" s="662"/>
      <c r="H24" s="662"/>
      <c r="I24" s="662"/>
      <c r="J24" s="662"/>
      <c r="K24" s="40">
        <v>41584</v>
      </c>
      <c r="L24" s="7" t="s">
        <v>754</v>
      </c>
      <c r="M24" s="656" t="s">
        <v>1171</v>
      </c>
      <c r="N24" s="50"/>
      <c r="O24" s="56" t="s">
        <v>84</v>
      </c>
      <c r="P24" s="44">
        <v>533.5</v>
      </c>
      <c r="Q24" s="58" t="s">
        <v>46</v>
      </c>
      <c r="R24" s="21" t="s">
        <v>10</v>
      </c>
      <c r="S24" s="21" t="s">
        <v>762</v>
      </c>
      <c r="T24" s="75"/>
    </row>
    <row r="25" spans="1:20" ht="15.75" thickBot="1" x14ac:dyDescent="0.3">
      <c r="K25" s="45">
        <v>41576</v>
      </c>
      <c r="L25" s="650" t="s">
        <v>755</v>
      </c>
      <c r="M25" s="651" t="s">
        <v>1171</v>
      </c>
      <c r="N25" s="47"/>
      <c r="O25" s="95" t="s">
        <v>51</v>
      </c>
      <c r="P25" s="49">
        <v>800</v>
      </c>
      <c r="Q25" s="55" t="s">
        <v>46</v>
      </c>
      <c r="R25" s="76" t="s">
        <v>10</v>
      </c>
      <c r="S25" s="76" t="s">
        <v>761</v>
      </c>
      <c r="T25" s="77"/>
    </row>
    <row r="26" spans="1:20" ht="15.75" thickBot="1" x14ac:dyDescent="0.3">
      <c r="A26" s="706" t="s">
        <v>2676</v>
      </c>
      <c r="B26" s="707"/>
      <c r="C26" s="707"/>
      <c r="D26" s="707"/>
      <c r="E26" s="707"/>
      <c r="F26" s="707"/>
      <c r="G26" s="707"/>
      <c r="H26" s="707"/>
      <c r="I26" s="707"/>
      <c r="J26" s="707"/>
      <c r="K26" s="700" t="s">
        <v>3078</v>
      </c>
      <c r="L26" s="701"/>
      <c r="M26" s="701"/>
      <c r="N26" s="701"/>
      <c r="O26" s="702"/>
      <c r="P26" s="648">
        <f>SUM(P21:P25)</f>
        <v>14555.6</v>
      </c>
      <c r="Q26" s="649"/>
      <c r="R26" s="649"/>
      <c r="S26" s="649"/>
      <c r="T26" s="649"/>
    </row>
    <row r="27" spans="1:20" ht="15.75" thickBot="1" x14ac:dyDescent="0.3">
      <c r="A27" s="642" t="s">
        <v>295</v>
      </c>
      <c r="B27" s="643" t="s">
        <v>296</v>
      </c>
      <c r="C27" s="644"/>
      <c r="D27" s="665" t="s">
        <v>297</v>
      </c>
      <c r="E27" s="645" t="s">
        <v>298</v>
      </c>
      <c r="F27" s="646" t="s">
        <v>299</v>
      </c>
      <c r="G27" s="644" t="s">
        <v>300</v>
      </c>
      <c r="H27" s="644" t="s">
        <v>301</v>
      </c>
      <c r="I27" s="705" t="s">
        <v>750</v>
      </c>
      <c r="J27" s="712"/>
      <c r="K27" s="51">
        <v>41576</v>
      </c>
      <c r="L27" s="666" t="s">
        <v>754</v>
      </c>
      <c r="M27" s="667" t="s">
        <v>1171</v>
      </c>
      <c r="N27" s="52"/>
      <c r="O27" s="98" t="s">
        <v>84</v>
      </c>
      <c r="P27" s="62">
        <v>3147.93</v>
      </c>
      <c r="Q27" s="64" t="s">
        <v>46</v>
      </c>
      <c r="R27" s="67" t="s">
        <v>5</v>
      </c>
      <c r="S27" s="67" t="s">
        <v>765</v>
      </c>
      <c r="T27" s="68"/>
    </row>
    <row r="28" spans="1:20" ht="15.75" thickBot="1" x14ac:dyDescent="0.3">
      <c r="A28" s="51">
        <v>42023</v>
      </c>
      <c r="B28" s="61" t="s">
        <v>1777</v>
      </c>
      <c r="C28" s="61"/>
      <c r="D28" s="52">
        <v>6505</v>
      </c>
      <c r="E28" s="53" t="s">
        <v>84</v>
      </c>
      <c r="F28" s="62">
        <v>2068.1999999999998</v>
      </c>
      <c r="G28" s="64" t="s">
        <v>46</v>
      </c>
      <c r="H28" s="67" t="s">
        <v>6326</v>
      </c>
      <c r="I28" s="67" t="s">
        <v>1779</v>
      </c>
      <c r="J28" s="68" t="s">
        <v>1780</v>
      </c>
      <c r="K28" s="700" t="s">
        <v>3078</v>
      </c>
      <c r="L28" s="701"/>
      <c r="M28" s="701"/>
      <c r="N28" s="701"/>
      <c r="O28" s="702"/>
      <c r="P28" s="653">
        <f>SUM(P27)</f>
        <v>3147.93</v>
      </c>
      <c r="Q28" s="654"/>
      <c r="R28" s="654"/>
      <c r="S28" s="654"/>
      <c r="T28" s="655"/>
    </row>
    <row r="29" spans="1:20" ht="19.5" thickBot="1" x14ac:dyDescent="0.35">
      <c r="A29" s="700" t="s">
        <v>3078</v>
      </c>
      <c r="B29" s="701"/>
      <c r="C29" s="701"/>
      <c r="D29" s="701"/>
      <c r="E29" s="702"/>
      <c r="F29" s="648">
        <f>SUM(F28)</f>
        <v>2068.1999999999998</v>
      </c>
      <c r="G29" s="649"/>
      <c r="H29" s="649"/>
      <c r="I29" s="649"/>
      <c r="J29" s="649"/>
      <c r="K29" s="668" t="s">
        <v>12</v>
      </c>
      <c r="L29" s="669"/>
      <c r="M29" s="669"/>
      <c r="N29" s="669"/>
      <c r="O29" s="670"/>
      <c r="P29" s="671">
        <f>SUM(P3:P27)-P6-P12-P15-P20-P26</f>
        <v>89846.550000000017</v>
      </c>
      <c r="Q29" s="669"/>
      <c r="R29" s="669"/>
      <c r="S29" s="669"/>
      <c r="T29" s="670"/>
    </row>
    <row r="30" spans="1:20" ht="14.65" x14ac:dyDescent="0.4">
      <c r="A30" s="158">
        <v>42079</v>
      </c>
      <c r="B30" s="180" t="s">
        <v>1778</v>
      </c>
      <c r="C30" s="181"/>
      <c r="D30" s="91">
        <v>239251362</v>
      </c>
      <c r="E30" s="182"/>
      <c r="F30" s="93">
        <v>300.20999999999998</v>
      </c>
      <c r="G30" s="94" t="s">
        <v>46</v>
      </c>
      <c r="H30" s="183" t="s">
        <v>6330</v>
      </c>
      <c r="I30" s="72" t="s">
        <v>1781</v>
      </c>
      <c r="J30" s="74"/>
    </row>
    <row r="31" spans="1:20" ht="14.65" x14ac:dyDescent="0.4">
      <c r="A31" s="156">
        <v>42110</v>
      </c>
      <c r="B31" s="82" t="s">
        <v>1930</v>
      </c>
      <c r="C31" s="23"/>
      <c r="D31" s="21"/>
      <c r="E31" s="79" t="s">
        <v>51</v>
      </c>
      <c r="F31" s="83">
        <f>81.7+81.7+65.46+65.46</f>
        <v>294.32</v>
      </c>
      <c r="G31" s="58" t="s">
        <v>46</v>
      </c>
      <c r="H31" s="21" t="s">
        <v>6330</v>
      </c>
      <c r="I31" s="21" t="s">
        <v>1781</v>
      </c>
      <c r="J31" s="75"/>
    </row>
    <row r="32" spans="1:20" ht="14.65" x14ac:dyDescent="0.4">
      <c r="A32" s="156">
        <v>42171</v>
      </c>
      <c r="B32" s="82" t="s">
        <v>1929</v>
      </c>
      <c r="C32" s="23"/>
      <c r="D32" s="21"/>
      <c r="E32" s="79" t="s">
        <v>51</v>
      </c>
      <c r="F32" s="83">
        <v>498.6</v>
      </c>
      <c r="G32" s="58" t="s">
        <v>46</v>
      </c>
      <c r="H32" s="21" t="s">
        <v>6330</v>
      </c>
      <c r="I32" s="21" t="s">
        <v>1053</v>
      </c>
      <c r="J32" s="75"/>
    </row>
    <row r="33" spans="1:10" x14ac:dyDescent="0.25">
      <c r="A33" s="78">
        <v>42293</v>
      </c>
      <c r="B33" s="82" t="s">
        <v>17</v>
      </c>
      <c r="C33" s="23"/>
      <c r="D33" s="21"/>
      <c r="E33" s="79" t="s">
        <v>51</v>
      </c>
      <c r="F33" s="83">
        <v>409.01</v>
      </c>
      <c r="G33" s="58" t="s">
        <v>46</v>
      </c>
      <c r="H33" s="21" t="s">
        <v>6330</v>
      </c>
      <c r="I33" s="21" t="s">
        <v>2673</v>
      </c>
      <c r="J33" s="75" t="s">
        <v>2674</v>
      </c>
    </row>
    <row r="34" spans="1:10" ht="15.75" thickBot="1" x14ac:dyDescent="0.3">
      <c r="A34" s="157">
        <v>42324</v>
      </c>
      <c r="B34" s="184" t="s">
        <v>17</v>
      </c>
      <c r="C34" s="185"/>
      <c r="D34" s="76"/>
      <c r="E34" s="186" t="s">
        <v>51</v>
      </c>
      <c r="F34" s="187">
        <v>1064.23</v>
      </c>
      <c r="G34" s="55" t="s">
        <v>46</v>
      </c>
      <c r="H34" s="76" t="s">
        <v>6330</v>
      </c>
      <c r="I34" s="76" t="s">
        <v>2675</v>
      </c>
      <c r="J34" s="77" t="s">
        <v>2672</v>
      </c>
    </row>
    <row r="35" spans="1:10" ht="15.75" thickBot="1" x14ac:dyDescent="0.3">
      <c r="A35" s="700" t="s">
        <v>3078</v>
      </c>
      <c r="B35" s="701"/>
      <c r="C35" s="701"/>
      <c r="D35" s="701"/>
      <c r="E35" s="702"/>
      <c r="F35" s="648">
        <f>SUM(F30:F34)</f>
        <v>2566.37</v>
      </c>
      <c r="G35" s="649"/>
      <c r="H35" s="649"/>
      <c r="I35" s="649"/>
      <c r="J35" s="649"/>
    </row>
    <row r="36" spans="1:10" ht="15.75" thickBot="1" x14ac:dyDescent="0.3">
      <c r="A36" s="173">
        <v>42201</v>
      </c>
      <c r="B36" s="174" t="s">
        <v>2670</v>
      </c>
      <c r="C36" s="175"/>
      <c r="D36" s="176"/>
      <c r="E36" s="177" t="s">
        <v>51</v>
      </c>
      <c r="F36" s="178">
        <v>412.24</v>
      </c>
      <c r="G36" s="179" t="s">
        <v>46</v>
      </c>
      <c r="H36" s="176" t="s">
        <v>10</v>
      </c>
      <c r="I36" s="176" t="s">
        <v>2671</v>
      </c>
      <c r="J36" s="176"/>
    </row>
    <row r="37" spans="1:10" ht="15.75" thickBot="1" x14ac:dyDescent="0.3">
      <c r="A37" s="700" t="s">
        <v>3078</v>
      </c>
      <c r="B37" s="701"/>
      <c r="C37" s="701"/>
      <c r="D37" s="701"/>
      <c r="E37" s="702"/>
      <c r="F37" s="653">
        <f>SUM(F36)</f>
        <v>412.24</v>
      </c>
      <c r="G37" s="654"/>
      <c r="H37" s="654"/>
      <c r="I37" s="654"/>
      <c r="J37" s="655"/>
    </row>
    <row r="38" spans="1:10" ht="19.5" thickBot="1" x14ac:dyDescent="0.35">
      <c r="A38" s="710" t="s">
        <v>3079</v>
      </c>
      <c r="B38" s="711"/>
      <c r="C38" s="672"/>
      <c r="D38" s="672"/>
      <c r="E38" s="673"/>
      <c r="F38" s="674">
        <f>SUM(F28:F36)-F29-F35</f>
        <v>5046.8099999999995</v>
      </c>
      <c r="G38" s="672"/>
      <c r="H38" s="672"/>
      <c r="I38" s="672"/>
      <c r="J38" s="675"/>
    </row>
    <row r="39" spans="1:10" ht="18.75" x14ac:dyDescent="0.3">
      <c r="A39" s="713" t="s">
        <v>3645</v>
      </c>
      <c r="B39" s="714"/>
      <c r="C39" s="714"/>
      <c r="D39" s="714"/>
      <c r="E39" s="714"/>
      <c r="F39" s="714"/>
      <c r="G39" s="714"/>
      <c r="H39" s="714"/>
      <c r="I39" s="714"/>
      <c r="J39" s="715"/>
    </row>
    <row r="40" spans="1:10" ht="18.75" x14ac:dyDescent="0.3">
      <c r="A40" s="676" t="s">
        <v>295</v>
      </c>
      <c r="B40" s="677" t="s">
        <v>296</v>
      </c>
      <c r="C40" s="6"/>
      <c r="D40" s="678" t="s">
        <v>297</v>
      </c>
      <c r="E40" s="679" t="s">
        <v>298</v>
      </c>
      <c r="F40" s="680" t="s">
        <v>299</v>
      </c>
      <c r="G40" s="6" t="s">
        <v>300</v>
      </c>
      <c r="H40" s="6" t="s">
        <v>301</v>
      </c>
      <c r="I40" s="709" t="s">
        <v>750</v>
      </c>
      <c r="J40" s="709"/>
    </row>
    <row r="41" spans="1:10" ht="14.65" customHeight="1" x14ac:dyDescent="0.25">
      <c r="A41" s="84">
        <v>42431</v>
      </c>
      <c r="B41" s="82" t="s">
        <v>3053</v>
      </c>
      <c r="C41" s="23"/>
      <c r="D41" s="21"/>
      <c r="E41" s="79"/>
      <c r="F41" s="83">
        <v>628.20000000000005</v>
      </c>
      <c r="G41" s="21" t="s">
        <v>46</v>
      </c>
      <c r="H41" s="21" t="s">
        <v>6331</v>
      </c>
      <c r="I41" s="21" t="s">
        <v>3071</v>
      </c>
      <c r="J41" s="21"/>
    </row>
    <row r="42" spans="1:10" x14ac:dyDescent="0.25">
      <c r="A42" s="84">
        <v>42452</v>
      </c>
      <c r="B42" s="82" t="s">
        <v>3054</v>
      </c>
      <c r="C42" s="23"/>
      <c r="D42" s="21"/>
      <c r="E42" s="79"/>
      <c r="F42" s="83">
        <v>20000</v>
      </c>
      <c r="G42" s="21" t="s">
        <v>46</v>
      </c>
      <c r="H42" s="21" t="s">
        <v>6331</v>
      </c>
      <c r="I42" s="21" t="s">
        <v>3072</v>
      </c>
      <c r="J42" s="21"/>
    </row>
    <row r="43" spans="1:10" x14ac:dyDescent="0.25">
      <c r="A43" s="84">
        <v>42466</v>
      </c>
      <c r="B43" s="82" t="s">
        <v>3054</v>
      </c>
      <c r="C43" s="23"/>
      <c r="D43" s="21"/>
      <c r="E43" s="79"/>
      <c r="F43" s="83">
        <v>5000</v>
      </c>
      <c r="G43" s="21" t="s">
        <v>46</v>
      </c>
      <c r="H43" s="21" t="s">
        <v>6331</v>
      </c>
      <c r="I43" s="21" t="s">
        <v>3072</v>
      </c>
      <c r="J43" s="21"/>
    </row>
    <row r="44" spans="1:10" ht="15.75" thickBot="1" x14ac:dyDescent="0.3">
      <c r="A44" s="84">
        <v>42537</v>
      </c>
      <c r="B44" s="82" t="s">
        <v>3066</v>
      </c>
      <c r="C44" s="23"/>
      <c r="D44" s="21"/>
      <c r="E44" s="79"/>
      <c r="F44" s="83">
        <v>780</v>
      </c>
      <c r="G44" s="21" t="s">
        <v>46</v>
      </c>
      <c r="H44" s="21" t="s">
        <v>6331</v>
      </c>
      <c r="I44" s="21" t="s">
        <v>3071</v>
      </c>
      <c r="J44" s="21"/>
    </row>
    <row r="45" spans="1:10" ht="15.75" thickBot="1" x14ac:dyDescent="0.3">
      <c r="A45" s="700" t="s">
        <v>3078</v>
      </c>
      <c r="B45" s="701"/>
      <c r="C45" s="701"/>
      <c r="D45" s="701"/>
      <c r="E45" s="702"/>
      <c r="F45" s="653">
        <f>SUM(F41:F44)</f>
        <v>26408.2</v>
      </c>
      <c r="G45" s="654"/>
      <c r="H45" s="654"/>
      <c r="I45" s="654"/>
      <c r="J45" s="655"/>
    </row>
    <row r="46" spans="1:10" x14ac:dyDescent="0.25">
      <c r="A46" s="84">
        <v>42377</v>
      </c>
      <c r="B46" s="82" t="s">
        <v>1174</v>
      </c>
      <c r="C46" s="23"/>
      <c r="D46" s="21"/>
      <c r="E46" s="79"/>
      <c r="F46" s="83">
        <v>25000</v>
      </c>
      <c r="G46" s="21" t="s">
        <v>46</v>
      </c>
      <c r="H46" s="21" t="s">
        <v>6327</v>
      </c>
      <c r="I46" s="21"/>
      <c r="J46" s="21"/>
    </row>
    <row r="47" spans="1:10" ht="15.75" thickBot="1" x14ac:dyDescent="0.3">
      <c r="A47" s="84">
        <v>42526</v>
      </c>
      <c r="B47" s="82" t="s">
        <v>1174</v>
      </c>
      <c r="C47" s="23"/>
      <c r="D47" s="21"/>
      <c r="E47" s="79"/>
      <c r="F47" s="83">
        <v>11895.3</v>
      </c>
      <c r="G47" s="21" t="s">
        <v>46</v>
      </c>
      <c r="H47" s="21" t="s">
        <v>6327</v>
      </c>
      <c r="I47" s="21" t="s">
        <v>3076</v>
      </c>
      <c r="J47" s="21"/>
    </row>
    <row r="48" spans="1:10" ht="15.75" thickBot="1" x14ac:dyDescent="0.3">
      <c r="A48" s="700" t="s">
        <v>3078</v>
      </c>
      <c r="B48" s="701"/>
      <c r="C48" s="701"/>
      <c r="D48" s="701"/>
      <c r="E48" s="702"/>
      <c r="F48" s="653">
        <f>SUM(F46:F47)</f>
        <v>36895.300000000003</v>
      </c>
      <c r="G48" s="654"/>
      <c r="H48" s="654"/>
      <c r="I48" s="654"/>
      <c r="J48" s="655"/>
    </row>
    <row r="49" spans="1:10" ht="15.75" thickBot="1" x14ac:dyDescent="0.3">
      <c r="A49" s="84">
        <v>42430</v>
      </c>
      <c r="B49" s="82" t="s">
        <v>3052</v>
      </c>
      <c r="C49" s="23"/>
      <c r="D49" s="21"/>
      <c r="E49" s="79"/>
      <c r="F49" s="83">
        <v>415.43</v>
      </c>
      <c r="G49" s="21" t="s">
        <v>46</v>
      </c>
      <c r="H49" s="21" t="s">
        <v>6328</v>
      </c>
      <c r="I49" s="21" t="s">
        <v>3070</v>
      </c>
      <c r="J49" s="21"/>
    </row>
    <row r="50" spans="1:10" ht="15.75" thickBot="1" x14ac:dyDescent="0.3">
      <c r="A50" s="700" t="s">
        <v>3078</v>
      </c>
      <c r="B50" s="701"/>
      <c r="C50" s="701"/>
      <c r="D50" s="701"/>
      <c r="E50" s="702"/>
      <c r="F50" s="653">
        <f>SUM(F49)</f>
        <v>415.43</v>
      </c>
      <c r="G50" s="654"/>
      <c r="H50" s="654"/>
      <c r="I50" s="654"/>
      <c r="J50" s="655"/>
    </row>
    <row r="51" spans="1:10" x14ac:dyDescent="0.25">
      <c r="A51" s="84">
        <v>42385</v>
      </c>
      <c r="B51" s="82" t="s">
        <v>3049</v>
      </c>
      <c r="C51" s="23"/>
      <c r="D51" s="21"/>
      <c r="E51" s="79"/>
      <c r="F51" s="83">
        <v>289.7</v>
      </c>
      <c r="G51" s="21" t="s">
        <v>46</v>
      </c>
      <c r="H51" s="21" t="s">
        <v>6329</v>
      </c>
      <c r="I51" s="21" t="s">
        <v>3067</v>
      </c>
      <c r="J51" s="21"/>
    </row>
    <row r="52" spans="1:10" x14ac:dyDescent="0.25">
      <c r="A52" s="84">
        <v>42429</v>
      </c>
      <c r="B52" s="82" t="s">
        <v>3051</v>
      </c>
      <c r="C52" s="23"/>
      <c r="D52" s="21"/>
      <c r="E52" s="79"/>
      <c r="F52" s="83">
        <v>678.15</v>
      </c>
      <c r="G52" s="21" t="s">
        <v>46</v>
      </c>
      <c r="H52" s="21" t="s">
        <v>6329</v>
      </c>
      <c r="I52" s="21" t="s">
        <v>3069</v>
      </c>
      <c r="J52" s="21"/>
    </row>
    <row r="53" spans="1:10" x14ac:dyDescent="0.25">
      <c r="A53" s="84">
        <v>42478</v>
      </c>
      <c r="B53" s="82" t="s">
        <v>3055</v>
      </c>
      <c r="C53" s="23"/>
      <c r="D53" s="21"/>
      <c r="E53" s="79"/>
      <c r="F53" s="83">
        <v>465</v>
      </c>
      <c r="G53" s="21" t="s">
        <v>46</v>
      </c>
      <c r="H53" s="21" t="s">
        <v>6329</v>
      </c>
      <c r="I53" s="21" t="s">
        <v>3073</v>
      </c>
      <c r="J53" s="21"/>
    </row>
    <row r="54" spans="1:10" x14ac:dyDescent="0.25">
      <c r="A54" s="84">
        <v>42520</v>
      </c>
      <c r="B54" s="82" t="s">
        <v>3061</v>
      </c>
      <c r="C54" s="23"/>
      <c r="D54" s="21"/>
      <c r="E54" s="79"/>
      <c r="F54" s="83">
        <v>50</v>
      </c>
      <c r="G54" s="21" t="s">
        <v>46</v>
      </c>
      <c r="H54" s="21" t="s">
        <v>6329</v>
      </c>
      <c r="I54" s="21" t="s">
        <v>3075</v>
      </c>
      <c r="J54" s="21"/>
    </row>
    <row r="55" spans="1:10" ht="15.75" thickBot="1" x14ac:dyDescent="0.3">
      <c r="A55" s="84">
        <v>42537</v>
      </c>
      <c r="B55" s="82" t="s">
        <v>3065</v>
      </c>
      <c r="C55" s="23"/>
      <c r="D55" s="21"/>
      <c r="E55" s="79"/>
      <c r="F55" s="83">
        <v>657.58</v>
      </c>
      <c r="G55" s="21" t="s">
        <v>46</v>
      </c>
      <c r="H55" s="21" t="s">
        <v>6329</v>
      </c>
      <c r="I55" s="21" t="s">
        <v>1192</v>
      </c>
      <c r="J55" s="21"/>
    </row>
    <row r="56" spans="1:10" ht="15.75" thickBot="1" x14ac:dyDescent="0.3">
      <c r="A56" s="700" t="s">
        <v>3078</v>
      </c>
      <c r="B56" s="701"/>
      <c r="C56" s="701"/>
      <c r="D56" s="701"/>
      <c r="E56" s="702"/>
      <c r="F56" s="653">
        <f>SUM(F51:F55)</f>
        <v>2140.4299999999998</v>
      </c>
      <c r="G56" s="654"/>
      <c r="H56" s="654"/>
      <c r="I56" s="654"/>
      <c r="J56" s="655"/>
    </row>
    <row r="57" spans="1:10" ht="15.75" thickBot="1" x14ac:dyDescent="0.3">
      <c r="A57" s="84">
        <v>42536</v>
      </c>
      <c r="B57" s="82" t="s">
        <v>3063</v>
      </c>
      <c r="C57" s="23"/>
      <c r="D57" s="21"/>
      <c r="E57" s="79"/>
      <c r="F57" s="83">
        <v>19.100000000000001</v>
      </c>
      <c r="G57" s="21" t="s">
        <v>46</v>
      </c>
      <c r="H57" s="21" t="s">
        <v>5584</v>
      </c>
      <c r="I57" s="21" t="s">
        <v>3077</v>
      </c>
      <c r="J57" s="21"/>
    </row>
    <row r="58" spans="1:10" ht="15.75" thickBot="1" x14ac:dyDescent="0.3">
      <c r="A58" s="700" t="s">
        <v>3078</v>
      </c>
      <c r="B58" s="701"/>
      <c r="C58" s="701"/>
      <c r="D58" s="701"/>
      <c r="E58" s="702"/>
      <c r="F58" s="653">
        <f>SUM(F57)</f>
        <v>19.100000000000001</v>
      </c>
      <c r="G58" s="654"/>
      <c r="H58" s="654"/>
      <c r="I58" s="654"/>
      <c r="J58" s="655"/>
    </row>
    <row r="59" spans="1:10" x14ac:dyDescent="0.25">
      <c r="A59" s="84">
        <v>42478</v>
      </c>
      <c r="B59" s="82" t="s">
        <v>3056</v>
      </c>
      <c r="C59" s="23"/>
      <c r="D59" s="21"/>
      <c r="E59" s="79"/>
      <c r="F59" s="83">
        <v>816.9</v>
      </c>
      <c r="G59" s="21" t="s">
        <v>46</v>
      </c>
      <c r="H59" s="21" t="s">
        <v>6330</v>
      </c>
      <c r="I59" s="21" t="s">
        <v>2674</v>
      </c>
      <c r="J59" s="21"/>
    </row>
    <row r="60" spans="1:10" ht="15.75" thickBot="1" x14ac:dyDescent="0.3">
      <c r="A60" s="84">
        <v>42495</v>
      </c>
      <c r="B60" s="82" t="s">
        <v>3058</v>
      </c>
      <c r="C60" s="23"/>
      <c r="D60" s="21"/>
      <c r="E60" s="79"/>
      <c r="F60" s="83">
        <v>396.85</v>
      </c>
      <c r="G60" s="21" t="s">
        <v>46</v>
      </c>
      <c r="H60" s="21" t="s">
        <v>6330</v>
      </c>
      <c r="I60" s="21" t="s">
        <v>1053</v>
      </c>
      <c r="J60" s="21"/>
    </row>
    <row r="61" spans="1:10" ht="15.75" thickBot="1" x14ac:dyDescent="0.3">
      <c r="A61" s="700" t="s">
        <v>3078</v>
      </c>
      <c r="B61" s="701"/>
      <c r="C61" s="701"/>
      <c r="D61" s="701"/>
      <c r="E61" s="702"/>
      <c r="F61" s="653">
        <f>SUM(F59:F60)</f>
        <v>1213.75</v>
      </c>
      <c r="G61" s="654"/>
      <c r="H61" s="654"/>
      <c r="I61" s="654"/>
      <c r="J61" s="655"/>
    </row>
    <row r="62" spans="1:10" x14ac:dyDescent="0.25">
      <c r="A62" s="84">
        <v>42394</v>
      </c>
      <c r="B62" s="82" t="s">
        <v>3050</v>
      </c>
      <c r="C62" s="23"/>
      <c r="D62" s="21"/>
      <c r="E62" s="79"/>
      <c r="F62" s="83">
        <v>11682</v>
      </c>
      <c r="G62" s="21" t="s">
        <v>46</v>
      </c>
      <c r="H62" s="21" t="s">
        <v>10</v>
      </c>
      <c r="I62" s="21" t="s">
        <v>3068</v>
      </c>
      <c r="J62" s="21"/>
    </row>
    <row r="63" spans="1:10" x14ac:dyDescent="0.25">
      <c r="A63" s="84">
        <v>42480</v>
      </c>
      <c r="B63" s="82" t="s">
        <v>3057</v>
      </c>
      <c r="C63" s="23"/>
      <c r="D63" s="21"/>
      <c r="E63" s="79"/>
      <c r="F63" s="83">
        <v>2660</v>
      </c>
      <c r="G63" s="21" t="s">
        <v>46</v>
      </c>
      <c r="H63" s="21" t="s">
        <v>10</v>
      </c>
      <c r="I63" s="21" t="s">
        <v>3074</v>
      </c>
      <c r="J63" s="21"/>
    </row>
    <row r="64" spans="1:10" x14ac:dyDescent="0.25">
      <c r="A64" s="84">
        <v>42506</v>
      </c>
      <c r="B64" s="82" t="s">
        <v>3059</v>
      </c>
      <c r="C64" s="23"/>
      <c r="D64" s="21"/>
      <c r="E64" s="79"/>
      <c r="F64" s="83">
        <v>1327.75</v>
      </c>
      <c r="G64" s="21" t="s">
        <v>46</v>
      </c>
      <c r="H64" s="21" t="s">
        <v>10</v>
      </c>
      <c r="I64" s="21" t="s">
        <v>1502</v>
      </c>
      <c r="J64" s="21"/>
    </row>
    <row r="65" spans="1:10" x14ac:dyDescent="0.25">
      <c r="A65" s="84">
        <v>42506</v>
      </c>
      <c r="B65" s="82" t="s">
        <v>3060</v>
      </c>
      <c r="C65" s="23"/>
      <c r="D65" s="21"/>
      <c r="E65" s="79"/>
      <c r="F65" s="83">
        <v>806.38</v>
      </c>
      <c r="G65" s="21" t="s">
        <v>46</v>
      </c>
      <c r="H65" s="21" t="s">
        <v>10</v>
      </c>
      <c r="I65" s="21" t="s">
        <v>1502</v>
      </c>
      <c r="J65" s="21"/>
    </row>
    <row r="66" spans="1:10" x14ac:dyDescent="0.25">
      <c r="A66" s="84">
        <v>42531</v>
      </c>
      <c r="B66" s="82" t="s">
        <v>3062</v>
      </c>
      <c r="C66" s="23"/>
      <c r="D66" s="231" t="s">
        <v>1171</v>
      </c>
      <c r="E66" s="79"/>
      <c r="F66" s="83">
        <v>640.1</v>
      </c>
      <c r="G66" s="21" t="s">
        <v>46</v>
      </c>
      <c r="H66" s="21" t="s">
        <v>10</v>
      </c>
      <c r="I66" s="21" t="s">
        <v>1502</v>
      </c>
      <c r="J66" s="21"/>
    </row>
    <row r="67" spans="1:10" x14ac:dyDescent="0.25">
      <c r="A67" s="84">
        <v>42566</v>
      </c>
      <c r="B67" s="82" t="s">
        <v>3642</v>
      </c>
      <c r="C67" s="23"/>
      <c r="D67" s="231" t="s">
        <v>1171</v>
      </c>
      <c r="E67" s="79"/>
      <c r="F67" s="83">
        <v>49.7</v>
      </c>
      <c r="G67" s="21" t="s">
        <v>46</v>
      </c>
      <c r="H67" s="21" t="s">
        <v>10</v>
      </c>
      <c r="I67" s="21" t="s">
        <v>3643</v>
      </c>
      <c r="J67" s="21"/>
    </row>
    <row r="68" spans="1:10" ht="15.75" thickBot="1" x14ac:dyDescent="0.3">
      <c r="A68" s="84">
        <v>42537</v>
      </c>
      <c r="B68" s="82" t="s">
        <v>3064</v>
      </c>
      <c r="C68" s="23"/>
      <c r="D68" s="231" t="s">
        <v>1171</v>
      </c>
      <c r="E68" s="79"/>
      <c r="F68" s="83">
        <v>694.61</v>
      </c>
      <c r="G68" s="21" t="s">
        <v>46</v>
      </c>
      <c r="H68" s="21" t="s">
        <v>10</v>
      </c>
      <c r="I68" s="21" t="s">
        <v>1502</v>
      </c>
      <c r="J68" s="21"/>
    </row>
    <row r="69" spans="1:10" ht="15.75" thickBot="1" x14ac:dyDescent="0.3">
      <c r="A69" s="700" t="s">
        <v>3078</v>
      </c>
      <c r="B69" s="701"/>
      <c r="C69" s="701"/>
      <c r="D69" s="701"/>
      <c r="E69" s="702"/>
      <c r="F69" s="653">
        <f>SUM(F62:F68)</f>
        <v>17860.54</v>
      </c>
      <c r="G69" s="654"/>
      <c r="H69" s="654"/>
      <c r="I69" s="654"/>
      <c r="J69" s="655"/>
    </row>
    <row r="70" spans="1:10" ht="19.5" thickBot="1" x14ac:dyDescent="0.35">
      <c r="A70" s="710" t="s">
        <v>3079</v>
      </c>
      <c r="B70" s="711"/>
      <c r="C70" s="672"/>
      <c r="D70" s="672"/>
      <c r="E70" s="673"/>
      <c r="F70" s="661">
        <f>SUM(F41:F68)-F61-F58-F56-F50-F48-F45</f>
        <v>84952.75</v>
      </c>
      <c r="G70" s="649"/>
      <c r="H70" s="649"/>
      <c r="I70" s="649"/>
      <c r="J70" s="681"/>
    </row>
    <row r="71" spans="1:10" x14ac:dyDescent="0.25">
      <c r="B71" s="682"/>
      <c r="E71" s="641"/>
    </row>
    <row r="72" spans="1:10" x14ac:dyDescent="0.25">
      <c r="A72" s="80"/>
      <c r="B72" s="171"/>
      <c r="C72" s="80"/>
      <c r="D72" s="80"/>
      <c r="E72" s="81"/>
      <c r="F72" s="172"/>
      <c r="G72" s="80"/>
      <c r="H72" s="80"/>
      <c r="I72" s="80"/>
      <c r="J72" s="80"/>
    </row>
    <row r="73" spans="1:10" x14ac:dyDescent="0.25">
      <c r="A73" s="80"/>
      <c r="B73" s="171"/>
      <c r="C73" s="80"/>
      <c r="D73" s="80"/>
      <c r="E73" s="81"/>
      <c r="F73" s="172"/>
      <c r="G73" s="80"/>
      <c r="H73" s="80"/>
      <c r="I73" s="80"/>
      <c r="J73" s="80"/>
    </row>
    <row r="74" spans="1:10" x14ac:dyDescent="0.25">
      <c r="A74" s="80"/>
      <c r="B74" s="171"/>
      <c r="C74" s="80"/>
      <c r="D74" s="80"/>
      <c r="E74" s="81"/>
      <c r="F74" s="172"/>
      <c r="G74" s="80"/>
      <c r="H74" s="80"/>
      <c r="I74" s="80"/>
      <c r="J74" s="80"/>
    </row>
    <row r="77" spans="1:10" x14ac:dyDescent="0.25">
      <c r="B77" s="682"/>
      <c r="E77" s="641"/>
    </row>
    <row r="78" spans="1:10" x14ac:dyDescent="0.25">
      <c r="B78" s="682"/>
      <c r="E78" s="641"/>
    </row>
    <row r="79" spans="1:10" x14ac:dyDescent="0.25">
      <c r="B79" s="682"/>
      <c r="E79" s="641"/>
    </row>
    <row r="80" spans="1:10" x14ac:dyDescent="0.25">
      <c r="B80" s="682"/>
      <c r="E80" s="641"/>
    </row>
    <row r="81" spans="2:5" x14ac:dyDescent="0.25">
      <c r="B81" s="682"/>
      <c r="E81" s="641"/>
    </row>
    <row r="82" spans="2:5" x14ac:dyDescent="0.25">
      <c r="B82" s="682"/>
      <c r="E82" s="641"/>
    </row>
    <row r="83" spans="2:5" x14ac:dyDescent="0.25">
      <c r="B83" s="682"/>
      <c r="E83" s="641"/>
    </row>
    <row r="84" spans="2:5" x14ac:dyDescent="0.25">
      <c r="B84" s="682"/>
      <c r="E84" s="641"/>
    </row>
    <row r="85" spans="2:5" x14ac:dyDescent="0.25">
      <c r="B85" s="682"/>
      <c r="E85" s="641"/>
    </row>
    <row r="86" spans="2:5" x14ac:dyDescent="0.25">
      <c r="B86" s="682"/>
      <c r="E86" s="641"/>
    </row>
    <row r="87" spans="2:5" x14ac:dyDescent="0.25">
      <c r="B87" s="682"/>
      <c r="E87" s="641"/>
    </row>
    <row r="88" spans="2:5" x14ac:dyDescent="0.25">
      <c r="B88" s="682"/>
      <c r="E88" s="641"/>
    </row>
    <row r="89" spans="2:5" x14ac:dyDescent="0.25">
      <c r="B89" s="682"/>
      <c r="E89" s="641"/>
    </row>
    <row r="90" spans="2:5" x14ac:dyDescent="0.25">
      <c r="B90" s="682"/>
      <c r="E90" s="641"/>
    </row>
    <row r="91" spans="2:5" x14ac:dyDescent="0.25">
      <c r="B91" s="682"/>
      <c r="E91" s="641"/>
    </row>
    <row r="92" spans="2:5" x14ac:dyDescent="0.25">
      <c r="B92" s="682"/>
      <c r="E92" s="641"/>
    </row>
    <row r="93" spans="2:5" x14ac:dyDescent="0.25">
      <c r="B93" s="682"/>
      <c r="E93" s="641"/>
    </row>
  </sheetData>
  <sortState ref="A32:J52">
    <sortCondition ref="H32:H52"/>
  </sortState>
  <mergeCells count="32">
    <mergeCell ref="I40:J40"/>
    <mergeCell ref="A70:B70"/>
    <mergeCell ref="A38:B38"/>
    <mergeCell ref="A26:J26"/>
    <mergeCell ref="I27:J27"/>
    <mergeCell ref="A37:E37"/>
    <mergeCell ref="A29:E29"/>
    <mergeCell ref="A35:E35"/>
    <mergeCell ref="A45:E45"/>
    <mergeCell ref="A48:E48"/>
    <mergeCell ref="A50:E50"/>
    <mergeCell ref="A56:E56"/>
    <mergeCell ref="A58:E58"/>
    <mergeCell ref="A61:E61"/>
    <mergeCell ref="A69:E69"/>
    <mergeCell ref="A39:J39"/>
    <mergeCell ref="A23:E23"/>
    <mergeCell ref="K28:O28"/>
    <mergeCell ref="K1:T1"/>
    <mergeCell ref="I2:J2"/>
    <mergeCell ref="A1:J1"/>
    <mergeCell ref="S2:T2"/>
    <mergeCell ref="K6:O6"/>
    <mergeCell ref="K12:O12"/>
    <mergeCell ref="K15:O15"/>
    <mergeCell ref="K20:O20"/>
    <mergeCell ref="K26:O26"/>
    <mergeCell ref="A4:E4"/>
    <mergeCell ref="A6:E6"/>
    <mergeCell ref="A10:E10"/>
    <mergeCell ref="A17:E17"/>
    <mergeCell ref="A19:E19"/>
  </mergeCells>
  <conditionalFormatting sqref="G40:H40 G2:H2 Q2:R2 G27:H27 G28:G37 G3:G23 G45 G48 G50 G56 G58 G61 G69 Q3:Q28">
    <cfRule type="cellIs" dxfId="6393" priority="171" operator="equal">
      <formula>"D"</formula>
    </cfRule>
    <cfRule type="cellIs" dxfId="6392" priority="172" operator="equal">
      <formula>"C"</formula>
    </cfRule>
  </conditionalFormatting>
  <conditionalFormatting sqref="A40:H40 A2:H2 K2:R2 A27:H27">
    <cfRule type="cellIs" dxfId="6391" priority="173" operator="equal">
      <formula>"C"</formula>
    </cfRule>
    <cfRule type="cellIs" dxfId="6390" priority="173" operator="equal">
      <formula>"C"</formula>
    </cfRule>
  </conditionalFormatting>
  <conditionalFormatting sqref="C20:C23 A13:G20 A21:A23 B21 A31:A32 G31:G37 A35:G35 G3:G21 C21:G23 A37:G37 A28:G30 A45:G45 A48:G48 A50:G50 A56:G56 A58:G58 A61:G61 A69:G69 Q20 K3:Q19 K21:Q28">
    <cfRule type="cellIs" dxfId="6389" priority="164" operator="equal">
      <formula>"C"</formula>
    </cfRule>
  </conditionalFormatting>
  <conditionalFormatting sqref="B18:B19 B69 B37 B29 B35 B45 B48 B50 B56 B58 B61 R3:R14 L15 R16:R19 R21:R25 R27 L28">
    <cfRule type="cellIs" dxfId="6388" priority="112" operator="equal">
      <formula>"CATE"</formula>
    </cfRule>
  </conditionalFormatting>
  <conditionalFormatting sqref="A76:J76 A94:J1048576 U1:XFD1048576 K32:T1048576 A69:J69 A72:J74 B1:E3 A1:A70 A10:J10 A17:J17 A19:J19 A23:J23 A37:J37 A29:J29 A35:J35 A70:E70 A45:J45 A48:J48 A50:J50 A56:J56 A58:J58 A61:J61 K1:T29 B5:E70 F1:J70">
    <cfRule type="cellIs" dxfId="6387" priority="111" operator="equal">
      <formula>"CATE"</formula>
    </cfRule>
  </conditionalFormatting>
  <conditionalFormatting sqref="A94:J1048576 U1:XFD1048576 K32:T1048576 A69:J69 A72:J76 B1:E3 A1:A70 A10:J10 A17:J17 A19:J19 A23:J23 A37:J37 A29:J29 A35:J35 A70:E70 A45:J45 A48:J48 A50:J50 A56:J56 A58:J58 A61:J61 K1:T29 B5:E70 F1:J70">
    <cfRule type="cellIs" dxfId="6386" priority="107" operator="equal">
      <formula>"DIR"</formula>
    </cfRule>
    <cfRule type="cellIs" dxfId="6385" priority="108" operator="equal">
      <formula>"COAD/CETEM"</formula>
    </cfRule>
  </conditionalFormatting>
  <conditionalFormatting sqref="U1:XFD1048576 K32:T1048576 A69:J69 A72:J1048576 B1:E3 A1:A70 A10:J10 A17:J17 A19:J19 A23:J23 A37:J37 A29:J29 A35:J35 A70:E70 A45:J45 A48:J48 A50:J50 A56:J56 A58:J58 A61:J61 K1:T29 B5:E70 F1:J70">
    <cfRule type="cellIs" dxfId="6384" priority="106" operator="equal">
      <formula>"COAD"</formula>
    </cfRule>
  </conditionalFormatting>
  <conditionalFormatting sqref="A72:XFD1048576 K71:XFD71 B1:E3 A1:A70 A69:J69 A10:J10 A17:J17 A19:J19 A23:J23 A37:J37 A29:J29 A35:J35 A70:E70 A45:J45 A48:J48 A50:J50 A56:J56 A58:J58 A61:J61 U1:XFD70 K31:T70 K1:T29 B5:E70 F1:J70">
    <cfRule type="cellIs" dxfId="6383" priority="102" operator="equal">
      <formula>"CPMA"</formula>
    </cfRule>
    <cfRule type="cellIs" dxfId="6382" priority="103" operator="equal">
      <formula>"COPM"</formula>
    </cfRule>
    <cfRule type="cellIs" dxfId="6381" priority="104" operator="equal">
      <formula>"NR-ES"</formula>
    </cfRule>
    <cfRule type="cellIs" dxfId="6380" priority="105" operator="equal">
      <formula>"CPGI"</formula>
    </cfRule>
  </conditionalFormatting>
  <conditionalFormatting sqref="B1:E3 A1:A1048576 A69:J69 A10:J10 A17:J17 A19:J19 A23:J23 A37:J37 A29:J29 A35:J35 A70:E70 A45:J45 A48:J48 A50:J50 A56:J56 A58:J58 A61:J61 U1:XFD1048576 K31:T1048576 K1:T29 B5:E1048576 F1:J1048576">
    <cfRule type="cellIs" dxfId="6379" priority="100" operator="equal">
      <formula>"CATE"</formula>
    </cfRule>
    <cfRule type="cellIs" dxfId="6378" priority="101" operator="equal">
      <formula>"COAM"</formula>
    </cfRule>
  </conditionalFormatting>
  <hyperlinks>
    <hyperlink ref="L4:M4" r:id="rId1" display="ARTES EM MADEIRAS - Molbiliario"/>
    <hyperlink ref="L5:M5" r:id="rId2" display="ARTES EM MADEIRAS - Molbiliario"/>
    <hyperlink ref="L8:M8" r:id="rId3" display="Restaurante Flor da Amizade"/>
    <hyperlink ref="L9:M9" r:id="rId4" display="Restaurante Flor da Amizade"/>
    <hyperlink ref="L10:M10" r:id="rId5" display=" RESTAURANTE FLOR DA AMIZADE DO FUNDAO -"/>
    <hyperlink ref="L4:L10" r:id="rId6" display=" ILVA DO BRASIL IND COM LTDA - EPP"/>
    <hyperlink ref="B21" r:id="rId7"/>
    <hyperlink ref="B15" r:id="rId8"/>
    <hyperlink ref="B16" r:id="rId9"/>
    <hyperlink ref="B22" r:id="rId10"/>
    <hyperlink ref="L12" r:id="rId11" display=" ILVA DO BRASIL IND COM LTDA - EPP"/>
  </hyperlinks>
  <pageMargins left="0.7" right="0.7" top="0.75" bottom="0.75" header="0.3" footer="0.3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8"/>
  <sheetViews>
    <sheetView zoomScale="90" zoomScaleNormal="90" workbookViewId="0">
      <selection activeCell="B275" sqref="B275"/>
    </sheetView>
  </sheetViews>
  <sheetFormatPr defaultColWidth="9.140625" defaultRowHeight="20.25" customHeight="1" x14ac:dyDescent="0.2"/>
  <cols>
    <col min="1" max="1" width="10.42578125" style="131" bestFit="1" customWidth="1"/>
    <col min="2" max="2" width="60.7109375" style="105" customWidth="1"/>
    <col min="3" max="3" width="9.140625" style="105"/>
    <col min="4" max="4" width="9" style="132" bestFit="1" customWidth="1"/>
    <col min="5" max="5" width="5.140625" style="105" bestFit="1" customWidth="1"/>
    <col min="6" max="6" width="19.7109375" style="128" bestFit="1" customWidth="1"/>
    <col min="7" max="7" width="8.28515625" style="132" customWidth="1"/>
    <col min="8" max="8" width="15.140625" style="105" bestFit="1" customWidth="1"/>
    <col min="9" max="9" width="30.7109375" style="105" bestFit="1" customWidth="1"/>
    <col min="10" max="10" width="5.85546875" style="105" customWidth="1"/>
    <col min="11" max="11" width="10.42578125" style="105" bestFit="1" customWidth="1"/>
    <col min="12" max="12" width="60.7109375" style="105" customWidth="1"/>
    <col min="13" max="13" width="9.140625" style="105"/>
    <col min="14" max="14" width="7" style="105" bestFit="1" customWidth="1"/>
    <col min="15" max="15" width="5.140625" style="105" bestFit="1" customWidth="1"/>
    <col min="16" max="16" width="19.7109375" style="105" bestFit="1" customWidth="1"/>
    <col min="17" max="17" width="8.28515625" style="105" customWidth="1"/>
    <col min="18" max="18" width="15.140625" style="105" bestFit="1" customWidth="1"/>
    <col min="19" max="19" width="35.7109375" style="105" bestFit="1" customWidth="1"/>
    <col min="20" max="16384" width="9.140625" style="105"/>
  </cols>
  <sheetData>
    <row r="1" spans="1:20" ht="20.25" customHeight="1" x14ac:dyDescent="0.2">
      <c r="A1" s="732" t="s">
        <v>1180</v>
      </c>
      <c r="B1" s="733"/>
      <c r="C1" s="733"/>
      <c r="D1" s="733"/>
      <c r="E1" s="733"/>
      <c r="F1" s="733"/>
      <c r="G1" s="733"/>
      <c r="H1" s="733"/>
      <c r="I1" s="734"/>
      <c r="K1" s="725" t="s">
        <v>1182</v>
      </c>
      <c r="L1" s="725"/>
      <c r="M1" s="725"/>
      <c r="N1" s="725"/>
      <c r="O1" s="725"/>
      <c r="P1" s="725"/>
      <c r="Q1" s="725"/>
      <c r="R1" s="725"/>
      <c r="S1" s="725"/>
    </row>
    <row r="2" spans="1:20" ht="20.25" customHeight="1" x14ac:dyDescent="0.2">
      <c r="A2" s="142" t="s">
        <v>295</v>
      </c>
      <c r="B2" s="143" t="s">
        <v>296</v>
      </c>
      <c r="C2" s="144"/>
      <c r="D2" s="145" t="s">
        <v>297</v>
      </c>
      <c r="E2" s="144" t="s">
        <v>298</v>
      </c>
      <c r="F2" s="146" t="s">
        <v>299</v>
      </c>
      <c r="G2" s="145" t="s">
        <v>300</v>
      </c>
      <c r="H2" s="144" t="s">
        <v>301</v>
      </c>
      <c r="I2" s="144" t="s">
        <v>749</v>
      </c>
      <c r="K2" s="148" t="s">
        <v>295</v>
      </c>
      <c r="L2" s="148" t="s">
        <v>296</v>
      </c>
      <c r="M2" s="149" t="s">
        <v>1171</v>
      </c>
      <c r="N2" s="150" t="s">
        <v>297</v>
      </c>
      <c r="O2" s="150" t="s">
        <v>298</v>
      </c>
      <c r="P2" s="150" t="s">
        <v>299</v>
      </c>
      <c r="Q2" s="150" t="s">
        <v>300</v>
      </c>
      <c r="R2" s="150" t="s">
        <v>301</v>
      </c>
      <c r="S2" s="150" t="s">
        <v>749</v>
      </c>
      <c r="T2" s="112" t="s">
        <v>1171</v>
      </c>
    </row>
    <row r="3" spans="1:20" ht="20.25" customHeight="1" x14ac:dyDescent="0.2">
      <c r="A3" s="106">
        <v>41661</v>
      </c>
      <c r="B3" s="104" t="s">
        <v>672</v>
      </c>
      <c r="C3" s="107"/>
      <c r="D3" s="110"/>
      <c r="E3" s="110" t="s">
        <v>45</v>
      </c>
      <c r="F3" s="117">
        <v>1250</v>
      </c>
      <c r="G3" s="115" t="s">
        <v>46</v>
      </c>
      <c r="H3" s="104" t="s">
        <v>4</v>
      </c>
      <c r="I3" s="104" t="s">
        <v>1506</v>
      </c>
      <c r="K3" s="118">
        <v>41502</v>
      </c>
      <c r="L3" s="104" t="s">
        <v>791</v>
      </c>
      <c r="M3" s="104"/>
      <c r="N3" s="110"/>
      <c r="O3" s="110" t="s">
        <v>51</v>
      </c>
      <c r="P3" s="116">
        <v>1069.5</v>
      </c>
      <c r="Q3" s="115" t="s">
        <v>46</v>
      </c>
      <c r="R3" s="104" t="s">
        <v>4</v>
      </c>
      <c r="S3" s="104" t="s">
        <v>821</v>
      </c>
      <c r="T3" s="112" t="s">
        <v>1171</v>
      </c>
    </row>
    <row r="4" spans="1:20" ht="20.25" customHeight="1" thickBot="1" x14ac:dyDescent="0.25">
      <c r="A4" s="106">
        <v>41661</v>
      </c>
      <c r="B4" s="104" t="s">
        <v>673</v>
      </c>
      <c r="C4" s="107"/>
      <c r="D4" s="110"/>
      <c r="E4" s="110" t="s">
        <v>45</v>
      </c>
      <c r="F4" s="117">
        <f>(1404.49*20%)+154.49</f>
        <v>435.38800000000003</v>
      </c>
      <c r="G4" s="115" t="s">
        <v>46</v>
      </c>
      <c r="H4" s="104" t="s">
        <v>4</v>
      </c>
      <c r="I4" s="104" t="s">
        <v>1507</v>
      </c>
      <c r="K4" s="118">
        <v>41502</v>
      </c>
      <c r="L4" s="104" t="s">
        <v>791</v>
      </c>
      <c r="M4" s="104"/>
      <c r="N4" s="110"/>
      <c r="O4" s="110" t="s">
        <v>51</v>
      </c>
      <c r="P4" s="116">
        <v>800</v>
      </c>
      <c r="Q4" s="115" t="s">
        <v>46</v>
      </c>
      <c r="R4" s="104" t="s">
        <v>4</v>
      </c>
      <c r="S4" s="104" t="s">
        <v>821</v>
      </c>
      <c r="T4" s="112" t="s">
        <v>1171</v>
      </c>
    </row>
    <row r="5" spans="1:20" ht="20.25" customHeight="1" thickBot="1" x14ac:dyDescent="0.3">
      <c r="A5" s="106">
        <v>41848</v>
      </c>
      <c r="B5" s="103" t="s">
        <v>1203</v>
      </c>
      <c r="C5" s="113" t="s">
        <v>1171</v>
      </c>
      <c r="D5" s="110"/>
      <c r="E5" s="110" t="s">
        <v>54</v>
      </c>
      <c r="F5" s="124">
        <v>1395</v>
      </c>
      <c r="G5" s="125" t="s">
        <v>46</v>
      </c>
      <c r="H5" s="126" t="s">
        <v>4</v>
      </c>
      <c r="I5" s="126" t="s">
        <v>1248</v>
      </c>
      <c r="K5" s="720" t="s">
        <v>3078</v>
      </c>
      <c r="L5" s="721"/>
      <c r="M5" s="721"/>
      <c r="N5" s="721"/>
      <c r="O5" s="721"/>
      <c r="P5" s="193">
        <f>SUM(P3:P4)</f>
        <v>1869.5</v>
      </c>
      <c r="Q5" s="194"/>
      <c r="R5" s="195"/>
      <c r="S5" s="196"/>
      <c r="T5" s="112" t="s">
        <v>1171</v>
      </c>
    </row>
    <row r="6" spans="1:20" ht="20.25" customHeight="1" thickBot="1" x14ac:dyDescent="0.3">
      <c r="A6" s="720" t="s">
        <v>3078</v>
      </c>
      <c r="B6" s="721"/>
      <c r="C6" s="721"/>
      <c r="D6" s="721"/>
      <c r="E6" s="721"/>
      <c r="F6" s="193">
        <f>SUM(F3:F5)</f>
        <v>3080.3879999999999</v>
      </c>
      <c r="G6" s="194"/>
      <c r="H6" s="195"/>
      <c r="I6" s="196"/>
      <c r="K6" s="118">
        <v>41513</v>
      </c>
      <c r="L6" s="104" t="s">
        <v>792</v>
      </c>
      <c r="M6" s="104"/>
      <c r="N6" s="110"/>
      <c r="O6" s="110" t="s">
        <v>51</v>
      </c>
      <c r="P6" s="116">
        <v>800</v>
      </c>
      <c r="Q6" s="115" t="s">
        <v>46</v>
      </c>
      <c r="R6" s="104" t="s">
        <v>9</v>
      </c>
      <c r="S6" s="104" t="s">
        <v>1534</v>
      </c>
      <c r="T6" s="112"/>
    </row>
    <row r="7" spans="1:20" ht="20.25" customHeight="1" x14ac:dyDescent="0.2">
      <c r="A7" s="106">
        <v>41673</v>
      </c>
      <c r="B7" s="104" t="s">
        <v>675</v>
      </c>
      <c r="C7" s="107"/>
      <c r="D7" s="110"/>
      <c r="E7" s="110" t="s">
        <v>45</v>
      </c>
      <c r="F7" s="190">
        <v>1199.94</v>
      </c>
      <c r="G7" s="191" t="s">
        <v>46</v>
      </c>
      <c r="H7" s="192" t="s">
        <v>9</v>
      </c>
      <c r="I7" s="192" t="s">
        <v>305</v>
      </c>
      <c r="K7" s="118">
        <v>41612</v>
      </c>
      <c r="L7" s="104" t="s">
        <v>816</v>
      </c>
      <c r="M7" s="104"/>
      <c r="N7" s="110"/>
      <c r="O7" s="110" t="s">
        <v>45</v>
      </c>
      <c r="P7" s="114">
        <v>1992.15</v>
      </c>
      <c r="Q7" s="115" t="s">
        <v>46</v>
      </c>
      <c r="R7" s="104" t="s">
        <v>9</v>
      </c>
      <c r="S7" s="152" t="s">
        <v>823</v>
      </c>
      <c r="T7" s="112" t="s">
        <v>1171</v>
      </c>
    </row>
    <row r="8" spans="1:20" ht="20.25" customHeight="1" thickBot="1" x14ac:dyDescent="0.25">
      <c r="A8" s="106">
        <v>41673</v>
      </c>
      <c r="B8" s="104" t="s">
        <v>676</v>
      </c>
      <c r="C8" s="107"/>
      <c r="D8" s="110"/>
      <c r="E8" s="110" t="s">
        <v>45</v>
      </c>
      <c r="F8" s="117">
        <f>(1348.24*20%)+148.3</f>
        <v>417.94800000000004</v>
      </c>
      <c r="G8" s="115" t="s">
        <v>46</v>
      </c>
      <c r="H8" s="104" t="s">
        <v>9</v>
      </c>
      <c r="I8" s="104" t="s">
        <v>1508</v>
      </c>
      <c r="K8" s="118">
        <v>41612</v>
      </c>
      <c r="L8" s="104" t="s">
        <v>671</v>
      </c>
      <c r="M8" s="104"/>
      <c r="N8" s="110"/>
      <c r="O8" s="110" t="s">
        <v>47</v>
      </c>
      <c r="P8" s="114">
        <v>724.65</v>
      </c>
      <c r="Q8" s="115" t="s">
        <v>46</v>
      </c>
      <c r="R8" s="104" t="s">
        <v>9</v>
      </c>
      <c r="S8" s="152" t="s">
        <v>823</v>
      </c>
      <c r="T8" s="112" t="s">
        <v>1171</v>
      </c>
    </row>
    <row r="9" spans="1:20" ht="20.25" customHeight="1" thickBot="1" x14ac:dyDescent="0.3">
      <c r="A9" s="106">
        <v>41674</v>
      </c>
      <c r="B9" s="104" t="s">
        <v>677</v>
      </c>
      <c r="C9" s="107"/>
      <c r="D9" s="110"/>
      <c r="E9" s="110" t="s">
        <v>45</v>
      </c>
      <c r="F9" s="117">
        <v>2200</v>
      </c>
      <c r="G9" s="115" t="s">
        <v>46</v>
      </c>
      <c r="H9" s="104" t="s">
        <v>9</v>
      </c>
      <c r="I9" s="104" t="s">
        <v>307</v>
      </c>
      <c r="K9" s="720" t="s">
        <v>3078</v>
      </c>
      <c r="L9" s="721"/>
      <c r="M9" s="721"/>
      <c r="N9" s="721"/>
      <c r="O9" s="721"/>
      <c r="P9" s="193">
        <f>SUM(P6:P8)</f>
        <v>3516.8</v>
      </c>
      <c r="Q9" s="194"/>
      <c r="R9" s="195"/>
      <c r="S9" s="196"/>
      <c r="T9" s="112" t="s">
        <v>1171</v>
      </c>
    </row>
    <row r="10" spans="1:20" ht="20.25" customHeight="1" x14ac:dyDescent="0.2">
      <c r="A10" s="106">
        <v>41674</v>
      </c>
      <c r="B10" s="104" t="s">
        <v>678</v>
      </c>
      <c r="C10" s="107"/>
      <c r="D10" s="110"/>
      <c r="E10" s="110" t="s">
        <v>45</v>
      </c>
      <c r="F10" s="117">
        <v>811.35199999999998</v>
      </c>
      <c r="G10" s="115" t="s">
        <v>46</v>
      </c>
      <c r="H10" s="104" t="s">
        <v>9</v>
      </c>
      <c r="I10" s="104" t="s">
        <v>1509</v>
      </c>
      <c r="K10" s="106">
        <v>41430</v>
      </c>
      <c r="L10" s="104" t="s">
        <v>768</v>
      </c>
      <c r="M10" s="139" t="s">
        <v>1171</v>
      </c>
      <c r="N10" s="110"/>
      <c r="O10" s="110" t="s">
        <v>49</v>
      </c>
      <c r="P10" s="114">
        <v>4000</v>
      </c>
      <c r="Q10" s="115" t="s">
        <v>46</v>
      </c>
      <c r="R10" s="104" t="s">
        <v>11</v>
      </c>
      <c r="S10" s="104" t="s">
        <v>1006</v>
      </c>
      <c r="T10" s="112" t="s">
        <v>1171</v>
      </c>
    </row>
    <row r="11" spans="1:20" ht="20.25" customHeight="1" x14ac:dyDescent="0.2">
      <c r="A11" s="106">
        <v>41687</v>
      </c>
      <c r="B11" s="104" t="s">
        <v>684</v>
      </c>
      <c r="C11" s="107"/>
      <c r="D11" s="110"/>
      <c r="E11" s="110" t="s">
        <v>45</v>
      </c>
      <c r="F11" s="117">
        <v>2200</v>
      </c>
      <c r="G11" s="115" t="s">
        <v>46</v>
      </c>
      <c r="H11" s="104" t="s">
        <v>9</v>
      </c>
      <c r="I11" s="104" t="s">
        <v>307</v>
      </c>
      <c r="K11" s="106">
        <v>41439</v>
      </c>
      <c r="L11" s="104" t="s">
        <v>923</v>
      </c>
      <c r="M11" s="139" t="s">
        <v>1171</v>
      </c>
      <c r="N11" s="110"/>
      <c r="O11" s="110" t="s">
        <v>49</v>
      </c>
      <c r="P11" s="114">
        <v>2375.17</v>
      </c>
      <c r="Q11" s="115" t="s">
        <v>46</v>
      </c>
      <c r="R11" s="104" t="s">
        <v>11</v>
      </c>
      <c r="S11" s="104" t="s">
        <v>1006</v>
      </c>
      <c r="T11" s="112" t="s">
        <v>1171</v>
      </c>
    </row>
    <row r="12" spans="1:20" ht="20.25" customHeight="1" x14ac:dyDescent="0.2">
      <c r="A12" s="106">
        <v>41687</v>
      </c>
      <c r="B12" s="104" t="s">
        <v>685</v>
      </c>
      <c r="C12" s="107"/>
      <c r="D12" s="110"/>
      <c r="E12" s="110" t="s">
        <v>45</v>
      </c>
      <c r="F12" s="117">
        <v>811.35199999999998</v>
      </c>
      <c r="G12" s="115" t="s">
        <v>46</v>
      </c>
      <c r="H12" s="104" t="s">
        <v>9</v>
      </c>
      <c r="I12" s="104" t="s">
        <v>1509</v>
      </c>
      <c r="K12" s="106">
        <v>41459</v>
      </c>
      <c r="L12" s="104" t="s">
        <v>766</v>
      </c>
      <c r="M12" s="139" t="s">
        <v>1171</v>
      </c>
      <c r="N12" s="110"/>
      <c r="O12" s="110" t="s">
        <v>51</v>
      </c>
      <c r="P12" s="114">
        <v>7409.45</v>
      </c>
      <c r="Q12" s="115" t="s">
        <v>46</v>
      </c>
      <c r="R12" s="104" t="s">
        <v>11</v>
      </c>
      <c r="S12" s="153" t="s">
        <v>817</v>
      </c>
      <c r="T12" s="112" t="s">
        <v>1171</v>
      </c>
    </row>
    <row r="13" spans="1:20" ht="20.25" customHeight="1" x14ac:dyDescent="0.2">
      <c r="A13" s="106">
        <v>41708</v>
      </c>
      <c r="B13" s="104" t="s">
        <v>695</v>
      </c>
      <c r="C13" s="107"/>
      <c r="D13" s="110"/>
      <c r="E13" s="110" t="s">
        <v>54</v>
      </c>
      <c r="F13" s="117">
        <v>2000</v>
      </c>
      <c r="G13" s="115" t="s">
        <v>46</v>
      </c>
      <c r="H13" s="104" t="s">
        <v>9</v>
      </c>
      <c r="I13" s="104" t="s">
        <v>1518</v>
      </c>
      <c r="K13" s="118">
        <v>41459</v>
      </c>
      <c r="L13" s="104" t="s">
        <v>766</v>
      </c>
      <c r="M13" s="139" t="s">
        <v>1171</v>
      </c>
      <c r="N13" s="110"/>
      <c r="O13" s="110" t="s">
        <v>51</v>
      </c>
      <c r="P13" s="114">
        <v>7850</v>
      </c>
      <c r="Q13" s="115" t="s">
        <v>46</v>
      </c>
      <c r="R13" s="104" t="s">
        <v>11</v>
      </c>
      <c r="S13" s="153" t="s">
        <v>817</v>
      </c>
      <c r="T13" s="112" t="s">
        <v>1171</v>
      </c>
    </row>
    <row r="14" spans="1:20" ht="20.25" customHeight="1" x14ac:dyDescent="0.2">
      <c r="A14" s="106">
        <v>41719</v>
      </c>
      <c r="B14" s="104" t="s">
        <v>698</v>
      </c>
      <c r="C14" s="107"/>
      <c r="D14" s="110"/>
      <c r="E14" s="110" t="s">
        <v>45</v>
      </c>
      <c r="F14" s="117">
        <v>2200</v>
      </c>
      <c r="G14" s="115" t="s">
        <v>46</v>
      </c>
      <c r="H14" s="104" t="s">
        <v>9</v>
      </c>
      <c r="I14" s="104" t="s">
        <v>307</v>
      </c>
      <c r="K14" s="118">
        <v>41473</v>
      </c>
      <c r="L14" s="104" t="s">
        <v>768</v>
      </c>
      <c r="M14" s="104"/>
      <c r="N14" s="110"/>
      <c r="O14" s="110" t="s">
        <v>49</v>
      </c>
      <c r="P14" s="114">
        <v>4000</v>
      </c>
      <c r="Q14" s="115" t="s">
        <v>46</v>
      </c>
      <c r="R14" s="104" t="s">
        <v>11</v>
      </c>
      <c r="S14" s="104" t="s">
        <v>1006</v>
      </c>
      <c r="T14" s="112" t="s">
        <v>1171</v>
      </c>
    </row>
    <row r="15" spans="1:20" ht="20.25" customHeight="1" x14ac:dyDescent="0.2">
      <c r="A15" s="106">
        <v>41719</v>
      </c>
      <c r="B15" s="104" t="s">
        <v>699</v>
      </c>
      <c r="C15" s="107"/>
      <c r="D15" s="110"/>
      <c r="E15" s="110" t="s">
        <v>45</v>
      </c>
      <c r="F15" s="117">
        <v>811.35199999999998</v>
      </c>
      <c r="G15" s="115" t="s">
        <v>46</v>
      </c>
      <c r="H15" s="104" t="s">
        <v>9</v>
      </c>
      <c r="I15" s="104" t="s">
        <v>1509</v>
      </c>
      <c r="K15" s="118">
        <v>41474</v>
      </c>
      <c r="L15" s="104" t="s">
        <v>768</v>
      </c>
      <c r="M15" s="104"/>
      <c r="N15" s="110"/>
      <c r="O15" s="110" t="s">
        <v>49</v>
      </c>
      <c r="P15" s="114">
        <v>8.93</v>
      </c>
      <c r="Q15" s="115" t="s">
        <v>46</v>
      </c>
      <c r="R15" s="104" t="s">
        <v>11</v>
      </c>
      <c r="S15" s="104" t="s">
        <v>1006</v>
      </c>
      <c r="T15" s="112" t="s">
        <v>1171</v>
      </c>
    </row>
    <row r="16" spans="1:20" ht="20.25" customHeight="1" x14ac:dyDescent="0.2">
      <c r="A16" s="106">
        <v>41781</v>
      </c>
      <c r="B16" s="104" t="s">
        <v>710</v>
      </c>
      <c r="C16" s="113" t="s">
        <v>1171</v>
      </c>
      <c r="D16" s="110">
        <v>9037</v>
      </c>
      <c r="E16" s="110" t="s">
        <v>54</v>
      </c>
      <c r="F16" s="117">
        <v>49.12</v>
      </c>
      <c r="G16" s="115" t="s">
        <v>46</v>
      </c>
      <c r="H16" s="104" t="s">
        <v>9</v>
      </c>
      <c r="I16" s="104" t="s">
        <v>737</v>
      </c>
      <c r="K16" s="118">
        <v>41474</v>
      </c>
      <c r="L16" s="104" t="s">
        <v>769</v>
      </c>
      <c r="M16" s="104"/>
      <c r="N16" s="110"/>
      <c r="O16" s="110" t="s">
        <v>51</v>
      </c>
      <c r="P16" s="114">
        <v>13028.4</v>
      </c>
      <c r="Q16" s="115" t="s">
        <v>46</v>
      </c>
      <c r="R16" s="104" t="s">
        <v>11</v>
      </c>
      <c r="S16" s="104" t="s">
        <v>1006</v>
      </c>
      <c r="T16" s="112" t="s">
        <v>1171</v>
      </c>
    </row>
    <row r="17" spans="1:20" ht="20.25" customHeight="1" x14ac:dyDescent="0.2">
      <c r="A17" s="106">
        <v>41823</v>
      </c>
      <c r="B17" s="104" t="s">
        <v>729</v>
      </c>
      <c r="C17" s="113" t="s">
        <v>1171</v>
      </c>
      <c r="D17" s="110"/>
      <c r="E17" s="110" t="s">
        <v>54</v>
      </c>
      <c r="F17" s="117">
        <v>850</v>
      </c>
      <c r="G17" s="115" t="s">
        <v>46</v>
      </c>
      <c r="H17" s="104" t="s">
        <v>9</v>
      </c>
      <c r="I17" s="104" t="s">
        <v>1525</v>
      </c>
      <c r="K17" s="118">
        <v>41484</v>
      </c>
      <c r="L17" s="104" t="s">
        <v>779</v>
      </c>
      <c r="M17" s="104"/>
      <c r="N17" s="110"/>
      <c r="O17" s="110" t="s">
        <v>45</v>
      </c>
      <c r="P17" s="114">
        <v>3933</v>
      </c>
      <c r="Q17" s="115" t="s">
        <v>46</v>
      </c>
      <c r="R17" s="104" t="s">
        <v>11</v>
      </c>
      <c r="S17" s="104" t="s">
        <v>746</v>
      </c>
      <c r="T17" s="112" t="s">
        <v>1171</v>
      </c>
    </row>
    <row r="18" spans="1:20" ht="20.25" customHeight="1" x14ac:dyDescent="0.2">
      <c r="A18" s="106">
        <v>41838</v>
      </c>
      <c r="B18" s="103" t="s">
        <v>1199</v>
      </c>
      <c r="C18" s="113" t="s">
        <v>1171</v>
      </c>
      <c r="D18" s="110"/>
      <c r="E18" s="110" t="s">
        <v>54</v>
      </c>
      <c r="F18" s="117">
        <v>2300</v>
      </c>
      <c r="G18" s="115" t="s">
        <v>46</v>
      </c>
      <c r="H18" s="104" t="s">
        <v>9</v>
      </c>
      <c r="I18" s="104" t="s">
        <v>1245</v>
      </c>
      <c r="K18" s="118">
        <v>41484</v>
      </c>
      <c r="L18" s="104" t="s">
        <v>671</v>
      </c>
      <c r="M18" s="104"/>
      <c r="N18" s="110"/>
      <c r="O18" s="110" t="s">
        <v>47</v>
      </c>
      <c r="P18" s="114">
        <v>1817.232</v>
      </c>
      <c r="Q18" s="115" t="s">
        <v>46</v>
      </c>
      <c r="R18" s="104" t="s">
        <v>11</v>
      </c>
      <c r="S18" s="104" t="s">
        <v>746</v>
      </c>
      <c r="T18" s="112" t="s">
        <v>1171</v>
      </c>
    </row>
    <row r="19" spans="1:20" ht="20.25" customHeight="1" x14ac:dyDescent="0.2">
      <c r="A19" s="106">
        <v>41883</v>
      </c>
      <c r="B19" s="103" t="s">
        <v>1469</v>
      </c>
      <c r="C19" s="104"/>
      <c r="D19" s="108"/>
      <c r="E19" s="141" t="s">
        <v>49</v>
      </c>
      <c r="F19" s="117">
        <v>92.6</v>
      </c>
      <c r="G19" s="115"/>
      <c r="H19" s="104" t="s">
        <v>9</v>
      </c>
      <c r="I19" s="104" t="s">
        <v>1006</v>
      </c>
      <c r="K19" s="118">
        <v>41485</v>
      </c>
      <c r="L19" s="104" t="s">
        <v>781</v>
      </c>
      <c r="M19" s="104"/>
      <c r="N19" s="110"/>
      <c r="O19" s="110" t="s">
        <v>49</v>
      </c>
      <c r="P19" s="117">
        <v>234.46</v>
      </c>
      <c r="Q19" s="115" t="s">
        <v>46</v>
      </c>
      <c r="R19" s="104" t="s">
        <v>11</v>
      </c>
      <c r="S19" s="104" t="s">
        <v>1528</v>
      </c>
      <c r="T19" s="112" t="s">
        <v>1171</v>
      </c>
    </row>
    <row r="20" spans="1:20" ht="20.25" customHeight="1" x14ac:dyDescent="0.2">
      <c r="A20" s="106">
        <v>41901</v>
      </c>
      <c r="B20" s="103" t="s">
        <v>1225</v>
      </c>
      <c r="C20" s="113" t="s">
        <v>1171</v>
      </c>
      <c r="D20" s="110"/>
      <c r="E20" s="110" t="s">
        <v>45</v>
      </c>
      <c r="F20" s="117">
        <v>2640</v>
      </c>
      <c r="G20" s="115" t="s">
        <v>46</v>
      </c>
      <c r="H20" s="104" t="s">
        <v>9</v>
      </c>
      <c r="I20" s="104" t="s">
        <v>1027</v>
      </c>
      <c r="K20" s="118">
        <v>41492</v>
      </c>
      <c r="L20" s="104" t="s">
        <v>768</v>
      </c>
      <c r="M20" s="104"/>
      <c r="N20" s="110"/>
      <c r="O20" s="110" t="s">
        <v>49</v>
      </c>
      <c r="P20" s="114">
        <v>4000</v>
      </c>
      <c r="Q20" s="115" t="s">
        <v>46</v>
      </c>
      <c r="R20" s="104" t="s">
        <v>11</v>
      </c>
      <c r="S20" s="104" t="s">
        <v>1006</v>
      </c>
      <c r="T20" s="112" t="s">
        <v>1171</v>
      </c>
    </row>
    <row r="21" spans="1:20" ht="20.25" customHeight="1" x14ac:dyDescent="0.2">
      <c r="A21" s="106">
        <v>41901</v>
      </c>
      <c r="B21" s="103" t="s">
        <v>1226</v>
      </c>
      <c r="C21" s="113" t="s">
        <v>1171</v>
      </c>
      <c r="D21" s="110"/>
      <c r="E21" s="110" t="s">
        <v>45</v>
      </c>
      <c r="F21" s="117">
        <v>1016.244</v>
      </c>
      <c r="G21" s="115" t="s">
        <v>46</v>
      </c>
      <c r="H21" s="104" t="s">
        <v>9</v>
      </c>
      <c r="I21" s="104" t="s">
        <v>1256</v>
      </c>
      <c r="K21" s="118">
        <v>41492</v>
      </c>
      <c r="L21" s="104" t="s">
        <v>782</v>
      </c>
      <c r="M21" s="104"/>
      <c r="N21" s="110"/>
      <c r="O21" s="110" t="s">
        <v>49</v>
      </c>
      <c r="P21" s="114">
        <v>1000</v>
      </c>
      <c r="Q21" s="115" t="s">
        <v>46</v>
      </c>
      <c r="R21" s="104" t="s">
        <v>11</v>
      </c>
      <c r="S21" s="104" t="s">
        <v>1006</v>
      </c>
      <c r="T21" s="112" t="s">
        <v>1171</v>
      </c>
    </row>
    <row r="22" spans="1:20" ht="20.25" customHeight="1" x14ac:dyDescent="0.2">
      <c r="A22" s="106">
        <v>41922</v>
      </c>
      <c r="B22" s="103" t="s">
        <v>1237</v>
      </c>
      <c r="C22" s="113" t="s">
        <v>1171</v>
      </c>
      <c r="D22" s="110"/>
      <c r="E22" s="110" t="s">
        <v>45</v>
      </c>
      <c r="F22" s="117">
        <v>2640</v>
      </c>
      <c r="G22" s="115" t="s">
        <v>46</v>
      </c>
      <c r="H22" s="104" t="s">
        <v>9</v>
      </c>
      <c r="I22" s="104" t="s">
        <v>1027</v>
      </c>
      <c r="K22" s="118">
        <v>41492</v>
      </c>
      <c r="L22" s="104" t="s">
        <v>783</v>
      </c>
      <c r="M22" s="104"/>
      <c r="N22" s="110"/>
      <c r="O22" s="110" t="s">
        <v>51</v>
      </c>
      <c r="P22" s="114">
        <v>7500</v>
      </c>
      <c r="Q22" s="115" t="s">
        <v>46</v>
      </c>
      <c r="R22" s="104" t="s">
        <v>11</v>
      </c>
      <c r="S22" s="104" t="s">
        <v>1529</v>
      </c>
      <c r="T22" s="112" t="s">
        <v>1171</v>
      </c>
    </row>
    <row r="23" spans="1:20" ht="20.25" customHeight="1" x14ac:dyDescent="0.2">
      <c r="A23" s="106">
        <v>41922</v>
      </c>
      <c r="B23" s="103" t="s">
        <v>1238</v>
      </c>
      <c r="C23" s="113" t="s">
        <v>1171</v>
      </c>
      <c r="D23" s="110"/>
      <c r="E23" s="110" t="s">
        <v>45</v>
      </c>
      <c r="F23" s="117">
        <v>1016.244</v>
      </c>
      <c r="G23" s="115" t="s">
        <v>46</v>
      </c>
      <c r="H23" s="104" t="s">
        <v>9</v>
      </c>
      <c r="I23" s="104" t="s">
        <v>1256</v>
      </c>
      <c r="K23" s="118">
        <v>41492</v>
      </c>
      <c r="L23" s="104" t="s">
        <v>784</v>
      </c>
      <c r="M23" s="104"/>
      <c r="N23" s="110"/>
      <c r="O23" s="110" t="s">
        <v>51</v>
      </c>
      <c r="P23" s="114">
        <v>900</v>
      </c>
      <c r="Q23" s="115" t="s">
        <v>46</v>
      </c>
      <c r="R23" s="104" t="s">
        <v>11</v>
      </c>
      <c r="S23" s="104" t="s">
        <v>1530</v>
      </c>
      <c r="T23" s="112" t="s">
        <v>1171</v>
      </c>
    </row>
    <row r="24" spans="1:20" ht="20.25" customHeight="1" x14ac:dyDescent="0.2">
      <c r="A24" s="106">
        <v>41960</v>
      </c>
      <c r="B24" s="104" t="s">
        <v>1657</v>
      </c>
      <c r="C24" s="113" t="s">
        <v>1171</v>
      </c>
      <c r="D24" s="110"/>
      <c r="E24" s="110" t="s">
        <v>45</v>
      </c>
      <c r="F24" s="117">
        <v>2640</v>
      </c>
      <c r="G24" s="115" t="s">
        <v>46</v>
      </c>
      <c r="H24" s="104" t="s">
        <v>9</v>
      </c>
      <c r="I24" s="104" t="s">
        <v>1027</v>
      </c>
      <c r="K24" s="118">
        <v>41495</v>
      </c>
      <c r="L24" s="104" t="s">
        <v>785</v>
      </c>
      <c r="M24" s="104"/>
      <c r="N24" s="110"/>
      <c r="O24" s="110" t="s">
        <v>45</v>
      </c>
      <c r="P24" s="114">
        <v>1780</v>
      </c>
      <c r="Q24" s="115" t="s">
        <v>46</v>
      </c>
      <c r="R24" s="104" t="s">
        <v>11</v>
      </c>
      <c r="S24" s="104" t="s">
        <v>1529</v>
      </c>
      <c r="T24" s="112" t="s">
        <v>1171</v>
      </c>
    </row>
    <row r="25" spans="1:20" ht="20.25" customHeight="1" thickBot="1" x14ac:dyDescent="0.25">
      <c r="A25" s="106">
        <v>41960</v>
      </c>
      <c r="B25" s="104" t="s">
        <v>1658</v>
      </c>
      <c r="C25" s="113" t="s">
        <v>1171</v>
      </c>
      <c r="D25" s="110"/>
      <c r="E25" s="110" t="s">
        <v>45</v>
      </c>
      <c r="F25" s="117">
        <v>1016.244</v>
      </c>
      <c r="G25" s="115" t="s">
        <v>46</v>
      </c>
      <c r="H25" s="104" t="s">
        <v>9</v>
      </c>
      <c r="I25" s="104" t="s">
        <v>1256</v>
      </c>
      <c r="K25" s="118">
        <v>41495</v>
      </c>
      <c r="L25" s="104" t="s">
        <v>671</v>
      </c>
      <c r="M25" s="104"/>
      <c r="N25" s="110"/>
      <c r="O25" s="110" t="s">
        <v>47</v>
      </c>
      <c r="P25" s="114">
        <v>620</v>
      </c>
      <c r="Q25" s="115" t="s">
        <v>46</v>
      </c>
      <c r="R25" s="104" t="s">
        <v>11</v>
      </c>
      <c r="S25" s="104" t="s">
        <v>1529</v>
      </c>
      <c r="T25" s="112" t="s">
        <v>1171</v>
      </c>
    </row>
    <row r="26" spans="1:20" ht="20.25" customHeight="1" thickBot="1" x14ac:dyDescent="0.3">
      <c r="A26" s="720" t="s">
        <v>3078</v>
      </c>
      <c r="B26" s="721"/>
      <c r="C26" s="721"/>
      <c r="D26" s="721"/>
      <c r="E26" s="721"/>
      <c r="F26" s="193">
        <f>SUM(F7:F25)</f>
        <v>26912.396000000001</v>
      </c>
      <c r="G26" s="194"/>
      <c r="H26" s="195"/>
      <c r="I26" s="196"/>
      <c r="K26" s="118">
        <v>41495</v>
      </c>
      <c r="L26" s="104" t="s">
        <v>767</v>
      </c>
      <c r="M26" s="104"/>
      <c r="N26" s="110"/>
      <c r="O26" s="110" t="s">
        <v>51</v>
      </c>
      <c r="P26" s="114">
        <v>133.30000000000001</v>
      </c>
      <c r="Q26" s="115" t="s">
        <v>46</v>
      </c>
      <c r="R26" s="104" t="s">
        <v>11</v>
      </c>
      <c r="S26" s="104" t="s">
        <v>1529</v>
      </c>
      <c r="T26" s="112"/>
    </row>
    <row r="27" spans="1:20" ht="20.25" customHeight="1" x14ac:dyDescent="0.2">
      <c r="A27" s="106">
        <v>41622</v>
      </c>
      <c r="B27" s="104" t="s">
        <v>1503</v>
      </c>
      <c r="C27" s="113" t="s">
        <v>1171</v>
      </c>
      <c r="D27" s="110"/>
      <c r="E27" s="110" t="s">
        <v>47</v>
      </c>
      <c r="F27" s="114">
        <v>129.56400000000002</v>
      </c>
      <c r="G27" s="115" t="s">
        <v>46</v>
      </c>
      <c r="H27" s="104" t="s">
        <v>11</v>
      </c>
      <c r="I27" s="104" t="s">
        <v>1504</v>
      </c>
      <c r="K27" s="118">
        <v>41528</v>
      </c>
      <c r="L27" s="104" t="s">
        <v>768</v>
      </c>
      <c r="M27" s="104"/>
      <c r="N27" s="110"/>
      <c r="O27" s="110" t="s">
        <v>49</v>
      </c>
      <c r="P27" s="114">
        <v>3000</v>
      </c>
      <c r="Q27" s="115" t="s">
        <v>46</v>
      </c>
      <c r="R27" s="104" t="s">
        <v>11</v>
      </c>
      <c r="S27" s="104" t="s">
        <v>1006</v>
      </c>
      <c r="T27" s="112" t="s">
        <v>1171</v>
      </c>
    </row>
    <row r="28" spans="1:20" ht="20.25" customHeight="1" x14ac:dyDescent="0.2">
      <c r="A28" s="106">
        <v>41622</v>
      </c>
      <c r="B28" s="104" t="s">
        <v>670</v>
      </c>
      <c r="C28" s="113" t="s">
        <v>1171</v>
      </c>
      <c r="D28" s="110"/>
      <c r="E28" s="110" t="s">
        <v>45</v>
      </c>
      <c r="F28" s="116">
        <v>372</v>
      </c>
      <c r="G28" s="115" t="s">
        <v>46</v>
      </c>
      <c r="H28" s="104" t="s">
        <v>11</v>
      </c>
      <c r="I28" s="104" t="s">
        <v>1505</v>
      </c>
      <c r="K28" s="118">
        <v>41528</v>
      </c>
      <c r="L28" s="104" t="s">
        <v>802</v>
      </c>
      <c r="M28" s="104"/>
      <c r="N28" s="110"/>
      <c r="O28" s="110" t="s">
        <v>49</v>
      </c>
      <c r="P28" s="114">
        <v>719.64</v>
      </c>
      <c r="Q28" s="115" t="s">
        <v>46</v>
      </c>
      <c r="R28" s="104" t="s">
        <v>11</v>
      </c>
      <c r="S28" s="104" t="s">
        <v>1006</v>
      </c>
      <c r="T28" s="112" t="s">
        <v>1171</v>
      </c>
    </row>
    <row r="29" spans="1:20" ht="20.25" customHeight="1" x14ac:dyDescent="0.2">
      <c r="A29" s="106">
        <v>41669</v>
      </c>
      <c r="B29" s="104" t="s">
        <v>674</v>
      </c>
      <c r="C29" s="107"/>
      <c r="D29" s="110"/>
      <c r="E29" s="110" t="s">
        <v>49</v>
      </c>
      <c r="F29" s="117">
        <v>3000</v>
      </c>
      <c r="G29" s="115" t="s">
        <v>46</v>
      </c>
      <c r="H29" s="104" t="s">
        <v>11</v>
      </c>
      <c r="I29" s="104" t="s">
        <v>1006</v>
      </c>
      <c r="K29" s="118">
        <v>41554</v>
      </c>
      <c r="L29" s="104" t="s">
        <v>806</v>
      </c>
      <c r="M29" s="104"/>
      <c r="N29" s="110"/>
      <c r="O29" s="110" t="s">
        <v>45</v>
      </c>
      <c r="P29" s="120">
        <v>4000</v>
      </c>
      <c r="Q29" s="115" t="s">
        <v>46</v>
      </c>
      <c r="R29" s="104" t="s">
        <v>11</v>
      </c>
      <c r="S29" s="104" t="s">
        <v>747</v>
      </c>
      <c r="T29" s="112" t="s">
        <v>1171</v>
      </c>
    </row>
    <row r="30" spans="1:20" ht="20.25" customHeight="1" x14ac:dyDescent="0.2">
      <c r="A30" s="106">
        <v>41674</v>
      </c>
      <c r="B30" s="104" t="s">
        <v>679</v>
      </c>
      <c r="C30" s="107"/>
      <c r="D30" s="110"/>
      <c r="E30" s="110" t="s">
        <v>49</v>
      </c>
      <c r="F30" s="117">
        <v>123</v>
      </c>
      <c r="G30" s="115" t="s">
        <v>46</v>
      </c>
      <c r="H30" s="104" t="s">
        <v>11</v>
      </c>
      <c r="I30" s="104" t="s">
        <v>1006</v>
      </c>
      <c r="K30" s="118">
        <v>41554</v>
      </c>
      <c r="L30" s="104" t="s">
        <v>671</v>
      </c>
      <c r="M30" s="104"/>
      <c r="N30" s="110"/>
      <c r="O30" s="110" t="s">
        <v>47</v>
      </c>
      <c r="P30" s="120">
        <v>1861.14</v>
      </c>
      <c r="Q30" s="115" t="s">
        <v>46</v>
      </c>
      <c r="R30" s="104" t="s">
        <v>11</v>
      </c>
      <c r="S30" s="104" t="s">
        <v>747</v>
      </c>
      <c r="T30" s="112" t="s">
        <v>1171</v>
      </c>
    </row>
    <row r="31" spans="1:20" ht="20.25" customHeight="1" x14ac:dyDescent="0.2">
      <c r="A31" s="106">
        <v>41676</v>
      </c>
      <c r="B31" s="104" t="s">
        <v>680</v>
      </c>
      <c r="C31" s="107"/>
      <c r="D31" s="110">
        <v>8655</v>
      </c>
      <c r="E31" s="110" t="s">
        <v>54</v>
      </c>
      <c r="F31" s="117">
        <v>440</v>
      </c>
      <c r="G31" s="115" t="s">
        <v>46</v>
      </c>
      <c r="H31" s="104" t="s">
        <v>11</v>
      </c>
      <c r="I31" s="104" t="s">
        <v>1510</v>
      </c>
      <c r="K31" s="118">
        <v>41565</v>
      </c>
      <c r="L31" s="104" t="s">
        <v>807</v>
      </c>
      <c r="M31" s="104"/>
      <c r="N31" s="110">
        <v>124</v>
      </c>
      <c r="O31" s="110" t="s">
        <v>51</v>
      </c>
      <c r="P31" s="120">
        <v>750</v>
      </c>
      <c r="Q31" s="115" t="s">
        <v>46</v>
      </c>
      <c r="R31" s="104" t="s">
        <v>11</v>
      </c>
      <c r="S31" s="104" t="s">
        <v>1539</v>
      </c>
      <c r="T31" s="112" t="s">
        <v>1171</v>
      </c>
    </row>
    <row r="32" spans="1:20" ht="20.25" customHeight="1" x14ac:dyDescent="0.2">
      <c r="A32" s="106">
        <v>41676</v>
      </c>
      <c r="B32" s="104" t="s">
        <v>681</v>
      </c>
      <c r="C32" s="107"/>
      <c r="D32" s="110">
        <v>8661</v>
      </c>
      <c r="E32" s="110" t="s">
        <v>54</v>
      </c>
      <c r="F32" s="117">
        <v>2370.8200000000002</v>
      </c>
      <c r="G32" s="115" t="s">
        <v>46</v>
      </c>
      <c r="H32" s="104" t="s">
        <v>11</v>
      </c>
      <c r="I32" s="104" t="s">
        <v>1511</v>
      </c>
      <c r="K32" s="118">
        <v>41568</v>
      </c>
      <c r="L32" s="104" t="s">
        <v>779</v>
      </c>
      <c r="M32" s="104"/>
      <c r="N32" s="110"/>
      <c r="O32" s="110" t="s">
        <v>45</v>
      </c>
      <c r="P32" s="120">
        <v>3933</v>
      </c>
      <c r="Q32" s="115" t="s">
        <v>46</v>
      </c>
      <c r="R32" s="104" t="s">
        <v>11</v>
      </c>
      <c r="S32" s="104" t="s">
        <v>746</v>
      </c>
      <c r="T32" s="112" t="s">
        <v>1171</v>
      </c>
    </row>
    <row r="33" spans="1:20" ht="20.25" customHeight="1" x14ac:dyDescent="0.2">
      <c r="A33" s="106">
        <v>41680</v>
      </c>
      <c r="B33" s="104" t="s">
        <v>683</v>
      </c>
      <c r="C33" s="113" t="s">
        <v>1171</v>
      </c>
      <c r="D33" s="110">
        <v>9722</v>
      </c>
      <c r="E33" s="110" t="s">
        <v>51</v>
      </c>
      <c r="F33" s="117">
        <v>533.1</v>
      </c>
      <c r="G33" s="115" t="s">
        <v>46</v>
      </c>
      <c r="H33" s="104" t="s">
        <v>11</v>
      </c>
      <c r="I33" s="104" t="s">
        <v>1512</v>
      </c>
      <c r="K33" s="118">
        <v>41568</v>
      </c>
      <c r="L33" s="104" t="s">
        <v>671</v>
      </c>
      <c r="M33" s="104"/>
      <c r="N33" s="110"/>
      <c r="O33" s="110" t="s">
        <v>47</v>
      </c>
      <c r="P33" s="120">
        <v>1817.232</v>
      </c>
      <c r="Q33" s="115" t="s">
        <v>46</v>
      </c>
      <c r="R33" s="104" t="s">
        <v>11</v>
      </c>
      <c r="S33" s="104" t="s">
        <v>746</v>
      </c>
      <c r="T33" s="112" t="s">
        <v>1171</v>
      </c>
    </row>
    <row r="34" spans="1:20" ht="20.25" customHeight="1" x14ac:dyDescent="0.2">
      <c r="A34" s="106">
        <v>41688</v>
      </c>
      <c r="B34" s="104" t="s">
        <v>686</v>
      </c>
      <c r="C34" s="107"/>
      <c r="D34" s="110"/>
      <c r="E34" s="110" t="s">
        <v>49</v>
      </c>
      <c r="F34" s="117">
        <v>3880</v>
      </c>
      <c r="G34" s="115" t="s">
        <v>46</v>
      </c>
      <c r="H34" s="104" t="s">
        <v>11</v>
      </c>
      <c r="I34" s="104" t="s">
        <v>1514</v>
      </c>
      <c r="K34" s="118">
        <v>41576</v>
      </c>
      <c r="L34" s="104" t="s">
        <v>808</v>
      </c>
      <c r="M34" s="104"/>
      <c r="N34" s="110"/>
      <c r="O34" s="110" t="s">
        <v>49</v>
      </c>
      <c r="P34" s="116">
        <v>2521.9299999999998</v>
      </c>
      <c r="Q34" s="115" t="s">
        <v>46</v>
      </c>
      <c r="R34" s="104" t="s">
        <v>11</v>
      </c>
      <c r="S34" s="104" t="s">
        <v>1006</v>
      </c>
      <c r="T34" s="112" t="s">
        <v>1171</v>
      </c>
    </row>
    <row r="35" spans="1:20" ht="20.25" customHeight="1" x14ac:dyDescent="0.2">
      <c r="A35" s="106">
        <v>41689</v>
      </c>
      <c r="B35" s="104" t="s">
        <v>687</v>
      </c>
      <c r="C35" s="107"/>
      <c r="D35" s="110"/>
      <c r="E35" s="110" t="s">
        <v>49</v>
      </c>
      <c r="F35" s="117">
        <v>3000</v>
      </c>
      <c r="G35" s="115" t="s">
        <v>46</v>
      </c>
      <c r="H35" s="104" t="s">
        <v>11</v>
      </c>
      <c r="I35" s="104" t="s">
        <v>1006</v>
      </c>
      <c r="K35" s="118">
        <v>41582</v>
      </c>
      <c r="L35" s="104" t="s">
        <v>812</v>
      </c>
      <c r="M35" s="104"/>
      <c r="N35" s="110"/>
      <c r="O35" s="110" t="s">
        <v>45</v>
      </c>
      <c r="P35" s="116">
        <v>1500</v>
      </c>
      <c r="Q35" s="115" t="s">
        <v>46</v>
      </c>
      <c r="R35" s="104" t="s">
        <v>11</v>
      </c>
      <c r="S35" s="104" t="s">
        <v>1543</v>
      </c>
      <c r="T35" s="112" t="s">
        <v>1171</v>
      </c>
    </row>
    <row r="36" spans="1:20" ht="20.25" customHeight="1" x14ac:dyDescent="0.2">
      <c r="A36" s="106">
        <v>41689</v>
      </c>
      <c r="B36" s="104" t="s">
        <v>689</v>
      </c>
      <c r="C36" s="107"/>
      <c r="D36" s="110"/>
      <c r="E36" s="110" t="s">
        <v>49</v>
      </c>
      <c r="F36" s="117">
        <v>3000</v>
      </c>
      <c r="G36" s="115" t="s">
        <v>46</v>
      </c>
      <c r="H36" s="104" t="s">
        <v>11</v>
      </c>
      <c r="I36" s="104" t="s">
        <v>1006</v>
      </c>
      <c r="K36" s="118">
        <v>41582</v>
      </c>
      <c r="L36" s="104" t="s">
        <v>671</v>
      </c>
      <c r="M36" s="104"/>
      <c r="N36" s="110"/>
      <c r="O36" s="110" t="s">
        <v>47</v>
      </c>
      <c r="P36" s="116">
        <v>522.46800000000007</v>
      </c>
      <c r="Q36" s="115" t="s">
        <v>46</v>
      </c>
      <c r="R36" s="104" t="s">
        <v>11</v>
      </c>
      <c r="S36" s="104" t="s">
        <v>1543</v>
      </c>
      <c r="T36" s="112" t="s">
        <v>1171</v>
      </c>
    </row>
    <row r="37" spans="1:20" ht="20.25" customHeight="1" x14ac:dyDescent="0.2">
      <c r="A37" s="106">
        <v>41694</v>
      </c>
      <c r="B37" s="104" t="s">
        <v>691</v>
      </c>
      <c r="C37" s="107"/>
      <c r="D37" s="110"/>
      <c r="E37" s="110" t="s">
        <v>49</v>
      </c>
      <c r="F37" s="117">
        <v>1346.68</v>
      </c>
      <c r="G37" s="115" t="s">
        <v>46</v>
      </c>
      <c r="H37" s="104" t="s">
        <v>11</v>
      </c>
      <c r="I37" s="104" t="s">
        <v>1006</v>
      </c>
      <c r="K37" s="118">
        <v>41582</v>
      </c>
      <c r="L37" s="104" t="s">
        <v>813</v>
      </c>
      <c r="M37" s="104"/>
      <c r="N37" s="110"/>
      <c r="O37" s="110" t="s">
        <v>45</v>
      </c>
      <c r="P37" s="116">
        <v>1500</v>
      </c>
      <c r="Q37" s="115" t="s">
        <v>46</v>
      </c>
      <c r="R37" s="104" t="s">
        <v>11</v>
      </c>
      <c r="S37" s="104" t="s">
        <v>1543</v>
      </c>
      <c r="T37" s="112" t="s">
        <v>1171</v>
      </c>
    </row>
    <row r="38" spans="1:20" ht="20.25" customHeight="1" x14ac:dyDescent="0.2">
      <c r="A38" s="106">
        <v>41695</v>
      </c>
      <c r="B38" s="104" t="s">
        <v>692</v>
      </c>
      <c r="C38" s="107"/>
      <c r="D38" s="110"/>
      <c r="E38" s="110" t="s">
        <v>45</v>
      </c>
      <c r="F38" s="117">
        <v>3789</v>
      </c>
      <c r="G38" s="115" t="s">
        <v>46</v>
      </c>
      <c r="H38" s="104" t="s">
        <v>11</v>
      </c>
      <c r="I38" s="104" t="s">
        <v>746</v>
      </c>
      <c r="K38" s="118">
        <v>41582</v>
      </c>
      <c r="L38" s="104" t="s">
        <v>671</v>
      </c>
      <c r="M38" s="104"/>
      <c r="N38" s="110"/>
      <c r="O38" s="110" t="s">
        <v>47</v>
      </c>
      <c r="P38" s="116">
        <v>522.46800000000007</v>
      </c>
      <c r="Q38" s="115" t="s">
        <v>46</v>
      </c>
      <c r="R38" s="104" t="s">
        <v>11</v>
      </c>
      <c r="S38" s="104" t="s">
        <v>1543</v>
      </c>
      <c r="T38" s="112" t="s">
        <v>1171</v>
      </c>
    </row>
    <row r="39" spans="1:20" ht="20.25" customHeight="1" x14ac:dyDescent="0.2">
      <c r="A39" s="106">
        <v>41695</v>
      </c>
      <c r="B39" s="104" t="s">
        <v>693</v>
      </c>
      <c r="C39" s="107"/>
      <c r="D39" s="110"/>
      <c r="E39" s="110" t="s">
        <v>45</v>
      </c>
      <c r="F39" s="117">
        <v>1723.7159999999999</v>
      </c>
      <c r="G39" s="115" t="s">
        <v>46</v>
      </c>
      <c r="H39" s="104" t="s">
        <v>11</v>
      </c>
      <c r="I39" s="104" t="s">
        <v>746</v>
      </c>
      <c r="K39" s="118">
        <v>41582</v>
      </c>
      <c r="L39" s="104" t="s">
        <v>814</v>
      </c>
      <c r="M39" s="104"/>
      <c r="N39" s="110"/>
      <c r="O39" s="110" t="s">
        <v>45</v>
      </c>
      <c r="P39" s="116">
        <v>2000</v>
      </c>
      <c r="Q39" s="115" t="s">
        <v>46</v>
      </c>
      <c r="R39" s="104" t="s">
        <v>11</v>
      </c>
      <c r="S39" s="104" t="s">
        <v>1543</v>
      </c>
      <c r="T39" s="112" t="s">
        <v>1171</v>
      </c>
    </row>
    <row r="40" spans="1:20" ht="20.25" customHeight="1" x14ac:dyDescent="0.2">
      <c r="A40" s="106">
        <v>41696</v>
      </c>
      <c r="B40" s="104" t="s">
        <v>103</v>
      </c>
      <c r="C40" s="107"/>
      <c r="D40" s="110"/>
      <c r="E40" s="110" t="s">
        <v>45</v>
      </c>
      <c r="F40" s="117">
        <v>3790</v>
      </c>
      <c r="G40" s="115" t="s">
        <v>46</v>
      </c>
      <c r="H40" s="104" t="s">
        <v>11</v>
      </c>
      <c r="I40" s="104" t="s">
        <v>747</v>
      </c>
      <c r="K40" s="118">
        <v>41582</v>
      </c>
      <c r="L40" s="104" t="s">
        <v>671</v>
      </c>
      <c r="M40" s="104"/>
      <c r="N40" s="110"/>
      <c r="O40" s="110" t="s">
        <v>47</v>
      </c>
      <c r="P40" s="114">
        <v>728.22400000000005</v>
      </c>
      <c r="Q40" s="115" t="s">
        <v>46</v>
      </c>
      <c r="R40" s="104" t="s">
        <v>11</v>
      </c>
      <c r="S40" s="104" t="s">
        <v>1543</v>
      </c>
      <c r="T40" s="112" t="s">
        <v>1171</v>
      </c>
    </row>
    <row r="41" spans="1:20" ht="20.25" customHeight="1" x14ac:dyDescent="0.2">
      <c r="A41" s="106">
        <v>41696</v>
      </c>
      <c r="B41" s="104" t="s">
        <v>104</v>
      </c>
      <c r="C41" s="107"/>
      <c r="D41" s="110"/>
      <c r="E41" s="110" t="s">
        <v>45</v>
      </c>
      <c r="F41" s="117">
        <v>1724.2639999999999</v>
      </c>
      <c r="G41" s="115" t="s">
        <v>46</v>
      </c>
      <c r="H41" s="104" t="s">
        <v>11</v>
      </c>
      <c r="I41" s="104" t="s">
        <v>747</v>
      </c>
      <c r="K41" s="118">
        <v>41611</v>
      </c>
      <c r="L41" s="104" t="s">
        <v>815</v>
      </c>
      <c r="M41" s="104"/>
      <c r="N41" s="110"/>
      <c r="O41" s="110" t="s">
        <v>51</v>
      </c>
      <c r="P41" s="114">
        <v>5500</v>
      </c>
      <c r="Q41" s="115" t="s">
        <v>46</v>
      </c>
      <c r="R41" s="104" t="s">
        <v>11</v>
      </c>
      <c r="S41" s="104" t="s">
        <v>306</v>
      </c>
      <c r="T41" s="112" t="s">
        <v>1171</v>
      </c>
    </row>
    <row r="42" spans="1:20" ht="20.25" customHeight="1" x14ac:dyDescent="0.2">
      <c r="A42" s="106">
        <v>41719</v>
      </c>
      <c r="B42" s="104" t="s">
        <v>700</v>
      </c>
      <c r="C42" s="107"/>
      <c r="D42" s="110"/>
      <c r="E42" s="110" t="s">
        <v>54</v>
      </c>
      <c r="F42" s="117">
        <v>25.04</v>
      </c>
      <c r="G42" s="115" t="s">
        <v>46</v>
      </c>
      <c r="H42" s="104" t="s">
        <v>11</v>
      </c>
      <c r="I42" s="104" t="s">
        <v>1521</v>
      </c>
      <c r="K42" s="118">
        <v>41622</v>
      </c>
      <c r="L42" s="104" t="s">
        <v>802</v>
      </c>
      <c r="M42" s="104"/>
      <c r="N42" s="110"/>
      <c r="O42" s="110" t="s">
        <v>49</v>
      </c>
      <c r="P42" s="114">
        <v>18.5</v>
      </c>
      <c r="Q42" s="115" t="s">
        <v>46</v>
      </c>
      <c r="R42" s="104" t="s">
        <v>11</v>
      </c>
      <c r="S42" s="104" t="s">
        <v>1006</v>
      </c>
      <c r="T42" s="112" t="s">
        <v>1171</v>
      </c>
    </row>
    <row r="43" spans="1:20" ht="20.25" customHeight="1" x14ac:dyDescent="0.2">
      <c r="A43" s="106">
        <v>41719</v>
      </c>
      <c r="B43" s="104" t="s">
        <v>701</v>
      </c>
      <c r="C43" s="107"/>
      <c r="D43" s="110"/>
      <c r="E43" s="110" t="s">
        <v>54</v>
      </c>
      <c r="F43" s="117">
        <v>20.91</v>
      </c>
      <c r="G43" s="115" t="s">
        <v>46</v>
      </c>
      <c r="H43" s="104" t="s">
        <v>11</v>
      </c>
      <c r="I43" s="104" t="s">
        <v>1522</v>
      </c>
      <c r="K43" s="118">
        <v>41622</v>
      </c>
      <c r="L43" s="104" t="s">
        <v>768</v>
      </c>
      <c r="M43" s="104"/>
      <c r="N43" s="110"/>
      <c r="O43" s="110" t="s">
        <v>49</v>
      </c>
      <c r="P43" s="114">
        <v>3000</v>
      </c>
      <c r="Q43" s="115" t="s">
        <v>46</v>
      </c>
      <c r="R43" s="104" t="s">
        <v>11</v>
      </c>
      <c r="S43" s="104" t="s">
        <v>1006</v>
      </c>
      <c r="T43" s="112" t="s">
        <v>1171</v>
      </c>
    </row>
    <row r="44" spans="1:20" ht="20.25" customHeight="1" x14ac:dyDescent="0.2">
      <c r="A44" s="106">
        <v>41719</v>
      </c>
      <c r="B44" s="104" t="s">
        <v>701</v>
      </c>
      <c r="C44" s="107"/>
      <c r="D44" s="110"/>
      <c r="E44" s="110" t="s">
        <v>54</v>
      </c>
      <c r="F44" s="117">
        <v>27.24</v>
      </c>
      <c r="G44" s="115" t="s">
        <v>46</v>
      </c>
      <c r="H44" s="104" t="s">
        <v>11</v>
      </c>
      <c r="I44" s="104" t="s">
        <v>1523</v>
      </c>
      <c r="K44" s="118">
        <v>41622</v>
      </c>
      <c r="L44" s="104" t="s">
        <v>782</v>
      </c>
      <c r="M44" s="104"/>
      <c r="N44" s="110"/>
      <c r="O44" s="110" t="s">
        <v>49</v>
      </c>
      <c r="P44" s="114">
        <v>1000</v>
      </c>
      <c r="Q44" s="115" t="s">
        <v>46</v>
      </c>
      <c r="R44" s="104" t="s">
        <v>11</v>
      </c>
      <c r="S44" s="104" t="s">
        <v>1006</v>
      </c>
      <c r="T44" s="112" t="s">
        <v>1171</v>
      </c>
    </row>
    <row r="45" spans="1:20" ht="20.25" customHeight="1" x14ac:dyDescent="0.2">
      <c r="A45" s="106">
        <v>41719</v>
      </c>
      <c r="B45" s="104" t="s">
        <v>703</v>
      </c>
      <c r="C45" s="107"/>
      <c r="D45" s="110"/>
      <c r="E45" s="110" t="s">
        <v>54</v>
      </c>
      <c r="F45" s="117">
        <v>1190</v>
      </c>
      <c r="G45" s="115" t="s">
        <v>46</v>
      </c>
      <c r="H45" s="104" t="s">
        <v>11</v>
      </c>
      <c r="I45" s="104" t="s">
        <v>734</v>
      </c>
      <c r="K45" s="118">
        <v>41622</v>
      </c>
      <c r="L45" s="104" t="s">
        <v>812</v>
      </c>
      <c r="M45" s="104"/>
      <c r="N45" s="110"/>
      <c r="O45" s="110" t="s">
        <v>45</v>
      </c>
      <c r="P45" s="116">
        <v>1500</v>
      </c>
      <c r="Q45" s="115" t="s">
        <v>46</v>
      </c>
      <c r="R45" s="104" t="s">
        <v>11</v>
      </c>
      <c r="S45" s="104" t="s">
        <v>1543</v>
      </c>
      <c r="T45" s="112" t="s">
        <v>1171</v>
      </c>
    </row>
    <row r="46" spans="1:20" ht="20.25" customHeight="1" x14ac:dyDescent="0.2">
      <c r="A46" s="106">
        <v>41729</v>
      </c>
      <c r="B46" s="104" t="s">
        <v>702</v>
      </c>
      <c r="C46" s="107"/>
      <c r="D46" s="110"/>
      <c r="E46" s="110" t="s">
        <v>49</v>
      </c>
      <c r="F46" s="117">
        <v>3241.9</v>
      </c>
      <c r="G46" s="115" t="s">
        <v>46</v>
      </c>
      <c r="H46" s="104" t="s">
        <v>11</v>
      </c>
      <c r="I46" s="104" t="s">
        <v>1006</v>
      </c>
      <c r="K46" s="118">
        <v>41622</v>
      </c>
      <c r="L46" s="104" t="s">
        <v>671</v>
      </c>
      <c r="M46" s="104"/>
      <c r="N46" s="110"/>
      <c r="O46" s="110" t="s">
        <v>47</v>
      </c>
      <c r="P46" s="116">
        <v>522.46800000000007</v>
      </c>
      <c r="Q46" s="115" t="s">
        <v>46</v>
      </c>
      <c r="R46" s="104" t="s">
        <v>11</v>
      </c>
      <c r="S46" s="104" t="s">
        <v>1543</v>
      </c>
      <c r="T46" s="112" t="s">
        <v>1171</v>
      </c>
    </row>
    <row r="47" spans="1:20" ht="20.25" customHeight="1" x14ac:dyDescent="0.2">
      <c r="A47" s="106">
        <v>41743</v>
      </c>
      <c r="B47" s="104" t="s">
        <v>180</v>
      </c>
      <c r="C47" s="107"/>
      <c r="D47" s="110"/>
      <c r="E47" s="110" t="s">
        <v>45</v>
      </c>
      <c r="F47" s="117">
        <v>3790</v>
      </c>
      <c r="G47" s="115" t="s">
        <v>46</v>
      </c>
      <c r="H47" s="104" t="s">
        <v>11</v>
      </c>
      <c r="I47" s="104" t="s">
        <v>747</v>
      </c>
      <c r="K47" s="118">
        <v>41622</v>
      </c>
      <c r="L47" s="104" t="s">
        <v>813</v>
      </c>
      <c r="M47" s="104"/>
      <c r="N47" s="110"/>
      <c r="O47" s="110" t="s">
        <v>45</v>
      </c>
      <c r="P47" s="116">
        <v>1500</v>
      </c>
      <c r="Q47" s="115" t="s">
        <v>46</v>
      </c>
      <c r="R47" s="104" t="s">
        <v>11</v>
      </c>
      <c r="S47" s="104" t="s">
        <v>1543</v>
      </c>
      <c r="T47" s="112" t="s">
        <v>1171</v>
      </c>
    </row>
    <row r="48" spans="1:20" ht="20.25" customHeight="1" x14ac:dyDescent="0.2">
      <c r="A48" s="106">
        <v>41743</v>
      </c>
      <c r="B48" s="104" t="s">
        <v>181</v>
      </c>
      <c r="C48" s="107"/>
      <c r="D48" s="110"/>
      <c r="E48" s="110" t="s">
        <v>45</v>
      </c>
      <c r="F48" s="117">
        <v>1724.2639999999999</v>
      </c>
      <c r="G48" s="115" t="s">
        <v>46</v>
      </c>
      <c r="H48" s="104" t="s">
        <v>11</v>
      </c>
      <c r="I48" s="104" t="s">
        <v>747</v>
      </c>
      <c r="K48" s="118">
        <v>41622</v>
      </c>
      <c r="L48" s="104" t="s">
        <v>671</v>
      </c>
      <c r="M48" s="104"/>
      <c r="N48" s="110"/>
      <c r="O48" s="110" t="s">
        <v>47</v>
      </c>
      <c r="P48" s="116">
        <v>522.46800000000007</v>
      </c>
      <c r="Q48" s="115" t="s">
        <v>46</v>
      </c>
      <c r="R48" s="104" t="s">
        <v>11</v>
      </c>
      <c r="S48" s="104" t="s">
        <v>1543</v>
      </c>
      <c r="T48" s="112" t="s">
        <v>1171</v>
      </c>
    </row>
    <row r="49" spans="1:20" ht="20.25" customHeight="1" x14ac:dyDescent="0.2">
      <c r="A49" s="106">
        <v>41744</v>
      </c>
      <c r="B49" s="104" t="s">
        <v>704</v>
      </c>
      <c r="C49" s="107"/>
      <c r="D49" s="110"/>
      <c r="E49" s="110" t="s">
        <v>54</v>
      </c>
      <c r="F49" s="117">
        <v>21.22</v>
      </c>
      <c r="G49" s="115" t="s">
        <v>46</v>
      </c>
      <c r="H49" s="104" t="s">
        <v>11</v>
      </c>
      <c r="I49" s="104" t="s">
        <v>735</v>
      </c>
      <c r="K49" s="118">
        <v>41622</v>
      </c>
      <c r="L49" s="104" t="s">
        <v>814</v>
      </c>
      <c r="M49" s="104"/>
      <c r="N49" s="110"/>
      <c r="O49" s="110" t="s">
        <v>45</v>
      </c>
      <c r="P49" s="116">
        <v>2000</v>
      </c>
      <c r="Q49" s="115" t="s">
        <v>46</v>
      </c>
      <c r="R49" s="104" t="s">
        <v>11</v>
      </c>
      <c r="S49" s="104" t="s">
        <v>1543</v>
      </c>
      <c r="T49" s="112" t="s">
        <v>1171</v>
      </c>
    </row>
    <row r="50" spans="1:20" ht="20.25" customHeight="1" thickBot="1" x14ac:dyDescent="0.25">
      <c r="A50" s="106">
        <v>41758</v>
      </c>
      <c r="B50" s="104" t="s">
        <v>706</v>
      </c>
      <c r="C50" s="107"/>
      <c r="D50" s="110"/>
      <c r="E50" s="110" t="s">
        <v>49</v>
      </c>
      <c r="F50" s="117">
        <v>1624.34</v>
      </c>
      <c r="G50" s="115" t="s">
        <v>46</v>
      </c>
      <c r="H50" s="104" t="s">
        <v>11</v>
      </c>
      <c r="I50" s="104" t="s">
        <v>1006</v>
      </c>
      <c r="K50" s="118">
        <v>41622</v>
      </c>
      <c r="L50" s="104" t="s">
        <v>671</v>
      </c>
      <c r="M50" s="104"/>
      <c r="N50" s="110"/>
      <c r="O50" s="110" t="s">
        <v>47</v>
      </c>
      <c r="P50" s="114">
        <v>728.22400000000005</v>
      </c>
      <c r="Q50" s="115" t="s">
        <v>46</v>
      </c>
      <c r="R50" s="104" t="s">
        <v>11</v>
      </c>
      <c r="S50" s="104" t="s">
        <v>1543</v>
      </c>
      <c r="T50" s="112" t="s">
        <v>1171</v>
      </c>
    </row>
    <row r="51" spans="1:20" ht="20.25" customHeight="1" thickBot="1" x14ac:dyDescent="0.3">
      <c r="A51" s="106">
        <v>41758</v>
      </c>
      <c r="B51" s="104" t="s">
        <v>707</v>
      </c>
      <c r="C51" s="107"/>
      <c r="D51" s="110"/>
      <c r="E51" s="110" t="s">
        <v>49</v>
      </c>
      <c r="F51" s="117">
        <v>3000</v>
      </c>
      <c r="G51" s="115" t="s">
        <v>46</v>
      </c>
      <c r="H51" s="104" t="s">
        <v>11</v>
      </c>
      <c r="I51" s="104" t="s">
        <v>1006</v>
      </c>
      <c r="K51" s="720" t="s">
        <v>3078</v>
      </c>
      <c r="L51" s="721"/>
      <c r="M51" s="721"/>
      <c r="N51" s="721"/>
      <c r="O51" s="721"/>
      <c r="P51" s="193">
        <f>SUM(P10:P50)</f>
        <v>102257.70399999997</v>
      </c>
      <c r="Q51" s="194"/>
      <c r="R51" s="195"/>
      <c r="S51" s="196"/>
      <c r="T51" s="112" t="s">
        <v>1171</v>
      </c>
    </row>
    <row r="52" spans="1:20" ht="20.25" customHeight="1" thickBot="1" x14ac:dyDescent="0.25">
      <c r="A52" s="106">
        <v>41781</v>
      </c>
      <c r="B52" s="104" t="s">
        <v>708</v>
      </c>
      <c r="C52" s="107"/>
      <c r="D52" s="110"/>
      <c r="E52" s="110" t="s">
        <v>45</v>
      </c>
      <c r="F52" s="117">
        <v>3790</v>
      </c>
      <c r="G52" s="115" t="s">
        <v>46</v>
      </c>
      <c r="H52" s="104" t="s">
        <v>11</v>
      </c>
      <c r="I52" s="104" t="s">
        <v>747</v>
      </c>
      <c r="K52" s="106">
        <v>41472</v>
      </c>
      <c r="L52" s="104" t="s">
        <v>767</v>
      </c>
      <c r="M52" s="139" t="s">
        <v>1171</v>
      </c>
      <c r="N52" s="110"/>
      <c r="O52" s="110" t="s">
        <v>51</v>
      </c>
      <c r="P52" s="114">
        <v>1210.94</v>
      </c>
      <c r="Q52" s="115" t="s">
        <v>46</v>
      </c>
      <c r="R52" s="104" t="s">
        <v>7</v>
      </c>
      <c r="S52" s="104" t="s">
        <v>818</v>
      </c>
      <c r="T52" s="112" t="s">
        <v>1171</v>
      </c>
    </row>
    <row r="53" spans="1:20" ht="20.25" customHeight="1" thickBot="1" x14ac:dyDescent="0.3">
      <c r="A53" s="106">
        <v>41781</v>
      </c>
      <c r="B53" s="104" t="s">
        <v>709</v>
      </c>
      <c r="C53" s="107"/>
      <c r="D53" s="110"/>
      <c r="E53" s="110" t="s">
        <v>45</v>
      </c>
      <c r="F53" s="117">
        <v>1724.2639999999999</v>
      </c>
      <c r="G53" s="115" t="s">
        <v>46</v>
      </c>
      <c r="H53" s="104" t="s">
        <v>11</v>
      </c>
      <c r="I53" s="104" t="s">
        <v>747</v>
      </c>
      <c r="K53" s="720" t="s">
        <v>3078</v>
      </c>
      <c r="L53" s="721"/>
      <c r="M53" s="721"/>
      <c r="N53" s="721"/>
      <c r="O53" s="721"/>
      <c r="P53" s="193">
        <f>SUM(P52)</f>
        <v>1210.94</v>
      </c>
      <c r="Q53" s="194"/>
      <c r="R53" s="195"/>
      <c r="S53" s="196"/>
      <c r="T53" s="112" t="s">
        <v>1171</v>
      </c>
    </row>
    <row r="54" spans="1:20" ht="20.25" customHeight="1" x14ac:dyDescent="0.2">
      <c r="A54" s="106">
        <v>41782</v>
      </c>
      <c r="B54" s="104" t="s">
        <v>718</v>
      </c>
      <c r="C54" s="107"/>
      <c r="D54" s="110"/>
      <c r="E54" s="110" t="s">
        <v>49</v>
      </c>
      <c r="F54" s="117">
        <v>3000</v>
      </c>
      <c r="G54" s="115" t="s">
        <v>46</v>
      </c>
      <c r="H54" s="104" t="s">
        <v>11</v>
      </c>
      <c r="I54" s="104" t="s">
        <v>1006</v>
      </c>
      <c r="K54" s="118">
        <v>41484</v>
      </c>
      <c r="L54" s="104" t="s">
        <v>780</v>
      </c>
      <c r="M54" s="104"/>
      <c r="N54" s="110"/>
      <c r="O54" s="110" t="s">
        <v>45</v>
      </c>
      <c r="P54" s="114">
        <v>2500</v>
      </c>
      <c r="Q54" s="115" t="s">
        <v>46</v>
      </c>
      <c r="R54" s="104" t="s">
        <v>8</v>
      </c>
      <c r="S54" s="119" t="s">
        <v>819</v>
      </c>
      <c r="T54" s="112" t="s">
        <v>1171</v>
      </c>
    </row>
    <row r="55" spans="1:20" ht="20.25" customHeight="1" x14ac:dyDescent="0.2">
      <c r="A55" s="106">
        <v>41782</v>
      </c>
      <c r="B55" s="104" t="s">
        <v>712</v>
      </c>
      <c r="C55" s="113" t="s">
        <v>1171</v>
      </c>
      <c r="D55" s="110"/>
      <c r="E55" s="110" t="s">
        <v>54</v>
      </c>
      <c r="F55" s="117">
        <v>59.33</v>
      </c>
      <c r="G55" s="115" t="s">
        <v>46</v>
      </c>
      <c r="H55" s="104" t="s">
        <v>11</v>
      </c>
      <c r="I55" s="104" t="s">
        <v>739</v>
      </c>
      <c r="K55" s="118">
        <v>41484</v>
      </c>
      <c r="L55" s="104" t="s">
        <v>671</v>
      </c>
      <c r="M55" s="104"/>
      <c r="N55" s="110"/>
      <c r="O55" s="110" t="s">
        <v>47</v>
      </c>
      <c r="P55" s="114">
        <v>957.05600000000004</v>
      </c>
      <c r="Q55" s="115" t="s">
        <v>46</v>
      </c>
      <c r="R55" s="104" t="s">
        <v>8</v>
      </c>
      <c r="S55" s="119" t="s">
        <v>819</v>
      </c>
      <c r="T55" s="112" t="s">
        <v>1171</v>
      </c>
    </row>
    <row r="56" spans="1:20" ht="20.25" customHeight="1" x14ac:dyDescent="0.2">
      <c r="A56" s="106">
        <v>41785</v>
      </c>
      <c r="B56" s="104" t="s">
        <v>722</v>
      </c>
      <c r="C56" s="107"/>
      <c r="D56" s="110"/>
      <c r="E56" s="110" t="s">
        <v>49</v>
      </c>
      <c r="F56" s="117">
        <v>7.23</v>
      </c>
      <c r="G56" s="115" t="s">
        <v>46</v>
      </c>
      <c r="H56" s="104" t="s">
        <v>11</v>
      </c>
      <c r="I56" s="104" t="s">
        <v>1006</v>
      </c>
      <c r="K56" s="118">
        <v>41501</v>
      </c>
      <c r="L56" s="104" t="s">
        <v>789</v>
      </c>
      <c r="M56" s="104"/>
      <c r="N56" s="110"/>
      <c r="O56" s="110" t="s">
        <v>84</v>
      </c>
      <c r="P56" s="116">
        <v>1000</v>
      </c>
      <c r="Q56" s="115" t="s">
        <v>46</v>
      </c>
      <c r="R56" s="104" t="s">
        <v>8</v>
      </c>
      <c r="S56" s="104" t="s">
        <v>1532</v>
      </c>
      <c r="T56" s="112" t="s">
        <v>1171</v>
      </c>
    </row>
    <row r="57" spans="1:20" ht="20.25" customHeight="1" x14ac:dyDescent="0.2">
      <c r="A57" s="106">
        <v>41789</v>
      </c>
      <c r="B57" s="104" t="s">
        <v>721</v>
      </c>
      <c r="C57" s="107"/>
      <c r="D57" s="110"/>
      <c r="E57" s="110" t="s">
        <v>49</v>
      </c>
      <c r="F57" s="117">
        <v>844.28</v>
      </c>
      <c r="G57" s="115" t="s">
        <v>46</v>
      </c>
      <c r="H57" s="104" t="s">
        <v>11</v>
      </c>
      <c r="I57" s="104" t="s">
        <v>1006</v>
      </c>
      <c r="K57" s="118">
        <v>41501</v>
      </c>
      <c r="L57" s="104" t="s">
        <v>790</v>
      </c>
      <c r="M57" s="104"/>
      <c r="N57" s="110"/>
      <c r="O57" s="110" t="s">
        <v>84</v>
      </c>
      <c r="P57" s="116">
        <v>1750</v>
      </c>
      <c r="Q57" s="115" t="s">
        <v>46</v>
      </c>
      <c r="R57" s="104" t="s">
        <v>8</v>
      </c>
      <c r="S57" s="104" t="s">
        <v>1533</v>
      </c>
      <c r="T57" s="112" t="s">
        <v>1171</v>
      </c>
    </row>
    <row r="58" spans="1:20" ht="20.25" customHeight="1" thickBot="1" x14ac:dyDescent="0.25">
      <c r="A58" s="106">
        <v>41789</v>
      </c>
      <c r="B58" s="104" t="s">
        <v>723</v>
      </c>
      <c r="C58" s="107"/>
      <c r="D58" s="110"/>
      <c r="E58" s="110" t="s">
        <v>49</v>
      </c>
      <c r="F58" s="117">
        <v>1048.1400000000001</v>
      </c>
      <c r="G58" s="115" t="s">
        <v>46</v>
      </c>
      <c r="H58" s="104" t="s">
        <v>11</v>
      </c>
      <c r="I58" s="104" t="s">
        <v>1006</v>
      </c>
      <c r="K58" s="118">
        <v>41579</v>
      </c>
      <c r="L58" s="104" t="s">
        <v>811</v>
      </c>
      <c r="M58" s="104"/>
      <c r="N58" s="110"/>
      <c r="O58" s="110" t="s">
        <v>49</v>
      </c>
      <c r="P58" s="116">
        <v>700</v>
      </c>
      <c r="Q58" s="115" t="s">
        <v>46</v>
      </c>
      <c r="R58" s="104" t="s">
        <v>8</v>
      </c>
      <c r="S58" s="104" t="s">
        <v>1542</v>
      </c>
      <c r="T58" s="112" t="s">
        <v>1171</v>
      </c>
    </row>
    <row r="59" spans="1:20" ht="20.25" customHeight="1" thickBot="1" x14ac:dyDescent="0.3">
      <c r="A59" s="106">
        <v>41789</v>
      </c>
      <c r="B59" s="104" t="s">
        <v>719</v>
      </c>
      <c r="C59" s="107"/>
      <c r="D59" s="110"/>
      <c r="E59" s="110" t="s">
        <v>45</v>
      </c>
      <c r="F59" s="117">
        <v>1735.5</v>
      </c>
      <c r="G59" s="115" t="s">
        <v>46</v>
      </c>
      <c r="H59" s="104" t="s">
        <v>11</v>
      </c>
      <c r="I59" s="104" t="s">
        <v>1252</v>
      </c>
      <c r="K59" s="720" t="s">
        <v>3078</v>
      </c>
      <c r="L59" s="721"/>
      <c r="M59" s="721"/>
      <c r="N59" s="721"/>
      <c r="O59" s="721"/>
      <c r="P59" s="193">
        <f>SUM(P54:P58)</f>
        <v>6907.0560000000005</v>
      </c>
      <c r="Q59" s="194"/>
      <c r="R59" s="195"/>
      <c r="S59" s="196"/>
      <c r="T59" s="112" t="s">
        <v>1171</v>
      </c>
    </row>
    <row r="60" spans="1:20" ht="20.25" customHeight="1" x14ac:dyDescent="0.2">
      <c r="A60" s="106">
        <v>41789</v>
      </c>
      <c r="B60" s="104" t="s">
        <v>720</v>
      </c>
      <c r="C60" s="107"/>
      <c r="D60" s="110"/>
      <c r="E60" s="110" t="s">
        <v>45</v>
      </c>
      <c r="F60" s="117">
        <v>604.5</v>
      </c>
      <c r="G60" s="115" t="s">
        <v>46</v>
      </c>
      <c r="H60" s="104" t="s">
        <v>11</v>
      </c>
      <c r="I60" s="104" t="s">
        <v>1252</v>
      </c>
      <c r="K60" s="106">
        <v>41450</v>
      </c>
      <c r="L60" s="104" t="s">
        <v>767</v>
      </c>
      <c r="M60" s="111" t="s">
        <v>1171</v>
      </c>
      <c r="N60" s="110"/>
      <c r="O60" s="110" t="s">
        <v>51</v>
      </c>
      <c r="P60" s="114">
        <v>700</v>
      </c>
      <c r="Q60" s="115" t="s">
        <v>46</v>
      </c>
      <c r="R60" s="104" t="s">
        <v>10</v>
      </c>
      <c r="S60" s="104" t="s">
        <v>1170</v>
      </c>
      <c r="T60" s="112" t="s">
        <v>1171</v>
      </c>
    </row>
    <row r="61" spans="1:20" ht="20.25" customHeight="1" x14ac:dyDescent="0.2">
      <c r="A61" s="106">
        <v>41808</v>
      </c>
      <c r="B61" s="104" t="s">
        <v>724</v>
      </c>
      <c r="C61" s="107"/>
      <c r="D61" s="110"/>
      <c r="E61" s="110" t="s">
        <v>45</v>
      </c>
      <c r="F61" s="117">
        <v>4401</v>
      </c>
      <c r="G61" s="115" t="s">
        <v>46</v>
      </c>
      <c r="H61" s="104" t="s">
        <v>11</v>
      </c>
      <c r="I61" s="104" t="s">
        <v>746</v>
      </c>
      <c r="K61" s="118">
        <v>41484</v>
      </c>
      <c r="L61" s="104" t="s">
        <v>767</v>
      </c>
      <c r="M61" s="104"/>
      <c r="N61" s="110"/>
      <c r="O61" s="110" t="s">
        <v>51</v>
      </c>
      <c r="P61" s="114">
        <v>420</v>
      </c>
      <c r="Q61" s="115" t="s">
        <v>46</v>
      </c>
      <c r="R61" s="104" t="s">
        <v>10</v>
      </c>
      <c r="S61" s="104" t="s">
        <v>820</v>
      </c>
      <c r="T61" s="112" t="s">
        <v>1171</v>
      </c>
    </row>
    <row r="62" spans="1:20" ht="20.25" customHeight="1" x14ac:dyDescent="0.2">
      <c r="A62" s="106">
        <v>41808</v>
      </c>
      <c r="B62" s="104" t="s">
        <v>725</v>
      </c>
      <c r="C62" s="107"/>
      <c r="D62" s="110"/>
      <c r="E62" s="110" t="s">
        <v>45</v>
      </c>
      <c r="F62" s="117">
        <v>2095.4879999999998</v>
      </c>
      <c r="G62" s="115" t="s">
        <v>46</v>
      </c>
      <c r="H62" s="104" t="s">
        <v>11</v>
      </c>
      <c r="I62" s="104" t="s">
        <v>746</v>
      </c>
      <c r="K62" s="118">
        <v>41495</v>
      </c>
      <c r="L62" s="104" t="s">
        <v>786</v>
      </c>
      <c r="M62" s="104"/>
      <c r="N62" s="110"/>
      <c r="O62" s="110" t="s">
        <v>84</v>
      </c>
      <c r="P62" s="114">
        <v>246.34</v>
      </c>
      <c r="Q62" s="115" t="s">
        <v>46</v>
      </c>
      <c r="R62" s="104" t="s">
        <v>10</v>
      </c>
      <c r="S62" s="104" t="s">
        <v>820</v>
      </c>
      <c r="T62" s="112" t="s">
        <v>1171</v>
      </c>
    </row>
    <row r="63" spans="1:20" ht="20.25" customHeight="1" x14ac:dyDescent="0.2">
      <c r="A63" s="106">
        <v>41817</v>
      </c>
      <c r="B63" s="104" t="s">
        <v>726</v>
      </c>
      <c r="C63" s="113" t="s">
        <v>1171</v>
      </c>
      <c r="D63" s="110"/>
      <c r="E63" s="110" t="s">
        <v>51</v>
      </c>
      <c r="F63" s="117">
        <v>847.6</v>
      </c>
      <c r="G63" s="115" t="s">
        <v>46</v>
      </c>
      <c r="H63" s="104" t="s">
        <v>11</v>
      </c>
      <c r="I63" s="104" t="s">
        <v>1524</v>
      </c>
      <c r="K63" s="118">
        <v>41495</v>
      </c>
      <c r="L63" s="104" t="s">
        <v>787</v>
      </c>
      <c r="M63" s="104"/>
      <c r="N63" s="110"/>
      <c r="O63" s="110" t="s">
        <v>84</v>
      </c>
      <c r="P63" s="120">
        <v>835.62</v>
      </c>
      <c r="Q63" s="115" t="s">
        <v>46</v>
      </c>
      <c r="R63" s="104" t="s">
        <v>10</v>
      </c>
      <c r="S63" s="104" t="s">
        <v>820</v>
      </c>
      <c r="T63" s="112" t="s">
        <v>1171</v>
      </c>
    </row>
    <row r="64" spans="1:20" ht="20.25" customHeight="1" x14ac:dyDescent="0.2">
      <c r="A64" s="106">
        <v>41817</v>
      </c>
      <c r="B64" s="104" t="s">
        <v>727</v>
      </c>
      <c r="C64" s="113" t="s">
        <v>1171</v>
      </c>
      <c r="D64" s="110">
        <v>372585</v>
      </c>
      <c r="E64" s="110" t="s">
        <v>54</v>
      </c>
      <c r="F64" s="117">
        <v>1719.2</v>
      </c>
      <c r="G64" s="115" t="s">
        <v>46</v>
      </c>
      <c r="H64" s="104" t="s">
        <v>11</v>
      </c>
      <c r="I64" s="104" t="s">
        <v>1512</v>
      </c>
      <c r="K64" s="118">
        <v>41535</v>
      </c>
      <c r="L64" s="104" t="s">
        <v>803</v>
      </c>
      <c r="M64" s="104"/>
      <c r="N64" s="110"/>
      <c r="O64" s="110" t="s">
        <v>84</v>
      </c>
      <c r="P64" s="120">
        <v>829.35</v>
      </c>
      <c r="Q64" s="115" t="s">
        <v>46</v>
      </c>
      <c r="R64" s="104" t="s">
        <v>10</v>
      </c>
      <c r="S64" s="121" t="s">
        <v>822</v>
      </c>
      <c r="T64" s="112" t="s">
        <v>1171</v>
      </c>
    </row>
    <row r="65" spans="1:20" ht="20.25" customHeight="1" x14ac:dyDescent="0.2">
      <c r="A65" s="106">
        <v>41823</v>
      </c>
      <c r="B65" s="104" t="s">
        <v>730</v>
      </c>
      <c r="C65" s="113" t="s">
        <v>1171</v>
      </c>
      <c r="D65" s="110">
        <v>2417</v>
      </c>
      <c r="E65" s="110" t="s">
        <v>54</v>
      </c>
      <c r="F65" s="117">
        <v>395</v>
      </c>
      <c r="G65" s="115" t="s">
        <v>46</v>
      </c>
      <c r="H65" s="104" t="s">
        <v>11</v>
      </c>
      <c r="I65" s="104" t="s">
        <v>1526</v>
      </c>
      <c r="K65" s="118">
        <v>41542</v>
      </c>
      <c r="L65" s="104" t="s">
        <v>786</v>
      </c>
      <c r="M65" s="104"/>
      <c r="N65" s="110"/>
      <c r="O65" s="110" t="s">
        <v>84</v>
      </c>
      <c r="P65" s="120">
        <v>249.57</v>
      </c>
      <c r="Q65" s="115" t="s">
        <v>46</v>
      </c>
      <c r="R65" s="104" t="s">
        <v>10</v>
      </c>
      <c r="S65" s="121" t="s">
        <v>1536</v>
      </c>
      <c r="T65" s="112" t="s">
        <v>1171</v>
      </c>
    </row>
    <row r="66" spans="1:20" ht="20.25" customHeight="1" x14ac:dyDescent="0.2">
      <c r="A66" s="106">
        <v>41827</v>
      </c>
      <c r="B66" s="104" t="s">
        <v>731</v>
      </c>
      <c r="C66" s="107"/>
      <c r="D66" s="110"/>
      <c r="E66" s="110" t="s">
        <v>45</v>
      </c>
      <c r="F66" s="117">
        <v>3735.5</v>
      </c>
      <c r="G66" s="115" t="s">
        <v>46</v>
      </c>
      <c r="H66" s="104" t="s">
        <v>11</v>
      </c>
      <c r="I66" s="104" t="s">
        <v>1252</v>
      </c>
      <c r="K66" s="118">
        <v>41544</v>
      </c>
      <c r="L66" s="104" t="s">
        <v>804</v>
      </c>
      <c r="M66" s="104"/>
      <c r="N66" s="110"/>
      <c r="O66" s="110" t="s">
        <v>84</v>
      </c>
      <c r="P66" s="120">
        <v>670.6</v>
      </c>
      <c r="Q66" s="115" t="s">
        <v>46</v>
      </c>
      <c r="R66" s="104" t="s">
        <v>10</v>
      </c>
      <c r="S66" s="121" t="s">
        <v>1537</v>
      </c>
      <c r="T66" s="112" t="s">
        <v>1171</v>
      </c>
    </row>
    <row r="67" spans="1:20" ht="20.25" customHeight="1" x14ac:dyDescent="0.2">
      <c r="A67" s="106">
        <v>41827</v>
      </c>
      <c r="B67" s="104" t="s">
        <v>732</v>
      </c>
      <c r="C67" s="107"/>
      <c r="D67" s="110"/>
      <c r="E67" s="110" t="s">
        <v>45</v>
      </c>
      <c r="F67" s="117">
        <v>1694.38</v>
      </c>
      <c r="G67" s="115" t="s">
        <v>46</v>
      </c>
      <c r="H67" s="104" t="s">
        <v>11</v>
      </c>
      <c r="I67" s="104" t="s">
        <v>1252</v>
      </c>
      <c r="K67" s="118">
        <v>41548</v>
      </c>
      <c r="L67" s="104" t="s">
        <v>805</v>
      </c>
      <c r="M67" s="104"/>
      <c r="N67" s="110"/>
      <c r="O67" s="110" t="s">
        <v>84</v>
      </c>
      <c r="P67" s="117">
        <v>288.47000000000003</v>
      </c>
      <c r="Q67" s="115" t="s">
        <v>46</v>
      </c>
      <c r="R67" s="104" t="s">
        <v>10</v>
      </c>
      <c r="S67" s="121" t="s">
        <v>1538</v>
      </c>
      <c r="T67" s="112" t="s">
        <v>1171</v>
      </c>
    </row>
    <row r="68" spans="1:20" ht="20.25" customHeight="1" x14ac:dyDescent="0.2">
      <c r="A68" s="106">
        <v>41827</v>
      </c>
      <c r="B68" s="104" t="s">
        <v>1193</v>
      </c>
      <c r="C68" s="113" t="s">
        <v>1171</v>
      </c>
      <c r="D68" s="110"/>
      <c r="E68" s="110" t="s">
        <v>49</v>
      </c>
      <c r="F68" s="117">
        <v>3000</v>
      </c>
      <c r="G68" s="115" t="s">
        <v>46</v>
      </c>
      <c r="H68" s="104" t="s">
        <v>11</v>
      </c>
      <c r="I68" s="104" t="s">
        <v>1006</v>
      </c>
      <c r="K68" s="118">
        <v>41576</v>
      </c>
      <c r="L68" s="104" t="s">
        <v>809</v>
      </c>
      <c r="M68" s="104"/>
      <c r="N68" s="110"/>
      <c r="O68" s="110" t="s">
        <v>51</v>
      </c>
      <c r="P68" s="116">
        <v>3960</v>
      </c>
      <c r="Q68" s="115" t="s">
        <v>46</v>
      </c>
      <c r="R68" s="104" t="s">
        <v>10</v>
      </c>
      <c r="S68" s="104" t="s">
        <v>1540</v>
      </c>
      <c r="T68" s="112" t="s">
        <v>1171</v>
      </c>
    </row>
    <row r="69" spans="1:20" ht="20.25" customHeight="1" thickBot="1" x14ac:dyDescent="0.25">
      <c r="A69" s="106">
        <v>41842</v>
      </c>
      <c r="B69" s="103" t="s">
        <v>1202</v>
      </c>
      <c r="C69" s="113" t="s">
        <v>1171</v>
      </c>
      <c r="D69" s="110"/>
      <c r="E69" s="110" t="s">
        <v>54</v>
      </c>
      <c r="F69" s="117">
        <v>2384.56</v>
      </c>
      <c r="G69" s="115" t="s">
        <v>46</v>
      </c>
      <c r="H69" s="104" t="s">
        <v>11</v>
      </c>
      <c r="I69" s="104" t="s">
        <v>1247</v>
      </c>
      <c r="K69" s="118">
        <v>41579</v>
      </c>
      <c r="L69" s="104" t="s">
        <v>810</v>
      </c>
      <c r="M69" s="104"/>
      <c r="N69" s="110"/>
      <c r="O69" s="110" t="s">
        <v>49</v>
      </c>
      <c r="P69" s="116">
        <v>700</v>
      </c>
      <c r="Q69" s="115" t="s">
        <v>46</v>
      </c>
      <c r="R69" s="104" t="s">
        <v>10</v>
      </c>
      <c r="S69" s="104" t="s">
        <v>1541</v>
      </c>
      <c r="T69" s="112" t="s">
        <v>1171</v>
      </c>
    </row>
    <row r="70" spans="1:20" ht="20.25" customHeight="1" thickBot="1" x14ac:dyDescent="0.3">
      <c r="A70" s="106">
        <v>41852</v>
      </c>
      <c r="B70" s="103" t="s">
        <v>1204</v>
      </c>
      <c r="C70" s="113" t="s">
        <v>1171</v>
      </c>
      <c r="D70" s="110"/>
      <c r="E70" s="110" t="s">
        <v>51</v>
      </c>
      <c r="F70" s="117">
        <v>1151.5</v>
      </c>
      <c r="G70" s="115" t="s">
        <v>46</v>
      </c>
      <c r="H70" s="104" t="s">
        <v>11</v>
      </c>
      <c r="I70" s="104" t="s">
        <v>1249</v>
      </c>
      <c r="K70" s="720" t="s">
        <v>3078</v>
      </c>
      <c r="L70" s="721"/>
      <c r="M70" s="721"/>
      <c r="N70" s="721"/>
      <c r="O70" s="721"/>
      <c r="P70" s="193">
        <f>SUM(P60:P69)</f>
        <v>8899.9500000000007</v>
      </c>
      <c r="Q70" s="194"/>
      <c r="R70" s="195"/>
      <c r="S70" s="196"/>
      <c r="T70" s="112" t="s">
        <v>1171</v>
      </c>
    </row>
    <row r="71" spans="1:20" ht="20.25" customHeight="1" x14ac:dyDescent="0.2">
      <c r="A71" s="106">
        <v>41855</v>
      </c>
      <c r="B71" s="103" t="s">
        <v>1205</v>
      </c>
      <c r="C71" s="113" t="s">
        <v>1171</v>
      </c>
      <c r="D71" s="110">
        <v>238</v>
      </c>
      <c r="E71" s="110" t="s">
        <v>54</v>
      </c>
      <c r="F71" s="117">
        <v>1490</v>
      </c>
      <c r="G71" s="115" t="s">
        <v>46</v>
      </c>
      <c r="H71" s="104" t="s">
        <v>11</v>
      </c>
      <c r="I71" s="104" t="s">
        <v>1250</v>
      </c>
      <c r="K71" s="118">
        <v>41484</v>
      </c>
      <c r="L71" s="104" t="s">
        <v>770</v>
      </c>
      <c r="M71" s="104"/>
      <c r="N71" s="110"/>
      <c r="O71" s="110" t="s">
        <v>84</v>
      </c>
      <c r="P71" s="114">
        <v>1130</v>
      </c>
      <c r="Q71" s="115" t="s">
        <v>46</v>
      </c>
      <c r="R71" s="104" t="s">
        <v>5</v>
      </c>
      <c r="S71" s="104" t="s">
        <v>1483</v>
      </c>
      <c r="T71" s="112" t="s">
        <v>1171</v>
      </c>
    </row>
    <row r="72" spans="1:20" ht="20.25" customHeight="1" x14ac:dyDescent="0.2">
      <c r="A72" s="106">
        <v>41856</v>
      </c>
      <c r="B72" s="103" t="s">
        <v>1206</v>
      </c>
      <c r="C72" s="113" t="s">
        <v>1171</v>
      </c>
      <c r="D72" s="110"/>
      <c r="E72" s="110" t="s">
        <v>49</v>
      </c>
      <c r="F72" s="117">
        <v>3000</v>
      </c>
      <c r="G72" s="115" t="s">
        <v>46</v>
      </c>
      <c r="H72" s="104" t="s">
        <v>11</v>
      </c>
      <c r="I72" s="104" t="s">
        <v>1006</v>
      </c>
      <c r="K72" s="118">
        <v>41484</v>
      </c>
      <c r="L72" s="104" t="s">
        <v>771</v>
      </c>
      <c r="M72" s="104"/>
      <c r="N72" s="110"/>
      <c r="O72" s="110" t="s">
        <v>84</v>
      </c>
      <c r="P72" s="114">
        <v>1130</v>
      </c>
      <c r="Q72" s="115" t="s">
        <v>46</v>
      </c>
      <c r="R72" s="104" t="s">
        <v>5</v>
      </c>
      <c r="S72" s="104" t="s">
        <v>1483</v>
      </c>
      <c r="T72" s="112" t="s">
        <v>1171</v>
      </c>
    </row>
    <row r="73" spans="1:20" ht="20.25" customHeight="1" x14ac:dyDescent="0.2">
      <c r="A73" s="106">
        <v>41856</v>
      </c>
      <c r="B73" s="103" t="s">
        <v>1207</v>
      </c>
      <c r="C73" s="113" t="s">
        <v>1171</v>
      </c>
      <c r="D73" s="110"/>
      <c r="E73" s="110" t="s">
        <v>1208</v>
      </c>
      <c r="F73" s="117">
        <v>336.98</v>
      </c>
      <c r="G73" s="115" t="s">
        <v>46</v>
      </c>
      <c r="H73" s="104" t="s">
        <v>11</v>
      </c>
      <c r="I73" s="104" t="s">
        <v>1006</v>
      </c>
      <c r="K73" s="118">
        <v>41484</v>
      </c>
      <c r="L73" s="104" t="s">
        <v>772</v>
      </c>
      <c r="M73" s="104"/>
      <c r="N73" s="110"/>
      <c r="O73" s="110" t="s">
        <v>84</v>
      </c>
      <c r="P73" s="114">
        <v>1130</v>
      </c>
      <c r="Q73" s="115" t="s">
        <v>46</v>
      </c>
      <c r="R73" s="104" t="s">
        <v>5</v>
      </c>
      <c r="S73" s="104" t="s">
        <v>1483</v>
      </c>
      <c r="T73" s="112" t="s">
        <v>1171</v>
      </c>
    </row>
    <row r="74" spans="1:20" ht="20.25" customHeight="1" x14ac:dyDescent="0.2">
      <c r="A74" s="106">
        <v>41857</v>
      </c>
      <c r="B74" s="103" t="s">
        <v>1212</v>
      </c>
      <c r="C74" s="113" t="s">
        <v>1171</v>
      </c>
      <c r="D74" s="110">
        <v>9206</v>
      </c>
      <c r="E74" s="110" t="s">
        <v>54</v>
      </c>
      <c r="F74" s="117">
        <v>135.96</v>
      </c>
      <c r="G74" s="115" t="s">
        <v>46</v>
      </c>
      <c r="H74" s="104" t="s">
        <v>11</v>
      </c>
      <c r="I74" s="104" t="s">
        <v>1251</v>
      </c>
      <c r="K74" s="118">
        <v>41484</v>
      </c>
      <c r="L74" s="104" t="s">
        <v>773</v>
      </c>
      <c r="M74" s="104"/>
      <c r="N74" s="110"/>
      <c r="O74" s="110" t="s">
        <v>84</v>
      </c>
      <c r="P74" s="114">
        <v>1130</v>
      </c>
      <c r="Q74" s="115" t="s">
        <v>46</v>
      </c>
      <c r="R74" s="104" t="s">
        <v>5</v>
      </c>
      <c r="S74" s="104" t="s">
        <v>1483</v>
      </c>
      <c r="T74" s="112" t="s">
        <v>1171</v>
      </c>
    </row>
    <row r="75" spans="1:20" ht="20.25" customHeight="1" x14ac:dyDescent="0.2">
      <c r="A75" s="106">
        <v>41858</v>
      </c>
      <c r="B75" s="103" t="s">
        <v>1215</v>
      </c>
      <c r="C75" s="113" t="s">
        <v>1171</v>
      </c>
      <c r="D75" s="110">
        <v>27</v>
      </c>
      <c r="E75" s="110" t="s">
        <v>54</v>
      </c>
      <c r="F75" s="117">
        <v>7200</v>
      </c>
      <c r="G75" s="115" t="s">
        <v>46</v>
      </c>
      <c r="H75" s="104" t="s">
        <v>11</v>
      </c>
      <c r="I75" s="104" t="s">
        <v>1252</v>
      </c>
      <c r="K75" s="118">
        <v>41484</v>
      </c>
      <c r="L75" s="104" t="s">
        <v>774</v>
      </c>
      <c r="M75" s="104"/>
      <c r="N75" s="110"/>
      <c r="O75" s="110" t="s">
        <v>84</v>
      </c>
      <c r="P75" s="114">
        <v>1130</v>
      </c>
      <c r="Q75" s="115" t="s">
        <v>46</v>
      </c>
      <c r="R75" s="104" t="s">
        <v>5</v>
      </c>
      <c r="S75" s="104" t="s">
        <v>1483</v>
      </c>
      <c r="T75" s="112" t="s">
        <v>1171</v>
      </c>
    </row>
    <row r="76" spans="1:20" ht="20.25" customHeight="1" x14ac:dyDescent="0.2">
      <c r="A76" s="106">
        <v>41858</v>
      </c>
      <c r="B76" s="103" t="s">
        <v>1216</v>
      </c>
      <c r="C76" s="113" t="s">
        <v>1171</v>
      </c>
      <c r="D76" s="110">
        <v>28</v>
      </c>
      <c r="E76" s="110" t="s">
        <v>54</v>
      </c>
      <c r="F76" s="117">
        <v>8160</v>
      </c>
      <c r="G76" s="115" t="s">
        <v>46</v>
      </c>
      <c r="H76" s="104" t="s">
        <v>11</v>
      </c>
      <c r="I76" s="104" t="s">
        <v>1252</v>
      </c>
      <c r="K76" s="118">
        <v>41484</v>
      </c>
      <c r="L76" s="104" t="s">
        <v>775</v>
      </c>
      <c r="M76" s="104"/>
      <c r="N76" s="110"/>
      <c r="O76" s="110" t="s">
        <v>84</v>
      </c>
      <c r="P76" s="114">
        <v>1130</v>
      </c>
      <c r="Q76" s="115" t="s">
        <v>46</v>
      </c>
      <c r="R76" s="104" t="s">
        <v>5</v>
      </c>
      <c r="S76" s="104" t="s">
        <v>1483</v>
      </c>
      <c r="T76" s="112" t="s">
        <v>1171</v>
      </c>
    </row>
    <row r="77" spans="1:20" ht="20.25" customHeight="1" x14ac:dyDescent="0.2">
      <c r="A77" s="106">
        <v>41883</v>
      </c>
      <c r="B77" s="103" t="s">
        <v>1217</v>
      </c>
      <c r="C77" s="113" t="s">
        <v>1171</v>
      </c>
      <c r="D77" s="110"/>
      <c r="E77" s="140" t="s">
        <v>49</v>
      </c>
      <c r="F77" s="117">
        <v>0</v>
      </c>
      <c r="G77" s="115" t="s">
        <v>46</v>
      </c>
      <c r="H77" s="104" t="s">
        <v>11</v>
      </c>
      <c r="I77" s="104" t="s">
        <v>1006</v>
      </c>
      <c r="K77" s="118">
        <v>41484</v>
      </c>
      <c r="L77" s="104" t="s">
        <v>776</v>
      </c>
      <c r="M77" s="104"/>
      <c r="N77" s="110"/>
      <c r="O77" s="110" t="s">
        <v>84</v>
      </c>
      <c r="P77" s="114">
        <v>1130</v>
      </c>
      <c r="Q77" s="115" t="s">
        <v>46</v>
      </c>
      <c r="R77" s="104" t="s">
        <v>5</v>
      </c>
      <c r="S77" s="104" t="s">
        <v>1483</v>
      </c>
      <c r="T77" s="112" t="s">
        <v>1171</v>
      </c>
    </row>
    <row r="78" spans="1:20" ht="20.25" customHeight="1" x14ac:dyDescent="0.2">
      <c r="A78" s="106">
        <v>41883</v>
      </c>
      <c r="B78" s="103" t="s">
        <v>1661</v>
      </c>
      <c r="C78" s="104"/>
      <c r="D78" s="108"/>
      <c r="E78" s="140" t="s">
        <v>49</v>
      </c>
      <c r="F78" s="117">
        <f>1652.39+1283.35</f>
        <v>2935.74</v>
      </c>
      <c r="G78" s="115" t="s">
        <v>46</v>
      </c>
      <c r="H78" s="104" t="s">
        <v>11</v>
      </c>
      <c r="I78" s="104" t="s">
        <v>1006</v>
      </c>
      <c r="K78" s="118">
        <v>41484</v>
      </c>
      <c r="L78" s="104" t="s">
        <v>777</v>
      </c>
      <c r="M78" s="104"/>
      <c r="N78" s="110"/>
      <c r="O78" s="110" t="s">
        <v>84</v>
      </c>
      <c r="P78" s="114">
        <v>1130</v>
      </c>
      <c r="Q78" s="115" t="s">
        <v>46</v>
      </c>
      <c r="R78" s="104" t="s">
        <v>5</v>
      </c>
      <c r="S78" s="104" t="s">
        <v>1483</v>
      </c>
      <c r="T78" s="112" t="s">
        <v>1171</v>
      </c>
    </row>
    <row r="79" spans="1:20" ht="20.25" customHeight="1" x14ac:dyDescent="0.2">
      <c r="A79" s="106">
        <v>41950</v>
      </c>
      <c r="B79" s="103" t="s">
        <v>1655</v>
      </c>
      <c r="C79" s="113" t="s">
        <v>1171</v>
      </c>
      <c r="D79" s="110"/>
      <c r="E79" s="140" t="s">
        <v>49</v>
      </c>
      <c r="F79" s="117">
        <v>0</v>
      </c>
      <c r="G79" s="115" t="s">
        <v>46</v>
      </c>
      <c r="H79" s="104" t="s">
        <v>11</v>
      </c>
      <c r="I79" s="104" t="s">
        <v>1006</v>
      </c>
      <c r="K79" s="118">
        <v>41484</v>
      </c>
      <c r="L79" s="104" t="s">
        <v>778</v>
      </c>
      <c r="M79" s="104"/>
      <c r="N79" s="110"/>
      <c r="O79" s="110" t="s">
        <v>84</v>
      </c>
      <c r="P79" s="114">
        <v>1130</v>
      </c>
      <c r="Q79" s="115" t="s">
        <v>46</v>
      </c>
      <c r="R79" s="104" t="s">
        <v>5</v>
      </c>
      <c r="S79" s="104" t="s">
        <v>1483</v>
      </c>
      <c r="T79" s="112" t="s">
        <v>1171</v>
      </c>
    </row>
    <row r="80" spans="1:20" ht="20.25" customHeight="1" x14ac:dyDescent="0.2">
      <c r="A80" s="106">
        <v>41887</v>
      </c>
      <c r="B80" s="103" t="s">
        <v>1218</v>
      </c>
      <c r="C80" s="113" t="s">
        <v>1171</v>
      </c>
      <c r="D80" s="110"/>
      <c r="E80" s="110" t="s">
        <v>51</v>
      </c>
      <c r="F80" s="117">
        <v>259.2</v>
      </c>
      <c r="G80" s="115" t="s">
        <v>46</v>
      </c>
      <c r="H80" s="104" t="s">
        <v>11</v>
      </c>
      <c r="I80" s="104" t="s">
        <v>1249</v>
      </c>
      <c r="K80" s="118">
        <v>41499</v>
      </c>
      <c r="L80" s="104" t="s">
        <v>788</v>
      </c>
      <c r="M80" s="104"/>
      <c r="N80" s="110"/>
      <c r="O80" s="110" t="s">
        <v>45</v>
      </c>
      <c r="P80" s="120">
        <v>6600</v>
      </c>
      <c r="Q80" s="115" t="s">
        <v>46</v>
      </c>
      <c r="R80" s="104" t="s">
        <v>5</v>
      </c>
      <c r="S80" s="104" t="s">
        <v>1531</v>
      </c>
      <c r="T80" s="112" t="s">
        <v>1171</v>
      </c>
    </row>
    <row r="81" spans="1:20" ht="20.25" customHeight="1" x14ac:dyDescent="0.2">
      <c r="A81" s="106">
        <v>41891</v>
      </c>
      <c r="B81" s="103" t="s">
        <v>1219</v>
      </c>
      <c r="C81" s="113" t="s">
        <v>1171</v>
      </c>
      <c r="D81" s="110"/>
      <c r="E81" s="110" t="s">
        <v>54</v>
      </c>
      <c r="F81" s="117">
        <v>905</v>
      </c>
      <c r="G81" s="115" t="s">
        <v>46</v>
      </c>
      <c r="H81" s="104" t="s">
        <v>11</v>
      </c>
      <c r="I81" s="104" t="s">
        <v>1249</v>
      </c>
      <c r="K81" s="118">
        <v>41499</v>
      </c>
      <c r="L81" s="104" t="s">
        <v>671</v>
      </c>
      <c r="M81" s="104"/>
      <c r="N81" s="110"/>
      <c r="O81" s="110" t="s">
        <v>47</v>
      </c>
      <c r="P81" s="120">
        <v>3564.5639999999999</v>
      </c>
      <c r="Q81" s="115" t="s">
        <v>46</v>
      </c>
      <c r="R81" s="104" t="s">
        <v>5</v>
      </c>
      <c r="S81" s="104" t="s">
        <v>1531</v>
      </c>
      <c r="T81" s="112" t="s">
        <v>1171</v>
      </c>
    </row>
    <row r="82" spans="1:20" ht="20.25" customHeight="1" x14ac:dyDescent="0.2">
      <c r="A82" s="106">
        <v>41897</v>
      </c>
      <c r="B82" s="103" t="s">
        <v>1220</v>
      </c>
      <c r="C82" s="113" t="s">
        <v>1171</v>
      </c>
      <c r="D82" s="110">
        <v>9123</v>
      </c>
      <c r="E82" s="110" t="s">
        <v>54</v>
      </c>
      <c r="F82" s="117">
        <v>496</v>
      </c>
      <c r="G82" s="115" t="s">
        <v>46</v>
      </c>
      <c r="H82" s="104" t="s">
        <v>11</v>
      </c>
      <c r="I82" s="104" t="s">
        <v>1249</v>
      </c>
      <c r="K82" s="118">
        <v>41513</v>
      </c>
      <c r="L82" s="104" t="s">
        <v>793</v>
      </c>
      <c r="M82" s="104"/>
      <c r="N82" s="110"/>
      <c r="O82" s="110" t="s">
        <v>84</v>
      </c>
      <c r="P82" s="116">
        <v>89</v>
      </c>
      <c r="Q82" s="115" t="s">
        <v>46</v>
      </c>
      <c r="R82" s="104" t="s">
        <v>5</v>
      </c>
      <c r="S82" s="104" t="s">
        <v>1535</v>
      </c>
      <c r="T82" s="112" t="s">
        <v>1171</v>
      </c>
    </row>
    <row r="83" spans="1:20" ht="20.25" customHeight="1" x14ac:dyDescent="0.2">
      <c r="A83" s="106">
        <v>41899</v>
      </c>
      <c r="B83" s="103" t="s">
        <v>1221</v>
      </c>
      <c r="C83" s="113" t="s">
        <v>1171</v>
      </c>
      <c r="D83" s="110"/>
      <c r="E83" s="110" t="s">
        <v>54</v>
      </c>
      <c r="F83" s="117">
        <v>1960</v>
      </c>
      <c r="G83" s="115" t="s">
        <v>46</v>
      </c>
      <c r="H83" s="104" t="s">
        <v>11</v>
      </c>
      <c r="I83" s="104" t="s">
        <v>1253</v>
      </c>
      <c r="K83" s="118">
        <v>41513</v>
      </c>
      <c r="L83" s="104" t="s">
        <v>794</v>
      </c>
      <c r="M83" s="104"/>
      <c r="N83" s="110"/>
      <c r="O83" s="110" t="s">
        <v>84</v>
      </c>
      <c r="P83" s="116">
        <v>73.39</v>
      </c>
      <c r="Q83" s="115" t="s">
        <v>46</v>
      </c>
      <c r="R83" s="104" t="s">
        <v>5</v>
      </c>
      <c r="S83" s="104" t="s">
        <v>1535</v>
      </c>
      <c r="T83" s="112" t="s">
        <v>1171</v>
      </c>
    </row>
    <row r="84" spans="1:20" ht="20.25" customHeight="1" x14ac:dyDescent="0.2">
      <c r="A84" s="106">
        <v>41899</v>
      </c>
      <c r="B84" s="103" t="s">
        <v>1222</v>
      </c>
      <c r="C84" s="113" t="s">
        <v>1171</v>
      </c>
      <c r="D84" s="110"/>
      <c r="E84" s="110" t="s">
        <v>45</v>
      </c>
      <c r="F84" s="117">
        <v>4050</v>
      </c>
      <c r="G84" s="115" t="s">
        <v>46</v>
      </c>
      <c r="H84" s="104" t="s">
        <v>11</v>
      </c>
      <c r="I84" s="104" t="s">
        <v>1254</v>
      </c>
      <c r="K84" s="118">
        <v>41513</v>
      </c>
      <c r="L84" s="104" t="s">
        <v>795</v>
      </c>
      <c r="M84" s="104"/>
      <c r="N84" s="110"/>
      <c r="O84" s="110" t="s">
        <v>84</v>
      </c>
      <c r="P84" s="116">
        <v>173</v>
      </c>
      <c r="Q84" s="115" t="s">
        <v>46</v>
      </c>
      <c r="R84" s="104" t="s">
        <v>5</v>
      </c>
      <c r="S84" s="104" t="s">
        <v>1535</v>
      </c>
      <c r="T84" s="112" t="s">
        <v>1171</v>
      </c>
    </row>
    <row r="85" spans="1:20" ht="20.25" customHeight="1" x14ac:dyDescent="0.2">
      <c r="A85" s="106">
        <v>41899</v>
      </c>
      <c r="B85" s="103" t="s">
        <v>1223</v>
      </c>
      <c r="C85" s="113" t="s">
        <v>1171</v>
      </c>
      <c r="D85" s="110"/>
      <c r="E85" s="110" t="s">
        <v>45</v>
      </c>
      <c r="F85" s="117">
        <v>1866.8520000000001</v>
      </c>
      <c r="G85" s="115" t="s">
        <v>46</v>
      </c>
      <c r="H85" s="104" t="s">
        <v>11</v>
      </c>
      <c r="I85" s="104" t="s">
        <v>1255</v>
      </c>
      <c r="K85" s="118">
        <v>41513</v>
      </c>
      <c r="L85" s="104" t="s">
        <v>796</v>
      </c>
      <c r="M85" s="104"/>
      <c r="N85" s="110"/>
      <c r="O85" s="110" t="s">
        <v>84</v>
      </c>
      <c r="P85" s="116">
        <v>155</v>
      </c>
      <c r="Q85" s="115" t="s">
        <v>46</v>
      </c>
      <c r="R85" s="104" t="s">
        <v>5</v>
      </c>
      <c r="S85" s="104" t="s">
        <v>1535</v>
      </c>
      <c r="T85" s="112" t="s">
        <v>1171</v>
      </c>
    </row>
    <row r="86" spans="1:20" ht="20.25" customHeight="1" x14ac:dyDescent="0.2">
      <c r="A86" s="106">
        <v>41899</v>
      </c>
      <c r="B86" s="103" t="s">
        <v>1224</v>
      </c>
      <c r="C86" s="113" t="s">
        <v>1171</v>
      </c>
      <c r="D86" s="110"/>
      <c r="E86" s="110" t="s">
        <v>1208</v>
      </c>
      <c r="F86" s="117">
        <v>745.65</v>
      </c>
      <c r="G86" s="115" t="s">
        <v>46</v>
      </c>
      <c r="H86" s="104" t="s">
        <v>11</v>
      </c>
      <c r="I86" s="104" t="s">
        <v>1006</v>
      </c>
      <c r="K86" s="118">
        <v>41513</v>
      </c>
      <c r="L86" s="104" t="s">
        <v>797</v>
      </c>
      <c r="M86" s="104"/>
      <c r="N86" s="110"/>
      <c r="O86" s="110" t="s">
        <v>84</v>
      </c>
      <c r="P86" s="116">
        <v>173</v>
      </c>
      <c r="Q86" s="115" t="s">
        <v>46</v>
      </c>
      <c r="R86" s="104" t="s">
        <v>5</v>
      </c>
      <c r="S86" s="104" t="s">
        <v>1535</v>
      </c>
      <c r="T86" s="112" t="s">
        <v>1171</v>
      </c>
    </row>
    <row r="87" spans="1:20" ht="20.25" customHeight="1" x14ac:dyDescent="0.2">
      <c r="A87" s="106">
        <v>41911</v>
      </c>
      <c r="B87" s="103" t="s">
        <v>1227</v>
      </c>
      <c r="C87" s="113" t="s">
        <v>1171</v>
      </c>
      <c r="D87" s="110"/>
      <c r="E87" s="110" t="s">
        <v>49</v>
      </c>
      <c r="F87" s="117">
        <v>3000</v>
      </c>
      <c r="G87" s="115" t="s">
        <v>46</v>
      </c>
      <c r="H87" s="104" t="s">
        <v>11</v>
      </c>
      <c r="I87" s="104" t="s">
        <v>1006</v>
      </c>
      <c r="K87" s="118">
        <v>41513</v>
      </c>
      <c r="L87" s="104" t="s">
        <v>798</v>
      </c>
      <c r="M87" s="104"/>
      <c r="N87" s="110"/>
      <c r="O87" s="110" t="s">
        <v>84</v>
      </c>
      <c r="P87" s="116">
        <v>89</v>
      </c>
      <c r="Q87" s="115" t="s">
        <v>46</v>
      </c>
      <c r="R87" s="104" t="s">
        <v>5</v>
      </c>
      <c r="S87" s="104" t="s">
        <v>1535</v>
      </c>
      <c r="T87" s="112" t="s">
        <v>1171</v>
      </c>
    </row>
    <row r="88" spans="1:20" ht="20.25" customHeight="1" x14ac:dyDescent="0.2">
      <c r="A88" s="106">
        <v>41915</v>
      </c>
      <c r="B88" s="103" t="s">
        <v>1229</v>
      </c>
      <c r="C88" s="113" t="s">
        <v>1171</v>
      </c>
      <c r="D88" s="110"/>
      <c r="E88" s="110" t="s">
        <v>45</v>
      </c>
      <c r="F88" s="117">
        <v>533.99</v>
      </c>
      <c r="G88" s="115" t="s">
        <v>46</v>
      </c>
      <c r="H88" s="104" t="s">
        <v>11</v>
      </c>
      <c r="I88" s="104" t="s">
        <v>745</v>
      </c>
      <c r="K88" s="118">
        <v>41513</v>
      </c>
      <c r="L88" s="104" t="s">
        <v>799</v>
      </c>
      <c r="M88" s="104"/>
      <c r="N88" s="110"/>
      <c r="O88" s="110" t="s">
        <v>84</v>
      </c>
      <c r="P88" s="116">
        <v>173</v>
      </c>
      <c r="Q88" s="115" t="s">
        <v>46</v>
      </c>
      <c r="R88" s="104" t="s">
        <v>5</v>
      </c>
      <c r="S88" s="104" t="s">
        <v>1535</v>
      </c>
    </row>
    <row r="89" spans="1:20" ht="20.25" customHeight="1" x14ac:dyDescent="0.2">
      <c r="A89" s="106">
        <v>41915</v>
      </c>
      <c r="B89" s="103" t="s">
        <v>1230</v>
      </c>
      <c r="C89" s="113" t="s">
        <v>1171</v>
      </c>
      <c r="D89" s="110"/>
      <c r="E89" s="110" t="s">
        <v>45</v>
      </c>
      <c r="F89" s="117">
        <v>185.98599999999999</v>
      </c>
      <c r="G89" s="115" t="s">
        <v>46</v>
      </c>
      <c r="H89" s="104" t="s">
        <v>11</v>
      </c>
      <c r="I89" s="104" t="s">
        <v>1257</v>
      </c>
      <c r="K89" s="118">
        <v>41513</v>
      </c>
      <c r="L89" s="104" t="s">
        <v>800</v>
      </c>
      <c r="M89" s="104"/>
      <c r="N89" s="110"/>
      <c r="O89" s="110" t="s">
        <v>84</v>
      </c>
      <c r="P89" s="116">
        <v>148.80000000000001</v>
      </c>
      <c r="Q89" s="115" t="s">
        <v>46</v>
      </c>
      <c r="R89" s="104" t="s">
        <v>5</v>
      </c>
      <c r="S89" s="104" t="s">
        <v>1535</v>
      </c>
    </row>
    <row r="90" spans="1:20" ht="20.25" customHeight="1" thickBot="1" x14ac:dyDescent="0.25">
      <c r="A90" s="106">
        <v>41915</v>
      </c>
      <c r="B90" s="103" t="s">
        <v>1231</v>
      </c>
      <c r="C90" s="113" t="s">
        <v>1171</v>
      </c>
      <c r="D90" s="110"/>
      <c r="E90" s="110" t="s">
        <v>54</v>
      </c>
      <c r="F90" s="117">
        <v>325</v>
      </c>
      <c r="G90" s="115" t="s">
        <v>46</v>
      </c>
      <c r="H90" s="104" t="s">
        <v>11</v>
      </c>
      <c r="I90" s="104" t="s">
        <v>1249</v>
      </c>
      <c r="K90" s="127">
        <v>41513</v>
      </c>
      <c r="L90" s="126" t="s">
        <v>801</v>
      </c>
      <c r="M90" s="126"/>
      <c r="N90" s="123"/>
      <c r="O90" s="123" t="s">
        <v>84</v>
      </c>
      <c r="P90" s="151">
        <v>173</v>
      </c>
      <c r="Q90" s="125" t="s">
        <v>46</v>
      </c>
      <c r="R90" s="126" t="s">
        <v>5</v>
      </c>
      <c r="S90" s="126" t="s">
        <v>1535</v>
      </c>
    </row>
    <row r="91" spans="1:20" ht="20.25" customHeight="1" thickBot="1" x14ac:dyDescent="0.3">
      <c r="A91" s="106">
        <v>41918</v>
      </c>
      <c r="B91" s="103" t="s">
        <v>1232</v>
      </c>
      <c r="C91" s="113" t="s">
        <v>1171</v>
      </c>
      <c r="D91" s="110">
        <v>313</v>
      </c>
      <c r="E91" s="110" t="s">
        <v>54</v>
      </c>
      <c r="F91" s="117">
        <v>507</v>
      </c>
      <c r="G91" s="115" t="s">
        <v>46</v>
      </c>
      <c r="H91" s="104" t="s">
        <v>11</v>
      </c>
      <c r="I91" s="104" t="s">
        <v>1258</v>
      </c>
      <c r="K91" s="720" t="s">
        <v>3078</v>
      </c>
      <c r="L91" s="721"/>
      <c r="M91" s="721"/>
      <c r="N91" s="721"/>
      <c r="O91" s="721"/>
      <c r="P91" s="193">
        <f>SUM(P71:P90)</f>
        <v>21581.753999999997</v>
      </c>
      <c r="Q91" s="194"/>
      <c r="R91" s="195"/>
      <c r="S91" s="196"/>
    </row>
    <row r="92" spans="1:20" ht="20.25" customHeight="1" thickBot="1" x14ac:dyDescent="0.35">
      <c r="A92" s="106">
        <v>41919</v>
      </c>
      <c r="B92" s="103" t="s">
        <v>1234</v>
      </c>
      <c r="C92" s="113" t="s">
        <v>1171</v>
      </c>
      <c r="D92" s="110"/>
      <c r="E92" s="110" t="s">
        <v>54</v>
      </c>
      <c r="F92" s="117">
        <v>1619.74</v>
      </c>
      <c r="G92" s="115" t="s">
        <v>46</v>
      </c>
      <c r="H92" s="104" t="s">
        <v>11</v>
      </c>
      <c r="I92" s="104" t="s">
        <v>745</v>
      </c>
      <c r="K92" s="726" t="s">
        <v>3079</v>
      </c>
      <c r="L92" s="727"/>
      <c r="M92" s="727"/>
      <c r="N92" s="727"/>
      <c r="O92" s="728"/>
      <c r="P92" s="200">
        <f>SUM(P3:P90)-P70-P59-P53-P51-P9-P5</f>
        <v>146243.70400000006</v>
      </c>
      <c r="Q92" s="197"/>
      <c r="R92" s="197"/>
      <c r="S92" s="198"/>
    </row>
    <row r="93" spans="1:20" ht="20.25" customHeight="1" x14ac:dyDescent="0.2">
      <c r="A93" s="106">
        <v>41919</v>
      </c>
      <c r="B93" s="103" t="s">
        <v>1241</v>
      </c>
      <c r="C93" s="113" t="s">
        <v>1171</v>
      </c>
      <c r="D93" s="110"/>
      <c r="E93" s="110" t="s">
        <v>54</v>
      </c>
      <c r="F93" s="117">
        <v>209.6</v>
      </c>
      <c r="G93" s="115" t="s">
        <v>46</v>
      </c>
      <c r="H93" s="104" t="s">
        <v>11</v>
      </c>
      <c r="I93" s="104" t="s">
        <v>1249</v>
      </c>
    </row>
    <row r="94" spans="1:20" ht="20.25" customHeight="1" x14ac:dyDescent="0.2">
      <c r="A94" s="106">
        <v>41933</v>
      </c>
      <c r="B94" s="104" t="s">
        <v>1240</v>
      </c>
      <c r="C94" s="113" t="s">
        <v>1171</v>
      </c>
      <c r="D94" s="110">
        <v>923</v>
      </c>
      <c r="E94" s="110" t="s">
        <v>54</v>
      </c>
      <c r="F94" s="117">
        <v>520</v>
      </c>
      <c r="G94" s="115" t="s">
        <v>46</v>
      </c>
      <c r="H94" s="104" t="s">
        <v>11</v>
      </c>
      <c r="I94" s="104" t="s">
        <v>1253</v>
      </c>
    </row>
    <row r="95" spans="1:20" ht="20.25" customHeight="1" x14ac:dyDescent="0.2">
      <c r="A95" s="106">
        <v>41949</v>
      </c>
      <c r="B95" s="104" t="s">
        <v>1650</v>
      </c>
      <c r="C95" s="113" t="s">
        <v>1171</v>
      </c>
      <c r="D95" s="110">
        <v>9877</v>
      </c>
      <c r="E95" s="110" t="s">
        <v>51</v>
      </c>
      <c r="F95" s="117">
        <v>332.9</v>
      </c>
      <c r="G95" s="115" t="s">
        <v>46</v>
      </c>
      <c r="H95" s="104" t="s">
        <v>11</v>
      </c>
      <c r="I95" s="104" t="s">
        <v>1249</v>
      </c>
    </row>
    <row r="96" spans="1:20" ht="20.25" customHeight="1" x14ac:dyDescent="0.2">
      <c r="A96" s="106">
        <v>41949</v>
      </c>
      <c r="B96" s="104" t="s">
        <v>1651</v>
      </c>
      <c r="C96" s="113" t="s">
        <v>1171</v>
      </c>
      <c r="D96" s="110">
        <v>9878</v>
      </c>
      <c r="E96" s="110" t="s">
        <v>51</v>
      </c>
      <c r="F96" s="117">
        <v>606</v>
      </c>
      <c r="G96" s="115" t="s">
        <v>46</v>
      </c>
      <c r="H96" s="104" t="s">
        <v>11</v>
      </c>
      <c r="I96" s="104" t="s">
        <v>1249</v>
      </c>
    </row>
    <row r="97" spans="1:9" ht="20.25" customHeight="1" x14ac:dyDescent="0.2">
      <c r="A97" s="106">
        <v>41950</v>
      </c>
      <c r="B97" s="104" t="s">
        <v>1652</v>
      </c>
      <c r="C97" s="113" t="s">
        <v>1171</v>
      </c>
      <c r="D97" s="110">
        <v>935</v>
      </c>
      <c r="E97" s="110" t="s">
        <v>54</v>
      </c>
      <c r="F97" s="117">
        <v>980</v>
      </c>
      <c r="G97" s="115" t="s">
        <v>46</v>
      </c>
      <c r="H97" s="104" t="s">
        <v>11</v>
      </c>
      <c r="I97" s="104" t="s">
        <v>1249</v>
      </c>
    </row>
    <row r="98" spans="1:9" ht="20.25" customHeight="1" x14ac:dyDescent="0.2">
      <c r="A98" s="106">
        <v>41950</v>
      </c>
      <c r="B98" s="104" t="s">
        <v>1653</v>
      </c>
      <c r="C98" s="113" t="s">
        <v>1171</v>
      </c>
      <c r="D98" s="110"/>
      <c r="E98" s="110" t="s">
        <v>54</v>
      </c>
      <c r="F98" s="117">
        <v>1990</v>
      </c>
      <c r="G98" s="115" t="s">
        <v>46</v>
      </c>
      <c r="H98" s="104" t="s">
        <v>11</v>
      </c>
      <c r="I98" s="104" t="s">
        <v>1249</v>
      </c>
    </row>
    <row r="99" spans="1:9" ht="20.25" customHeight="1" x14ac:dyDescent="0.2">
      <c r="A99" s="106">
        <v>41950</v>
      </c>
      <c r="B99" s="104" t="s">
        <v>1654</v>
      </c>
      <c r="C99" s="113" t="s">
        <v>1171</v>
      </c>
      <c r="D99" s="110"/>
      <c r="E99" s="110" t="s">
        <v>49</v>
      </c>
      <c r="F99" s="117">
        <v>3000</v>
      </c>
      <c r="G99" s="115" t="s">
        <v>46</v>
      </c>
      <c r="H99" s="104" t="s">
        <v>11</v>
      </c>
      <c r="I99" s="104" t="s">
        <v>1006</v>
      </c>
    </row>
    <row r="100" spans="1:9" ht="20.25" customHeight="1" x14ac:dyDescent="0.2">
      <c r="A100" s="106">
        <v>41950</v>
      </c>
      <c r="B100" s="104" t="s">
        <v>1656</v>
      </c>
      <c r="C100" s="113" t="s">
        <v>1171</v>
      </c>
      <c r="D100" s="110"/>
      <c r="E100" s="110"/>
      <c r="F100" s="117">
        <v>1430.01</v>
      </c>
      <c r="G100" s="115" t="s">
        <v>46</v>
      </c>
      <c r="H100" s="104" t="s">
        <v>11</v>
      </c>
      <c r="I100" s="104" t="s">
        <v>1006</v>
      </c>
    </row>
    <row r="101" spans="1:9" ht="20.25" customHeight="1" x14ac:dyDescent="0.2">
      <c r="A101" s="106">
        <v>41977</v>
      </c>
      <c r="B101" s="104" t="s">
        <v>1717</v>
      </c>
      <c r="C101" s="113" t="s">
        <v>1171</v>
      </c>
      <c r="D101" s="130" t="s">
        <v>1171</v>
      </c>
      <c r="E101" s="110" t="s">
        <v>54</v>
      </c>
      <c r="F101" s="117">
        <v>472.2</v>
      </c>
      <c r="G101" s="115" t="s">
        <v>46</v>
      </c>
      <c r="H101" s="104" t="s">
        <v>11</v>
      </c>
      <c r="I101" s="104" t="s">
        <v>1249</v>
      </c>
    </row>
    <row r="102" spans="1:9" ht="20.25" customHeight="1" x14ac:dyDescent="0.2">
      <c r="A102" s="106">
        <v>41981</v>
      </c>
      <c r="B102" s="104" t="s">
        <v>1721</v>
      </c>
      <c r="C102" s="113" t="s">
        <v>1171</v>
      </c>
      <c r="D102" s="130" t="s">
        <v>1171</v>
      </c>
      <c r="E102" s="110" t="s">
        <v>54</v>
      </c>
      <c r="F102" s="117">
        <v>171.5</v>
      </c>
      <c r="G102" s="115" t="s">
        <v>46</v>
      </c>
      <c r="H102" s="104" t="s">
        <v>11</v>
      </c>
      <c r="I102" s="104" t="s">
        <v>1249</v>
      </c>
    </row>
    <row r="103" spans="1:9" ht="20.25" customHeight="1" x14ac:dyDescent="0.2">
      <c r="A103" s="106">
        <v>41982</v>
      </c>
      <c r="B103" s="103" t="s">
        <v>1722</v>
      </c>
      <c r="C103" s="113" t="s">
        <v>1171</v>
      </c>
      <c r="D103" s="130" t="s">
        <v>1171</v>
      </c>
      <c r="E103" s="110" t="s">
        <v>54</v>
      </c>
      <c r="F103" s="117">
        <v>124</v>
      </c>
      <c r="G103" s="115" t="s">
        <v>46</v>
      </c>
      <c r="H103" s="104" t="s">
        <v>11</v>
      </c>
      <c r="I103" s="104" t="s">
        <v>1249</v>
      </c>
    </row>
    <row r="104" spans="1:9" ht="20.25" customHeight="1" x14ac:dyDescent="0.2">
      <c r="A104" s="106">
        <v>41983</v>
      </c>
      <c r="B104" s="104" t="s">
        <v>1723</v>
      </c>
      <c r="C104" s="113" t="s">
        <v>1171</v>
      </c>
      <c r="D104" s="130" t="s">
        <v>1171</v>
      </c>
      <c r="E104" s="110" t="s">
        <v>54</v>
      </c>
      <c r="F104" s="117">
        <v>660</v>
      </c>
      <c r="G104" s="115" t="s">
        <v>46</v>
      </c>
      <c r="H104" s="104" t="s">
        <v>11</v>
      </c>
      <c r="I104" s="104" t="s">
        <v>1249</v>
      </c>
    </row>
    <row r="105" spans="1:9" ht="20.25" customHeight="1" x14ac:dyDescent="0.2">
      <c r="A105" s="106">
        <v>41992</v>
      </c>
      <c r="B105" s="103" t="s">
        <v>1724</v>
      </c>
      <c r="C105" s="113" t="s">
        <v>1171</v>
      </c>
      <c r="D105" s="130" t="s">
        <v>1171</v>
      </c>
      <c r="E105" s="110" t="s">
        <v>54</v>
      </c>
      <c r="F105" s="117">
        <v>701.91</v>
      </c>
      <c r="G105" s="115" t="s">
        <v>46</v>
      </c>
      <c r="H105" s="104" t="s">
        <v>11</v>
      </c>
      <c r="I105" s="104" t="s">
        <v>1249</v>
      </c>
    </row>
    <row r="106" spans="1:9" ht="20.25" customHeight="1" x14ac:dyDescent="0.2">
      <c r="A106" s="106">
        <v>41984</v>
      </c>
      <c r="B106" s="103" t="s">
        <v>1782</v>
      </c>
      <c r="C106" s="113"/>
      <c r="D106" s="130"/>
      <c r="E106" s="110"/>
      <c r="F106" s="117">
        <v>1531.82</v>
      </c>
      <c r="G106" s="115" t="s">
        <v>46</v>
      </c>
      <c r="H106" s="104" t="s">
        <v>11</v>
      </c>
      <c r="I106" s="104" t="s">
        <v>1006</v>
      </c>
    </row>
    <row r="107" spans="1:9" ht="20.25" customHeight="1" thickBot="1" x14ac:dyDescent="0.25">
      <c r="A107" s="106">
        <v>41984</v>
      </c>
      <c r="B107" s="103" t="s">
        <v>1783</v>
      </c>
      <c r="C107" s="113"/>
      <c r="D107" s="130"/>
      <c r="E107" s="110" t="s">
        <v>49</v>
      </c>
      <c r="F107" s="117">
        <v>3000</v>
      </c>
      <c r="G107" s="115" t="s">
        <v>46</v>
      </c>
      <c r="H107" s="104" t="s">
        <v>11</v>
      </c>
      <c r="I107" s="104" t="s">
        <v>1006</v>
      </c>
    </row>
    <row r="108" spans="1:9" ht="20.25" customHeight="1" thickBot="1" x14ac:dyDescent="0.3">
      <c r="A108" s="720" t="s">
        <v>3078</v>
      </c>
      <c r="B108" s="721"/>
      <c r="C108" s="721"/>
      <c r="D108" s="721"/>
      <c r="E108" s="721"/>
      <c r="F108" s="193">
        <f>SUM(F27:F107)</f>
        <v>133567.56800000003</v>
      </c>
      <c r="G108" s="194"/>
      <c r="H108" s="195"/>
      <c r="I108" s="196"/>
    </row>
    <row r="109" spans="1:9" ht="20.25" customHeight="1" x14ac:dyDescent="0.2">
      <c r="A109" s="106">
        <v>41838</v>
      </c>
      <c r="B109" s="103" t="s">
        <v>1198</v>
      </c>
      <c r="C109" s="113" t="s">
        <v>1171</v>
      </c>
      <c r="D109" s="110"/>
      <c r="E109" s="110" t="s">
        <v>54</v>
      </c>
      <c r="F109" s="117">
        <v>900.96</v>
      </c>
      <c r="G109" s="115" t="s">
        <v>46</v>
      </c>
      <c r="H109" s="104" t="s">
        <v>6</v>
      </c>
      <c r="I109" s="104" t="s">
        <v>1244</v>
      </c>
    </row>
    <row r="110" spans="1:9" ht="20.25" customHeight="1" thickBot="1" x14ac:dyDescent="0.25">
      <c r="A110" s="106">
        <v>41883</v>
      </c>
      <c r="B110" s="103" t="s">
        <v>1470</v>
      </c>
      <c r="C110" s="104"/>
      <c r="D110" s="108"/>
      <c r="E110" s="141" t="s">
        <v>49</v>
      </c>
      <c r="F110" s="117">
        <v>331.2</v>
      </c>
      <c r="G110" s="115"/>
      <c r="H110" s="104" t="s">
        <v>6</v>
      </c>
      <c r="I110" s="104" t="s">
        <v>1006</v>
      </c>
    </row>
    <row r="111" spans="1:9" ht="20.25" customHeight="1" thickBot="1" x14ac:dyDescent="0.3">
      <c r="A111" s="720" t="s">
        <v>3078</v>
      </c>
      <c r="B111" s="721"/>
      <c r="C111" s="721"/>
      <c r="D111" s="721"/>
      <c r="E111" s="721"/>
      <c r="F111" s="193">
        <f>SUM(F109:F110)</f>
        <v>1232.1600000000001</v>
      </c>
      <c r="G111" s="194"/>
      <c r="H111" s="195"/>
      <c r="I111" s="196"/>
    </row>
    <row r="112" spans="1:9" ht="20.25" customHeight="1" x14ac:dyDescent="0.2">
      <c r="A112" s="106">
        <v>41680</v>
      </c>
      <c r="B112" s="104" t="s">
        <v>682</v>
      </c>
      <c r="C112" s="107"/>
      <c r="D112" s="110">
        <v>179</v>
      </c>
      <c r="E112" s="110" t="s">
        <v>54</v>
      </c>
      <c r="F112" s="117">
        <v>540</v>
      </c>
      <c r="G112" s="115" t="s">
        <v>46</v>
      </c>
      <c r="H112" s="104" t="s">
        <v>7</v>
      </c>
      <c r="I112" s="104" t="s">
        <v>1513</v>
      </c>
    </row>
    <row r="113" spans="1:9" ht="20.25" customHeight="1" x14ac:dyDescent="0.2">
      <c r="A113" s="106">
        <v>41830</v>
      </c>
      <c r="B113" s="103" t="s">
        <v>1194</v>
      </c>
      <c r="C113" s="113" t="s">
        <v>1171</v>
      </c>
      <c r="D113" s="110"/>
      <c r="E113" s="110" t="s">
        <v>54</v>
      </c>
      <c r="F113" s="117">
        <v>81.36</v>
      </c>
      <c r="G113" s="115" t="s">
        <v>46</v>
      </c>
      <c r="H113" s="104" t="s">
        <v>7</v>
      </c>
      <c r="I113" s="104" t="s">
        <v>1242</v>
      </c>
    </row>
    <row r="114" spans="1:9" ht="20.25" customHeight="1" x14ac:dyDescent="0.2">
      <c r="A114" s="106">
        <v>41830</v>
      </c>
      <c r="B114" s="103" t="s">
        <v>1195</v>
      </c>
      <c r="C114" s="113" t="s">
        <v>1171</v>
      </c>
      <c r="D114" s="110"/>
      <c r="E114" s="110" t="s">
        <v>54</v>
      </c>
      <c r="F114" s="117">
        <v>208.06</v>
      </c>
      <c r="G114" s="115" t="s">
        <v>46</v>
      </c>
      <c r="H114" s="104" t="s">
        <v>7</v>
      </c>
      <c r="I114" s="104" t="s">
        <v>1242</v>
      </c>
    </row>
    <row r="115" spans="1:9" ht="20.25" customHeight="1" x14ac:dyDescent="0.2">
      <c r="A115" s="106">
        <v>41857</v>
      </c>
      <c r="B115" s="103" t="s">
        <v>1213</v>
      </c>
      <c r="C115" s="113" t="s">
        <v>1171</v>
      </c>
      <c r="D115" s="110">
        <v>9207</v>
      </c>
      <c r="E115" s="110" t="s">
        <v>54</v>
      </c>
      <c r="F115" s="117">
        <v>37.06</v>
      </c>
      <c r="G115" s="115" t="s">
        <v>46</v>
      </c>
      <c r="H115" s="104" t="s">
        <v>7</v>
      </c>
      <c r="I115" s="104" t="s">
        <v>1242</v>
      </c>
    </row>
    <row r="116" spans="1:9" ht="20.25" customHeight="1" x14ac:dyDescent="0.2">
      <c r="A116" s="106">
        <v>41857</v>
      </c>
      <c r="B116" s="103" t="s">
        <v>1214</v>
      </c>
      <c r="C116" s="113" t="s">
        <v>1171</v>
      </c>
      <c r="D116" s="110">
        <v>9203</v>
      </c>
      <c r="E116" s="110" t="s">
        <v>54</v>
      </c>
      <c r="F116" s="117">
        <v>48.87</v>
      </c>
      <c r="G116" s="115" t="s">
        <v>46</v>
      </c>
      <c r="H116" s="104" t="s">
        <v>7</v>
      </c>
      <c r="I116" s="104" t="s">
        <v>1242</v>
      </c>
    </row>
    <row r="117" spans="1:9" ht="20.25" customHeight="1" thickBot="1" x14ac:dyDescent="0.25">
      <c r="A117" s="106">
        <v>41967</v>
      </c>
      <c r="B117" s="104" t="s">
        <v>1660</v>
      </c>
      <c r="C117" s="113" t="s">
        <v>1171</v>
      </c>
      <c r="D117" s="130" t="s">
        <v>1171</v>
      </c>
      <c r="E117" s="110" t="s">
        <v>54</v>
      </c>
      <c r="F117" s="117">
        <v>360</v>
      </c>
      <c r="G117" s="115" t="s">
        <v>46</v>
      </c>
      <c r="H117" s="104" t="s">
        <v>7</v>
      </c>
      <c r="I117" s="104" t="s">
        <v>1663</v>
      </c>
    </row>
    <row r="118" spans="1:9" ht="20.25" customHeight="1" thickBot="1" x14ac:dyDescent="0.3">
      <c r="A118" s="720" t="s">
        <v>3078</v>
      </c>
      <c r="B118" s="721"/>
      <c r="C118" s="721"/>
      <c r="D118" s="721"/>
      <c r="E118" s="721"/>
      <c r="F118" s="193">
        <f>SUM(F112:F117)</f>
        <v>1275.3499999999999</v>
      </c>
      <c r="G118" s="194"/>
      <c r="H118" s="195"/>
      <c r="I118" s="196"/>
    </row>
    <row r="119" spans="1:9" ht="20.25" customHeight="1" x14ac:dyDescent="0.2">
      <c r="A119" s="106">
        <v>41689</v>
      </c>
      <c r="B119" s="104" t="s">
        <v>688</v>
      </c>
      <c r="C119" s="107"/>
      <c r="D119" s="110">
        <v>739</v>
      </c>
      <c r="E119" s="110" t="s">
        <v>54</v>
      </c>
      <c r="F119" s="117">
        <v>22860</v>
      </c>
      <c r="G119" s="115" t="s">
        <v>46</v>
      </c>
      <c r="H119" s="104" t="s">
        <v>1259</v>
      </c>
      <c r="I119" s="104" t="s">
        <v>1515</v>
      </c>
    </row>
    <row r="120" spans="1:9" ht="20.25" customHeight="1" x14ac:dyDescent="0.2">
      <c r="A120" s="106">
        <v>41782</v>
      </c>
      <c r="B120" s="104" t="s">
        <v>711</v>
      </c>
      <c r="C120" s="113" t="s">
        <v>1171</v>
      </c>
      <c r="D120" s="110"/>
      <c r="E120" s="110" t="s">
        <v>54</v>
      </c>
      <c r="F120" s="117">
        <v>160.65</v>
      </c>
      <c r="G120" s="115" t="s">
        <v>46</v>
      </c>
      <c r="H120" s="104" t="s">
        <v>1259</v>
      </c>
      <c r="I120" s="104" t="s">
        <v>738</v>
      </c>
    </row>
    <row r="121" spans="1:9" ht="20.25" customHeight="1" x14ac:dyDescent="0.2">
      <c r="A121" s="106">
        <v>41919</v>
      </c>
      <c r="B121" s="103" t="s">
        <v>1233</v>
      </c>
      <c r="C121" s="113" t="s">
        <v>1171</v>
      </c>
      <c r="D121" s="110">
        <v>2653</v>
      </c>
      <c r="E121" s="110" t="s">
        <v>54</v>
      </c>
      <c r="F121" s="117">
        <v>940</v>
      </c>
      <c r="G121" s="115" t="s">
        <v>46</v>
      </c>
      <c r="H121" s="104" t="s">
        <v>1259</v>
      </c>
      <c r="I121" s="104" t="s">
        <v>1259</v>
      </c>
    </row>
    <row r="122" spans="1:9" ht="20.25" customHeight="1" thickBot="1" x14ac:dyDescent="0.25">
      <c r="A122" s="106">
        <v>41967</v>
      </c>
      <c r="B122" s="104" t="s">
        <v>1659</v>
      </c>
      <c r="C122" s="113" t="s">
        <v>1171</v>
      </c>
      <c r="D122" s="110"/>
      <c r="E122" s="110" t="s">
        <v>54</v>
      </c>
      <c r="F122" s="117">
        <v>1840</v>
      </c>
      <c r="G122" s="115" t="s">
        <v>46</v>
      </c>
      <c r="H122" s="104" t="s">
        <v>1259</v>
      </c>
      <c r="I122" s="104" t="s">
        <v>1662</v>
      </c>
    </row>
    <row r="123" spans="1:9" ht="20.25" customHeight="1" thickBot="1" x14ac:dyDescent="0.3">
      <c r="A123" s="720" t="s">
        <v>3078</v>
      </c>
      <c r="B123" s="721"/>
      <c r="C123" s="721"/>
      <c r="D123" s="721"/>
      <c r="E123" s="721"/>
      <c r="F123" s="193">
        <f>SUM(F119:F122)</f>
        <v>25800.65</v>
      </c>
      <c r="G123" s="194"/>
      <c r="H123" s="195"/>
      <c r="I123" s="196"/>
    </row>
    <row r="124" spans="1:9" ht="20.25" customHeight="1" x14ac:dyDescent="0.2">
      <c r="A124" s="106">
        <v>41690</v>
      </c>
      <c r="B124" s="104" t="s">
        <v>690</v>
      </c>
      <c r="C124" s="107"/>
      <c r="D124" s="110">
        <v>112</v>
      </c>
      <c r="E124" s="110" t="s">
        <v>54</v>
      </c>
      <c r="F124" s="117">
        <v>13880</v>
      </c>
      <c r="G124" s="115" t="s">
        <v>46</v>
      </c>
      <c r="H124" s="104" t="s">
        <v>8</v>
      </c>
      <c r="I124" s="104" t="s">
        <v>1516</v>
      </c>
    </row>
    <row r="125" spans="1:9" ht="20.25" customHeight="1" x14ac:dyDescent="0.2">
      <c r="A125" s="106">
        <v>41696</v>
      </c>
      <c r="B125" s="104" t="s">
        <v>694</v>
      </c>
      <c r="C125" s="107"/>
      <c r="D125" s="110">
        <v>23</v>
      </c>
      <c r="E125" s="110" t="s">
        <v>54</v>
      </c>
      <c r="F125" s="117">
        <v>3500</v>
      </c>
      <c r="G125" s="115" t="s">
        <v>46</v>
      </c>
      <c r="H125" s="104" t="s">
        <v>8</v>
      </c>
      <c r="I125" s="104" t="s">
        <v>1517</v>
      </c>
    </row>
    <row r="126" spans="1:9" ht="20.25" customHeight="1" x14ac:dyDescent="0.2">
      <c r="A126" s="106">
        <v>41782</v>
      </c>
      <c r="B126" s="104" t="s">
        <v>713</v>
      </c>
      <c r="C126" s="113" t="s">
        <v>1171</v>
      </c>
      <c r="D126" s="110"/>
      <c r="E126" s="110" t="s">
        <v>54</v>
      </c>
      <c r="F126" s="117">
        <v>26.02</v>
      </c>
      <c r="G126" s="115" t="s">
        <v>46</v>
      </c>
      <c r="H126" s="104" t="s">
        <v>8</v>
      </c>
      <c r="I126" s="104" t="s">
        <v>733</v>
      </c>
    </row>
    <row r="127" spans="1:9" ht="20.25" customHeight="1" x14ac:dyDescent="0.2">
      <c r="A127" s="106">
        <v>41842</v>
      </c>
      <c r="B127" s="103" t="s">
        <v>1201</v>
      </c>
      <c r="C127" s="113" t="s">
        <v>1171</v>
      </c>
      <c r="D127" s="110"/>
      <c r="E127" s="110" t="s">
        <v>54</v>
      </c>
      <c r="F127" s="117">
        <v>390</v>
      </c>
      <c r="G127" s="115" t="s">
        <v>46</v>
      </c>
      <c r="H127" s="104" t="s">
        <v>8</v>
      </c>
      <c r="I127" s="104" t="s">
        <v>1246</v>
      </c>
    </row>
    <row r="128" spans="1:9" ht="20.25" customHeight="1" thickBot="1" x14ac:dyDescent="0.25">
      <c r="A128" s="106">
        <v>41921</v>
      </c>
      <c r="B128" s="103" t="s">
        <v>1235</v>
      </c>
      <c r="C128" s="113" t="s">
        <v>1171</v>
      </c>
      <c r="D128" s="110"/>
      <c r="E128" s="110" t="s">
        <v>54</v>
      </c>
      <c r="F128" s="117">
        <v>120.62</v>
      </c>
      <c r="G128" s="115" t="s">
        <v>46</v>
      </c>
      <c r="H128" s="104" t="s">
        <v>8</v>
      </c>
      <c r="I128" s="104" t="s">
        <v>1260</v>
      </c>
    </row>
    <row r="129" spans="1:9" ht="20.25" customHeight="1" thickBot="1" x14ac:dyDescent="0.3">
      <c r="A129" s="720" t="s">
        <v>3078</v>
      </c>
      <c r="B129" s="721"/>
      <c r="C129" s="721"/>
      <c r="D129" s="721"/>
      <c r="E129" s="721"/>
      <c r="F129" s="193">
        <f>SUM(F124:F128)</f>
        <v>17916.64</v>
      </c>
      <c r="G129" s="194"/>
      <c r="H129" s="195"/>
      <c r="I129" s="196"/>
    </row>
    <row r="130" spans="1:9" ht="20.25" customHeight="1" x14ac:dyDescent="0.2">
      <c r="A130" s="106">
        <v>41715</v>
      </c>
      <c r="B130" s="104" t="s">
        <v>696</v>
      </c>
      <c r="C130" s="107"/>
      <c r="D130" s="110"/>
      <c r="E130" s="110" t="s">
        <v>54</v>
      </c>
      <c r="F130" s="117">
        <v>560</v>
      </c>
      <c r="G130" s="115" t="s">
        <v>46</v>
      </c>
      <c r="H130" s="104" t="s">
        <v>10</v>
      </c>
      <c r="I130" s="104" t="s">
        <v>1519</v>
      </c>
    </row>
    <row r="131" spans="1:9" ht="20.25" customHeight="1" x14ac:dyDescent="0.2">
      <c r="A131" s="106">
        <v>41715</v>
      </c>
      <c r="B131" s="104" t="s">
        <v>697</v>
      </c>
      <c r="C131" s="107"/>
      <c r="D131" s="110"/>
      <c r="E131" s="110" t="s">
        <v>54</v>
      </c>
      <c r="F131" s="117">
        <v>240</v>
      </c>
      <c r="G131" s="115" t="s">
        <v>46</v>
      </c>
      <c r="H131" s="104" t="s">
        <v>10</v>
      </c>
      <c r="I131" s="104" t="s">
        <v>1520</v>
      </c>
    </row>
    <row r="132" spans="1:9" ht="20.25" customHeight="1" x14ac:dyDescent="0.2">
      <c r="A132" s="106">
        <v>41740</v>
      </c>
      <c r="B132" s="104" t="s">
        <v>705</v>
      </c>
      <c r="C132" s="113" t="s">
        <v>1171</v>
      </c>
      <c r="D132" s="110"/>
      <c r="E132" s="110" t="s">
        <v>54</v>
      </c>
      <c r="F132" s="117">
        <v>480</v>
      </c>
      <c r="G132" s="115" t="s">
        <v>46</v>
      </c>
      <c r="H132" s="104" t="s">
        <v>10</v>
      </c>
      <c r="I132" s="104" t="s">
        <v>736</v>
      </c>
    </row>
    <row r="133" spans="1:9" ht="20.25" customHeight="1" x14ac:dyDescent="0.2">
      <c r="A133" s="106">
        <v>41782</v>
      </c>
      <c r="B133" s="104" t="s">
        <v>714</v>
      </c>
      <c r="C133" s="113" t="s">
        <v>1171</v>
      </c>
      <c r="D133" s="110"/>
      <c r="E133" s="110" t="s">
        <v>54</v>
      </c>
      <c r="F133" s="117">
        <v>8.86</v>
      </c>
      <c r="G133" s="115" t="s">
        <v>46</v>
      </c>
      <c r="H133" s="104" t="s">
        <v>10</v>
      </c>
      <c r="I133" s="104" t="s">
        <v>740</v>
      </c>
    </row>
    <row r="134" spans="1:9" ht="20.25" customHeight="1" x14ac:dyDescent="0.2">
      <c r="A134" s="106">
        <v>41782</v>
      </c>
      <c r="B134" s="104" t="s">
        <v>715</v>
      </c>
      <c r="C134" s="113" t="s">
        <v>1171</v>
      </c>
      <c r="D134" s="110"/>
      <c r="E134" s="110" t="s">
        <v>54</v>
      </c>
      <c r="F134" s="117">
        <v>200</v>
      </c>
      <c r="G134" s="115" t="s">
        <v>46</v>
      </c>
      <c r="H134" s="104" t="s">
        <v>10</v>
      </c>
      <c r="I134" s="104" t="s">
        <v>741</v>
      </c>
    </row>
    <row r="135" spans="1:9" ht="20.25" customHeight="1" x14ac:dyDescent="0.2">
      <c r="A135" s="106">
        <v>41782</v>
      </c>
      <c r="B135" s="104" t="s">
        <v>716</v>
      </c>
      <c r="C135" s="113" t="s">
        <v>1171</v>
      </c>
      <c r="D135" s="110"/>
      <c r="E135" s="110" t="s">
        <v>54</v>
      </c>
      <c r="F135" s="117">
        <v>440</v>
      </c>
      <c r="G135" s="115" t="s">
        <v>46</v>
      </c>
      <c r="H135" s="104" t="s">
        <v>10</v>
      </c>
      <c r="I135" s="104" t="s">
        <v>743</v>
      </c>
    </row>
    <row r="136" spans="1:9" ht="20.25" customHeight="1" x14ac:dyDescent="0.2">
      <c r="A136" s="106">
        <v>41782</v>
      </c>
      <c r="B136" s="104" t="s">
        <v>717</v>
      </c>
      <c r="C136" s="113" t="s">
        <v>1171</v>
      </c>
      <c r="D136" s="110"/>
      <c r="E136" s="110" t="s">
        <v>54</v>
      </c>
      <c r="F136" s="117">
        <v>400</v>
      </c>
      <c r="G136" s="115" t="s">
        <v>46</v>
      </c>
      <c r="H136" s="104" t="s">
        <v>10</v>
      </c>
      <c r="I136" s="104" t="s">
        <v>742</v>
      </c>
    </row>
    <row r="137" spans="1:9" ht="20.25" customHeight="1" x14ac:dyDescent="0.2">
      <c r="A137" s="106">
        <v>41823</v>
      </c>
      <c r="B137" s="104" t="s">
        <v>728</v>
      </c>
      <c r="C137" s="113" t="s">
        <v>1171</v>
      </c>
      <c r="D137" s="110">
        <v>88</v>
      </c>
      <c r="E137" s="110" t="s">
        <v>54</v>
      </c>
      <c r="F137" s="117">
        <v>60</v>
      </c>
      <c r="G137" s="115" t="s">
        <v>46</v>
      </c>
      <c r="H137" s="104" t="s">
        <v>10</v>
      </c>
      <c r="I137" s="104" t="s">
        <v>744</v>
      </c>
    </row>
    <row r="138" spans="1:9" ht="20.25" customHeight="1" x14ac:dyDescent="0.2">
      <c r="A138" s="106">
        <v>41830</v>
      </c>
      <c r="B138" s="103" t="s">
        <v>1196</v>
      </c>
      <c r="C138" s="113" t="s">
        <v>1171</v>
      </c>
      <c r="D138" s="110">
        <v>9121</v>
      </c>
      <c r="E138" s="110" t="s">
        <v>54</v>
      </c>
      <c r="F138" s="117">
        <v>450</v>
      </c>
      <c r="G138" s="115" t="s">
        <v>46</v>
      </c>
      <c r="H138" s="104" t="s">
        <v>10</v>
      </c>
      <c r="I138" s="104" t="s">
        <v>1243</v>
      </c>
    </row>
    <row r="139" spans="1:9" ht="20.25" customHeight="1" x14ac:dyDescent="0.2">
      <c r="A139" s="106">
        <v>41830</v>
      </c>
      <c r="B139" s="103" t="s">
        <v>1197</v>
      </c>
      <c r="C139" s="113" t="s">
        <v>1171</v>
      </c>
      <c r="D139" s="110"/>
      <c r="E139" s="110" t="s">
        <v>54</v>
      </c>
      <c r="F139" s="117">
        <v>1050</v>
      </c>
      <c r="G139" s="115" t="s">
        <v>46</v>
      </c>
      <c r="H139" s="104" t="s">
        <v>10</v>
      </c>
      <c r="I139" s="104" t="s">
        <v>1243</v>
      </c>
    </row>
    <row r="140" spans="1:9" ht="20.25" customHeight="1" x14ac:dyDescent="0.2">
      <c r="A140" s="106">
        <v>41842</v>
      </c>
      <c r="B140" s="103" t="s">
        <v>1200</v>
      </c>
      <c r="C140" s="113" t="s">
        <v>1171</v>
      </c>
      <c r="D140" s="110">
        <v>96</v>
      </c>
      <c r="E140" s="110" t="s">
        <v>54</v>
      </c>
      <c r="F140" s="117">
        <v>2500</v>
      </c>
      <c r="G140" s="115" t="s">
        <v>46</v>
      </c>
      <c r="H140" s="104" t="s">
        <v>10</v>
      </c>
      <c r="I140" s="104" t="s">
        <v>1527</v>
      </c>
    </row>
    <row r="141" spans="1:9" ht="20.25" customHeight="1" x14ac:dyDescent="0.2">
      <c r="A141" s="106">
        <v>41857</v>
      </c>
      <c r="B141" s="103" t="s">
        <v>1209</v>
      </c>
      <c r="C141" s="113" t="s">
        <v>1171</v>
      </c>
      <c r="D141" s="110">
        <v>9205</v>
      </c>
      <c r="E141" s="110" t="s">
        <v>54</v>
      </c>
      <c r="F141" s="117">
        <v>59.72</v>
      </c>
      <c r="G141" s="115" t="s">
        <v>46</v>
      </c>
      <c r="H141" s="104" t="s">
        <v>10</v>
      </c>
      <c r="I141" s="104" t="s">
        <v>1243</v>
      </c>
    </row>
    <row r="142" spans="1:9" ht="20.25" customHeight="1" x14ac:dyDescent="0.2">
      <c r="A142" s="106">
        <v>41857</v>
      </c>
      <c r="B142" s="103" t="s">
        <v>1210</v>
      </c>
      <c r="C142" s="113" t="s">
        <v>1171</v>
      </c>
      <c r="D142" s="110">
        <v>9205</v>
      </c>
      <c r="E142" s="110" t="s">
        <v>54</v>
      </c>
      <c r="F142" s="117">
        <v>550</v>
      </c>
      <c r="G142" s="115" t="s">
        <v>46</v>
      </c>
      <c r="H142" s="104" t="s">
        <v>10</v>
      </c>
      <c r="I142" s="104" t="s">
        <v>1243</v>
      </c>
    </row>
    <row r="143" spans="1:9" ht="20.25" customHeight="1" x14ac:dyDescent="0.2">
      <c r="A143" s="106">
        <v>41857</v>
      </c>
      <c r="B143" s="103" t="s">
        <v>1211</v>
      </c>
      <c r="C143" s="113" t="s">
        <v>1171</v>
      </c>
      <c r="D143" s="110">
        <v>9204</v>
      </c>
      <c r="E143" s="110" t="s">
        <v>54</v>
      </c>
      <c r="F143" s="117">
        <v>35.68</v>
      </c>
      <c r="G143" s="115" t="s">
        <v>46</v>
      </c>
      <c r="H143" s="104" t="s">
        <v>10</v>
      </c>
      <c r="I143" s="104" t="s">
        <v>1243</v>
      </c>
    </row>
    <row r="144" spans="1:9" ht="20.25" customHeight="1" x14ac:dyDescent="0.2">
      <c r="A144" s="106">
        <v>41911</v>
      </c>
      <c r="B144" s="103" t="s">
        <v>1228</v>
      </c>
      <c r="C144" s="113" t="s">
        <v>1171</v>
      </c>
      <c r="D144" s="110">
        <v>4047</v>
      </c>
      <c r="E144" s="110" t="s">
        <v>54</v>
      </c>
      <c r="F144" s="117">
        <v>550</v>
      </c>
      <c r="G144" s="115" t="s">
        <v>46</v>
      </c>
      <c r="H144" s="104" t="s">
        <v>10</v>
      </c>
      <c r="I144" s="104" t="s">
        <v>1527</v>
      </c>
    </row>
    <row r="145" spans="1:9" ht="20.25" customHeight="1" x14ac:dyDescent="0.2">
      <c r="A145" s="106">
        <v>41921</v>
      </c>
      <c r="B145" s="103" t="s">
        <v>1236</v>
      </c>
      <c r="C145" s="113" t="s">
        <v>1171</v>
      </c>
      <c r="D145" s="110"/>
      <c r="E145" s="110" t="s">
        <v>54</v>
      </c>
      <c r="F145" s="117">
        <v>119.28</v>
      </c>
      <c r="G145" s="115" t="s">
        <v>46</v>
      </c>
      <c r="H145" s="104" t="s">
        <v>10</v>
      </c>
      <c r="I145" s="104" t="s">
        <v>1261</v>
      </c>
    </row>
    <row r="146" spans="1:9" ht="20.25" customHeight="1" x14ac:dyDescent="0.2">
      <c r="A146" s="106">
        <v>41933</v>
      </c>
      <c r="B146" s="103" t="s">
        <v>1239</v>
      </c>
      <c r="C146" s="113" t="s">
        <v>1171</v>
      </c>
      <c r="D146" s="110">
        <v>9318</v>
      </c>
      <c r="E146" s="110" t="s">
        <v>54</v>
      </c>
      <c r="F146" s="117">
        <v>480</v>
      </c>
      <c r="G146" s="115" t="s">
        <v>46</v>
      </c>
      <c r="H146" s="104" t="s">
        <v>10</v>
      </c>
      <c r="I146" s="104" t="s">
        <v>1261</v>
      </c>
    </row>
    <row r="147" spans="1:9" ht="20.25" customHeight="1" x14ac:dyDescent="0.2">
      <c r="A147" s="106">
        <v>41977</v>
      </c>
      <c r="B147" s="104" t="s">
        <v>1718</v>
      </c>
      <c r="C147" s="113" t="s">
        <v>1171</v>
      </c>
      <c r="D147" s="130" t="s">
        <v>1171</v>
      </c>
      <c r="E147" s="110" t="s">
        <v>54</v>
      </c>
      <c r="F147" s="117">
        <v>480</v>
      </c>
      <c r="G147" s="115" t="s">
        <v>46</v>
      </c>
      <c r="H147" s="104" t="s">
        <v>10</v>
      </c>
      <c r="I147" s="104" t="s">
        <v>1725</v>
      </c>
    </row>
    <row r="148" spans="1:9" ht="20.25" customHeight="1" thickBot="1" x14ac:dyDescent="0.25">
      <c r="A148" s="106">
        <v>41977</v>
      </c>
      <c r="B148" s="104" t="s">
        <v>1719</v>
      </c>
      <c r="C148" s="113" t="s">
        <v>1171</v>
      </c>
      <c r="D148" s="130" t="s">
        <v>1171</v>
      </c>
      <c r="E148" s="110" t="s">
        <v>54</v>
      </c>
      <c r="F148" s="117">
        <v>200</v>
      </c>
      <c r="G148" s="115" t="s">
        <v>46</v>
      </c>
      <c r="H148" s="104" t="s">
        <v>10</v>
      </c>
      <c r="I148" s="104" t="s">
        <v>1726</v>
      </c>
    </row>
    <row r="149" spans="1:9" ht="20.25" customHeight="1" thickBot="1" x14ac:dyDescent="0.3">
      <c r="A149" s="720" t="s">
        <v>3078</v>
      </c>
      <c r="B149" s="721"/>
      <c r="C149" s="721"/>
      <c r="D149" s="721"/>
      <c r="E149" s="721"/>
      <c r="F149" s="193">
        <f>SUM(F144:F148)</f>
        <v>1829.28</v>
      </c>
      <c r="G149" s="194"/>
      <c r="H149" s="195"/>
      <c r="I149" s="196"/>
    </row>
    <row r="150" spans="1:9" ht="20.25" customHeight="1" thickBot="1" x14ac:dyDescent="0.25">
      <c r="A150" s="122">
        <v>41978</v>
      </c>
      <c r="B150" s="126" t="s">
        <v>1720</v>
      </c>
      <c r="C150" s="138" t="s">
        <v>1171</v>
      </c>
      <c r="D150" s="147" t="s">
        <v>1171</v>
      </c>
      <c r="E150" s="123" t="s">
        <v>54</v>
      </c>
      <c r="F150" s="124">
        <v>630</v>
      </c>
      <c r="G150" s="125" t="s">
        <v>46</v>
      </c>
      <c r="H150" s="126" t="s">
        <v>5</v>
      </c>
      <c r="I150" s="126" t="s">
        <v>1727</v>
      </c>
    </row>
    <row r="151" spans="1:9" ht="20.25" customHeight="1" thickBot="1" x14ac:dyDescent="0.3">
      <c r="A151" s="720" t="s">
        <v>3078</v>
      </c>
      <c r="B151" s="721"/>
      <c r="C151" s="721"/>
      <c r="D151" s="721"/>
      <c r="E151" s="721"/>
      <c r="F151" s="193">
        <f>SUM(F150)</f>
        <v>630</v>
      </c>
      <c r="G151" s="194"/>
      <c r="H151" s="195"/>
      <c r="I151" s="196"/>
    </row>
    <row r="152" spans="1:9" ht="20.25" customHeight="1" thickBot="1" x14ac:dyDescent="0.35">
      <c r="A152" s="726" t="s">
        <v>3079</v>
      </c>
      <c r="B152" s="727"/>
      <c r="C152" s="727"/>
      <c r="D152" s="727"/>
      <c r="E152" s="728"/>
      <c r="F152" s="199">
        <f>SUM(F3:F150)-F6-F26-F108-F111-F118-F123-F129-F149</f>
        <v>219278.69200000013</v>
      </c>
      <c r="G152" s="197"/>
      <c r="H152" s="197"/>
      <c r="I152" s="198"/>
    </row>
    <row r="154" spans="1:9" ht="20.25" customHeight="1" thickBot="1" x14ac:dyDescent="0.25"/>
    <row r="155" spans="1:9" ht="20.25" customHeight="1" x14ac:dyDescent="0.2">
      <c r="A155" s="729" t="s">
        <v>2677</v>
      </c>
      <c r="B155" s="730"/>
      <c r="C155" s="730"/>
      <c r="D155" s="730"/>
      <c r="E155" s="730"/>
      <c r="F155" s="730"/>
      <c r="G155" s="730"/>
      <c r="H155" s="730"/>
      <c r="I155" s="731"/>
    </row>
    <row r="156" spans="1:9" ht="20.25" customHeight="1" x14ac:dyDescent="0.2">
      <c r="A156" s="142" t="s">
        <v>295</v>
      </c>
      <c r="B156" s="143" t="s">
        <v>296</v>
      </c>
      <c r="C156" s="144"/>
      <c r="D156" s="145" t="s">
        <v>297</v>
      </c>
      <c r="E156" s="144" t="s">
        <v>298</v>
      </c>
      <c r="F156" s="146" t="s">
        <v>299</v>
      </c>
      <c r="G156" s="145" t="s">
        <v>300</v>
      </c>
      <c r="H156" s="144" t="s">
        <v>301</v>
      </c>
      <c r="I156" s="144" t="s">
        <v>749</v>
      </c>
    </row>
    <row r="157" spans="1:9" ht="20.25" customHeight="1" thickBot="1" x14ac:dyDescent="0.25">
      <c r="A157" s="129">
        <v>42138</v>
      </c>
      <c r="B157" s="104" t="s">
        <v>1937</v>
      </c>
      <c r="C157" s="113" t="s">
        <v>1171</v>
      </c>
      <c r="D157" s="108">
        <v>9586</v>
      </c>
      <c r="E157" s="104" t="s">
        <v>54</v>
      </c>
      <c r="F157" s="109">
        <v>65.599999999999994</v>
      </c>
      <c r="G157" s="133" t="s">
        <v>46</v>
      </c>
      <c r="H157" s="104" t="s">
        <v>4</v>
      </c>
      <c r="I157" s="104" t="s">
        <v>1950</v>
      </c>
    </row>
    <row r="158" spans="1:9" ht="20.25" customHeight="1" thickBot="1" x14ac:dyDescent="0.3">
      <c r="A158" s="720" t="s">
        <v>3078</v>
      </c>
      <c r="B158" s="721"/>
      <c r="C158" s="721"/>
      <c r="D158" s="721"/>
      <c r="E158" s="721"/>
      <c r="F158" s="193">
        <f>SUM(F153:F157)</f>
        <v>65.599999999999994</v>
      </c>
      <c r="G158" s="194"/>
      <c r="H158" s="195"/>
      <c r="I158" s="196"/>
    </row>
    <row r="159" spans="1:9" ht="20.25" customHeight="1" x14ac:dyDescent="0.2">
      <c r="A159" s="129">
        <v>42018</v>
      </c>
      <c r="B159" s="104" t="s">
        <v>1787</v>
      </c>
      <c r="C159" s="113" t="s">
        <v>1171</v>
      </c>
      <c r="D159" s="108">
        <v>9425</v>
      </c>
      <c r="E159" s="104" t="s">
        <v>54</v>
      </c>
      <c r="F159" s="109">
        <v>25</v>
      </c>
      <c r="G159" s="133" t="s">
        <v>46</v>
      </c>
      <c r="H159" s="104" t="s">
        <v>9</v>
      </c>
      <c r="I159" s="104" t="s">
        <v>1249</v>
      </c>
    </row>
    <row r="160" spans="1:9" ht="20.25" customHeight="1" x14ac:dyDescent="0.2">
      <c r="A160" s="129">
        <v>42139</v>
      </c>
      <c r="B160" s="104" t="s">
        <v>1939</v>
      </c>
      <c r="C160" s="113" t="s">
        <v>1171</v>
      </c>
      <c r="D160" s="108"/>
      <c r="E160" s="104" t="s">
        <v>45</v>
      </c>
      <c r="F160" s="109">
        <v>2640</v>
      </c>
      <c r="G160" s="133" t="s">
        <v>46</v>
      </c>
      <c r="H160" s="104" t="s">
        <v>9</v>
      </c>
      <c r="I160" s="104" t="s">
        <v>1027</v>
      </c>
    </row>
    <row r="161" spans="1:9" ht="20.25" customHeight="1" x14ac:dyDescent="0.2">
      <c r="A161" s="129">
        <v>42139</v>
      </c>
      <c r="B161" s="104" t="s">
        <v>1940</v>
      </c>
      <c r="C161" s="113" t="s">
        <v>1171</v>
      </c>
      <c r="D161" s="108"/>
      <c r="E161" s="104" t="s">
        <v>45</v>
      </c>
      <c r="F161" s="109">
        <v>1003.908</v>
      </c>
      <c r="G161" s="133" t="s">
        <v>46</v>
      </c>
      <c r="H161" s="104" t="s">
        <v>9</v>
      </c>
      <c r="I161" s="104" t="s">
        <v>1256</v>
      </c>
    </row>
    <row r="162" spans="1:9" ht="20.25" customHeight="1" x14ac:dyDescent="0.2">
      <c r="A162" s="129">
        <v>42139</v>
      </c>
      <c r="B162" s="104" t="s">
        <v>1941</v>
      </c>
      <c r="C162" s="113" t="s">
        <v>1171</v>
      </c>
      <c r="D162" s="108"/>
      <c r="E162" s="104" t="s">
        <v>45</v>
      </c>
      <c r="F162" s="109">
        <v>2640</v>
      </c>
      <c r="G162" s="133" t="s">
        <v>46</v>
      </c>
      <c r="H162" s="104" t="s">
        <v>9</v>
      </c>
      <c r="I162" s="104" t="s">
        <v>307</v>
      </c>
    </row>
    <row r="163" spans="1:9" ht="20.25" customHeight="1" x14ac:dyDescent="0.2">
      <c r="A163" s="129">
        <v>42139</v>
      </c>
      <c r="B163" s="104" t="s">
        <v>1942</v>
      </c>
      <c r="C163" s="113" t="s">
        <v>1171</v>
      </c>
      <c r="D163" s="108"/>
      <c r="E163" s="104" t="s">
        <v>45</v>
      </c>
      <c r="F163" s="109">
        <v>1003.908</v>
      </c>
      <c r="G163" s="133" t="s">
        <v>46</v>
      </c>
      <c r="H163" s="104" t="s">
        <v>9</v>
      </c>
      <c r="I163" s="104" t="s">
        <v>1509</v>
      </c>
    </row>
    <row r="164" spans="1:9" ht="20.25" customHeight="1" x14ac:dyDescent="0.2">
      <c r="A164" s="129">
        <v>42172</v>
      </c>
      <c r="B164" s="104" t="s">
        <v>1943</v>
      </c>
      <c r="C164" s="113" t="s">
        <v>1171</v>
      </c>
      <c r="D164" s="108"/>
      <c r="E164" s="104" t="s">
        <v>45</v>
      </c>
      <c r="F164" s="109">
        <v>2640</v>
      </c>
      <c r="G164" s="133" t="s">
        <v>46</v>
      </c>
      <c r="H164" s="104" t="s">
        <v>9</v>
      </c>
      <c r="I164" s="104" t="s">
        <v>307</v>
      </c>
    </row>
    <row r="165" spans="1:9" ht="20.25" customHeight="1" x14ac:dyDescent="0.2">
      <c r="A165" s="129">
        <v>42172</v>
      </c>
      <c r="B165" s="104" t="s">
        <v>1944</v>
      </c>
      <c r="C165" s="113" t="s">
        <v>1171</v>
      </c>
      <c r="D165" s="108"/>
      <c r="E165" s="104" t="s">
        <v>45</v>
      </c>
      <c r="F165" s="109">
        <v>1003.908</v>
      </c>
      <c r="G165" s="133" t="s">
        <v>46</v>
      </c>
      <c r="H165" s="104" t="s">
        <v>9</v>
      </c>
      <c r="I165" s="104" t="s">
        <v>1509</v>
      </c>
    </row>
    <row r="166" spans="1:9" ht="20.25" customHeight="1" x14ac:dyDescent="0.2">
      <c r="A166" s="129">
        <v>42172</v>
      </c>
      <c r="B166" s="104" t="s">
        <v>1945</v>
      </c>
      <c r="C166" s="104"/>
      <c r="D166" s="108"/>
      <c r="E166" s="104" t="s">
        <v>45</v>
      </c>
      <c r="F166" s="109">
        <v>2640</v>
      </c>
      <c r="G166" s="133" t="s">
        <v>46</v>
      </c>
      <c r="H166" s="104" t="s">
        <v>9</v>
      </c>
      <c r="I166" s="104" t="s">
        <v>1027</v>
      </c>
    </row>
    <row r="167" spans="1:9" ht="20.25" customHeight="1" x14ac:dyDescent="0.2">
      <c r="A167" s="129">
        <v>42172</v>
      </c>
      <c r="B167" s="104" t="s">
        <v>1946</v>
      </c>
      <c r="C167" s="104"/>
      <c r="D167" s="108"/>
      <c r="E167" s="104" t="s">
        <v>45</v>
      </c>
      <c r="F167" s="109">
        <v>1003.908</v>
      </c>
      <c r="G167" s="133" t="s">
        <v>46</v>
      </c>
      <c r="H167" s="104" t="s">
        <v>9</v>
      </c>
      <c r="I167" s="104" t="s">
        <v>1256</v>
      </c>
    </row>
    <row r="168" spans="1:9" ht="20.25" customHeight="1" x14ac:dyDescent="0.2">
      <c r="A168" s="129">
        <v>42202</v>
      </c>
      <c r="B168" s="104" t="s">
        <v>1939</v>
      </c>
      <c r="C168" s="104"/>
      <c r="D168" s="108"/>
      <c r="E168" s="104" t="s">
        <v>45</v>
      </c>
      <c r="F168" s="109">
        <v>2640</v>
      </c>
      <c r="G168" s="133" t="s">
        <v>46</v>
      </c>
      <c r="H168" s="104" t="s">
        <v>9</v>
      </c>
      <c r="I168" s="104" t="s">
        <v>1027</v>
      </c>
    </row>
    <row r="169" spans="1:9" ht="20.25" customHeight="1" x14ac:dyDescent="0.2">
      <c r="A169" s="129">
        <v>42202</v>
      </c>
      <c r="B169" s="104" t="s">
        <v>1940</v>
      </c>
      <c r="C169" s="104"/>
      <c r="D169" s="108"/>
      <c r="E169" s="104" t="s">
        <v>45</v>
      </c>
      <c r="F169" s="109">
        <v>1003.908</v>
      </c>
      <c r="G169" s="133" t="s">
        <v>46</v>
      </c>
      <c r="H169" s="104" t="s">
        <v>9</v>
      </c>
      <c r="I169" s="104" t="s">
        <v>1256</v>
      </c>
    </row>
    <row r="170" spans="1:9" ht="20.25" customHeight="1" x14ac:dyDescent="0.2">
      <c r="A170" s="129">
        <v>42202</v>
      </c>
      <c r="B170" s="104" t="s">
        <v>1942</v>
      </c>
      <c r="C170" s="104"/>
      <c r="D170" s="108"/>
      <c r="E170" s="104" t="s">
        <v>45</v>
      </c>
      <c r="F170" s="109">
        <v>1003.908</v>
      </c>
      <c r="G170" s="133" t="s">
        <v>46</v>
      </c>
      <c r="H170" s="104" t="s">
        <v>9</v>
      </c>
      <c r="I170" s="104" t="s">
        <v>307</v>
      </c>
    </row>
    <row r="171" spans="1:9" ht="20.25" customHeight="1" thickBot="1" x14ac:dyDescent="0.25">
      <c r="A171" s="129">
        <v>42202</v>
      </c>
      <c r="B171" s="104" t="s">
        <v>1943</v>
      </c>
      <c r="C171" s="104"/>
      <c r="D171" s="108"/>
      <c r="E171" s="104" t="s">
        <v>45</v>
      </c>
      <c r="F171" s="109">
        <v>2640</v>
      </c>
      <c r="G171" s="133" t="s">
        <v>46</v>
      </c>
      <c r="H171" s="104" t="s">
        <v>9</v>
      </c>
      <c r="I171" s="104" t="s">
        <v>1509</v>
      </c>
    </row>
    <row r="172" spans="1:9" ht="20.25" customHeight="1" thickBot="1" x14ac:dyDescent="0.3">
      <c r="A172" s="720" t="s">
        <v>3078</v>
      </c>
      <c r="B172" s="721"/>
      <c r="C172" s="721"/>
      <c r="D172" s="721"/>
      <c r="E172" s="721"/>
      <c r="F172" s="193">
        <f>SUM(F159:F171)</f>
        <v>21888.447999999997</v>
      </c>
      <c r="G172" s="194"/>
      <c r="H172" s="195"/>
      <c r="I172" s="196"/>
    </row>
    <row r="173" spans="1:9" ht="20.25" customHeight="1" x14ac:dyDescent="0.2">
      <c r="A173" s="129">
        <v>42009</v>
      </c>
      <c r="B173" s="104" t="s">
        <v>1784</v>
      </c>
      <c r="C173" s="113" t="s">
        <v>1171</v>
      </c>
      <c r="D173" s="108">
        <v>3172</v>
      </c>
      <c r="E173" s="104" t="s">
        <v>54</v>
      </c>
      <c r="F173" s="109">
        <v>1760</v>
      </c>
      <c r="G173" s="133" t="s">
        <v>46</v>
      </c>
      <c r="H173" s="104" t="s">
        <v>11</v>
      </c>
      <c r="I173" s="104" t="s">
        <v>1249</v>
      </c>
    </row>
    <row r="174" spans="1:9" ht="20.25" customHeight="1" x14ac:dyDescent="0.2">
      <c r="A174" s="129">
        <v>42018</v>
      </c>
      <c r="B174" s="104" t="s">
        <v>1788</v>
      </c>
      <c r="C174" s="113" t="s">
        <v>1171</v>
      </c>
      <c r="D174" s="108">
        <v>9424</v>
      </c>
      <c r="E174" s="104" t="s">
        <v>54</v>
      </c>
      <c r="F174" s="109">
        <v>2046.8</v>
      </c>
      <c r="G174" s="133" t="s">
        <v>46</v>
      </c>
      <c r="H174" s="104" t="s">
        <v>11</v>
      </c>
      <c r="I174" s="104" t="s">
        <v>1798</v>
      </c>
    </row>
    <row r="175" spans="1:9" ht="20.25" customHeight="1" x14ac:dyDescent="0.2">
      <c r="A175" s="129">
        <v>42037</v>
      </c>
      <c r="B175" s="104" t="s">
        <v>1791</v>
      </c>
      <c r="C175" s="113" t="s">
        <v>1171</v>
      </c>
      <c r="D175" s="108"/>
      <c r="E175" s="104" t="s">
        <v>49</v>
      </c>
      <c r="F175" s="109">
        <v>3000</v>
      </c>
      <c r="G175" s="133" t="s">
        <v>46</v>
      </c>
      <c r="H175" s="104" t="s">
        <v>11</v>
      </c>
      <c r="I175" s="104" t="s">
        <v>1006</v>
      </c>
    </row>
    <row r="176" spans="1:9" ht="20.25" customHeight="1" x14ac:dyDescent="0.2">
      <c r="A176" s="129">
        <v>42037</v>
      </c>
      <c r="B176" s="104" t="s">
        <v>1792</v>
      </c>
      <c r="C176" s="113" t="s">
        <v>1171</v>
      </c>
      <c r="D176" s="108"/>
      <c r="E176" s="104"/>
      <c r="F176" s="109">
        <v>352.92</v>
      </c>
      <c r="G176" s="133" t="s">
        <v>46</v>
      </c>
      <c r="H176" s="104" t="s">
        <v>11</v>
      </c>
      <c r="I176" s="104" t="s">
        <v>1006</v>
      </c>
    </row>
    <row r="177" spans="1:9" ht="20.25" customHeight="1" x14ac:dyDescent="0.2">
      <c r="A177" s="129">
        <v>42072</v>
      </c>
      <c r="B177" s="104" t="s">
        <v>1793</v>
      </c>
      <c r="C177" s="113" t="s">
        <v>1171</v>
      </c>
      <c r="D177" s="108"/>
      <c r="E177" s="104" t="s">
        <v>49</v>
      </c>
      <c r="F177" s="109">
        <v>2300</v>
      </c>
      <c r="G177" s="133" t="s">
        <v>46</v>
      </c>
      <c r="H177" s="104" t="s">
        <v>11</v>
      </c>
      <c r="I177" s="104" t="s">
        <v>1006</v>
      </c>
    </row>
    <row r="178" spans="1:9" ht="20.25" customHeight="1" x14ac:dyDescent="0.2">
      <c r="A178" s="129">
        <v>42073</v>
      </c>
      <c r="B178" s="104" t="s">
        <v>1794</v>
      </c>
      <c r="C178" s="113" t="s">
        <v>1171</v>
      </c>
      <c r="D178" s="108">
        <v>9504</v>
      </c>
      <c r="E178" s="104" t="s">
        <v>54</v>
      </c>
      <c r="F178" s="109">
        <v>2128.4</v>
      </c>
      <c r="G178" s="133" t="s">
        <v>46</v>
      </c>
      <c r="H178" s="104" t="s">
        <v>11</v>
      </c>
      <c r="I178" s="104" t="s">
        <v>1798</v>
      </c>
    </row>
    <row r="179" spans="1:9" ht="20.25" customHeight="1" x14ac:dyDescent="0.2">
      <c r="A179" s="129">
        <v>42075</v>
      </c>
      <c r="B179" s="104" t="s">
        <v>1795</v>
      </c>
      <c r="C179" s="113" t="s">
        <v>1171</v>
      </c>
      <c r="D179" s="108">
        <v>283</v>
      </c>
      <c r="E179" s="104" t="s">
        <v>54</v>
      </c>
      <c r="F179" s="109">
        <v>1100</v>
      </c>
      <c r="G179" s="133" t="s">
        <v>46</v>
      </c>
      <c r="H179" s="104" t="s">
        <v>11</v>
      </c>
      <c r="I179" s="104" t="s">
        <v>1249</v>
      </c>
    </row>
    <row r="180" spans="1:9" ht="20.25" customHeight="1" x14ac:dyDescent="0.2">
      <c r="A180" s="129">
        <v>42102</v>
      </c>
      <c r="B180" s="104" t="s">
        <v>1931</v>
      </c>
      <c r="C180" s="113" t="s">
        <v>1171</v>
      </c>
      <c r="D180" s="108"/>
      <c r="E180" s="104" t="s">
        <v>45</v>
      </c>
      <c r="F180" s="109">
        <v>5925</v>
      </c>
      <c r="G180" s="133" t="s">
        <v>46</v>
      </c>
      <c r="H180" s="104" t="s">
        <v>11</v>
      </c>
      <c r="I180" s="104" t="s">
        <v>747</v>
      </c>
    </row>
    <row r="181" spans="1:9" ht="20.25" customHeight="1" x14ac:dyDescent="0.2">
      <c r="A181" s="129">
        <v>42102</v>
      </c>
      <c r="B181" s="104" t="s">
        <v>1932</v>
      </c>
      <c r="C181" s="113" t="s">
        <v>1171</v>
      </c>
      <c r="D181" s="108"/>
      <c r="E181" s="104" t="s">
        <v>45</v>
      </c>
      <c r="F181" s="109">
        <v>3068.5439999999999</v>
      </c>
      <c r="G181" s="133" t="s">
        <v>46</v>
      </c>
      <c r="H181" s="104" t="s">
        <v>11</v>
      </c>
      <c r="I181" s="104" t="s">
        <v>747</v>
      </c>
    </row>
    <row r="182" spans="1:9" ht="20.25" customHeight="1" x14ac:dyDescent="0.2">
      <c r="A182" s="129">
        <v>42108</v>
      </c>
      <c r="B182" s="104" t="s">
        <v>1933</v>
      </c>
      <c r="C182" s="113" t="s">
        <v>1171</v>
      </c>
      <c r="D182" s="108">
        <v>9552</v>
      </c>
      <c r="E182" s="104" t="s">
        <v>54</v>
      </c>
      <c r="F182" s="109">
        <v>3736</v>
      </c>
      <c r="G182" s="133" t="s">
        <v>46</v>
      </c>
      <c r="H182" s="104" t="s">
        <v>11</v>
      </c>
      <c r="I182" s="104" t="s">
        <v>1798</v>
      </c>
    </row>
    <row r="183" spans="1:9" ht="20.25" customHeight="1" x14ac:dyDescent="0.2">
      <c r="A183" s="129">
        <v>42110</v>
      </c>
      <c r="B183" s="104" t="s">
        <v>1934</v>
      </c>
      <c r="C183" s="113" t="s">
        <v>1171</v>
      </c>
      <c r="D183" s="108"/>
      <c r="E183" s="104" t="s">
        <v>303</v>
      </c>
      <c r="F183" s="109">
        <v>352.92</v>
      </c>
      <c r="G183" s="133" t="s">
        <v>46</v>
      </c>
      <c r="H183" s="104" t="s">
        <v>11</v>
      </c>
      <c r="I183" s="104" t="s">
        <v>1006</v>
      </c>
    </row>
    <row r="184" spans="1:9" ht="20.25" customHeight="1" x14ac:dyDescent="0.2">
      <c r="A184" s="129">
        <v>42135</v>
      </c>
      <c r="B184" s="104" t="s">
        <v>1935</v>
      </c>
      <c r="C184" s="113" t="s">
        <v>1171</v>
      </c>
      <c r="D184" s="108"/>
      <c r="E184" s="104" t="s">
        <v>54</v>
      </c>
      <c r="F184" s="109">
        <v>557.6</v>
      </c>
      <c r="G184" s="133" t="s">
        <v>46</v>
      </c>
      <c r="H184" s="104" t="s">
        <v>11</v>
      </c>
      <c r="I184" s="104" t="s">
        <v>1249</v>
      </c>
    </row>
    <row r="185" spans="1:9" ht="20.25" customHeight="1" x14ac:dyDescent="0.2">
      <c r="A185" s="129">
        <v>42138</v>
      </c>
      <c r="B185" s="104" t="s">
        <v>1938</v>
      </c>
      <c r="C185" s="113" t="s">
        <v>1171</v>
      </c>
      <c r="D185" s="108">
        <v>9585</v>
      </c>
      <c r="E185" s="104" t="s">
        <v>54</v>
      </c>
      <c r="F185" s="109">
        <v>2652.58</v>
      </c>
      <c r="G185" s="133" t="s">
        <v>46</v>
      </c>
      <c r="H185" s="104" t="s">
        <v>11</v>
      </c>
      <c r="I185" s="104" t="s">
        <v>1798</v>
      </c>
    </row>
    <row r="186" spans="1:9" ht="20.25" customHeight="1" x14ac:dyDescent="0.2">
      <c r="A186" s="129">
        <v>42178</v>
      </c>
      <c r="B186" s="104" t="s">
        <v>1947</v>
      </c>
      <c r="C186" s="104"/>
      <c r="D186" s="108"/>
      <c r="E186" s="104" t="s">
        <v>303</v>
      </c>
      <c r="F186" s="109">
        <v>531.91</v>
      </c>
      <c r="G186" s="133" t="s">
        <v>46</v>
      </c>
      <c r="H186" s="104" t="s">
        <v>11</v>
      </c>
      <c r="I186" s="104" t="s">
        <v>1006</v>
      </c>
    </row>
    <row r="187" spans="1:9" ht="20.25" customHeight="1" x14ac:dyDescent="0.2">
      <c r="A187" s="129">
        <v>42178</v>
      </c>
      <c r="B187" s="104" t="s">
        <v>1948</v>
      </c>
      <c r="C187" s="104"/>
      <c r="D187" s="108"/>
      <c r="E187" s="104" t="s">
        <v>49</v>
      </c>
      <c r="F187" s="109">
        <v>3000</v>
      </c>
      <c r="G187" s="133" t="s">
        <v>46</v>
      </c>
      <c r="H187" s="104" t="s">
        <v>11</v>
      </c>
      <c r="I187" s="104" t="s">
        <v>1006</v>
      </c>
    </row>
    <row r="188" spans="1:9" ht="20.25" customHeight="1" x14ac:dyDescent="0.2">
      <c r="A188" s="129">
        <v>42212</v>
      </c>
      <c r="B188" s="104" t="s">
        <v>2664</v>
      </c>
      <c r="C188" s="104"/>
      <c r="D188" s="108">
        <v>60694</v>
      </c>
      <c r="E188" s="104" t="s">
        <v>54</v>
      </c>
      <c r="F188" s="109">
        <v>887.9</v>
      </c>
      <c r="G188" s="133" t="s">
        <v>46</v>
      </c>
      <c r="H188" s="104" t="s">
        <v>11</v>
      </c>
      <c r="I188" s="104" t="s">
        <v>1249</v>
      </c>
    </row>
    <row r="189" spans="1:9" ht="20.25" customHeight="1" x14ac:dyDescent="0.2">
      <c r="A189" s="129">
        <v>42244</v>
      </c>
      <c r="B189" s="104" t="s">
        <v>2665</v>
      </c>
      <c r="C189" s="104"/>
      <c r="D189" s="108"/>
      <c r="E189" s="104" t="s">
        <v>49</v>
      </c>
      <c r="F189" s="109">
        <v>3000</v>
      </c>
      <c r="G189" s="133" t="s">
        <v>46</v>
      </c>
      <c r="H189" s="104" t="s">
        <v>11</v>
      </c>
      <c r="I189" s="104" t="s">
        <v>1006</v>
      </c>
    </row>
    <row r="190" spans="1:9" ht="20.25" customHeight="1" x14ac:dyDescent="0.2">
      <c r="A190" s="129">
        <v>42248</v>
      </c>
      <c r="B190" s="104" t="s">
        <v>2666</v>
      </c>
      <c r="C190" s="104"/>
      <c r="D190" s="108"/>
      <c r="E190" s="104" t="s">
        <v>303</v>
      </c>
      <c r="F190" s="109">
        <v>1216.8800000000001</v>
      </c>
      <c r="G190" s="133" t="s">
        <v>46</v>
      </c>
      <c r="H190" s="104" t="s">
        <v>11</v>
      </c>
      <c r="I190" s="104" t="s">
        <v>1006</v>
      </c>
    </row>
    <row r="191" spans="1:9" ht="20.25" customHeight="1" x14ac:dyDescent="0.2">
      <c r="A191" s="129">
        <v>42279</v>
      </c>
      <c r="B191" s="104" t="s">
        <v>2667</v>
      </c>
      <c r="C191" s="104"/>
      <c r="D191" s="108">
        <v>1099</v>
      </c>
      <c r="E191" s="104" t="s">
        <v>54</v>
      </c>
      <c r="F191" s="109">
        <v>850</v>
      </c>
      <c r="G191" s="133" t="s">
        <v>46</v>
      </c>
      <c r="H191" s="104" t="s">
        <v>11</v>
      </c>
      <c r="I191" s="104" t="s">
        <v>1249</v>
      </c>
    </row>
    <row r="192" spans="1:9" ht="20.25" customHeight="1" x14ac:dyDescent="0.2">
      <c r="A192" s="129">
        <v>42300</v>
      </c>
      <c r="B192" s="104" t="s">
        <v>2668</v>
      </c>
      <c r="C192" s="104"/>
      <c r="D192" s="108"/>
      <c r="E192" s="104" t="s">
        <v>49</v>
      </c>
      <c r="F192" s="109">
        <v>3000</v>
      </c>
      <c r="G192" s="133" t="s">
        <v>46</v>
      </c>
      <c r="H192" s="104" t="s">
        <v>11</v>
      </c>
      <c r="I192" s="104" t="s">
        <v>1006</v>
      </c>
    </row>
    <row r="193" spans="1:9" ht="20.25" customHeight="1" thickBot="1" x14ac:dyDescent="0.25">
      <c r="A193" s="129">
        <v>42300</v>
      </c>
      <c r="B193" s="104" t="s">
        <v>2669</v>
      </c>
      <c r="C193" s="104"/>
      <c r="D193" s="108"/>
      <c r="E193" s="104" t="s">
        <v>303</v>
      </c>
      <c r="F193" s="109">
        <v>1357.37</v>
      </c>
      <c r="G193" s="133" t="s">
        <v>46</v>
      </c>
      <c r="H193" s="104" t="s">
        <v>11</v>
      </c>
      <c r="I193" s="104" t="s">
        <v>1006</v>
      </c>
    </row>
    <row r="194" spans="1:9" ht="20.25" customHeight="1" thickBot="1" x14ac:dyDescent="0.3">
      <c r="A194" s="720" t="s">
        <v>3078</v>
      </c>
      <c r="B194" s="721"/>
      <c r="C194" s="721"/>
      <c r="D194" s="721"/>
      <c r="E194" s="721"/>
      <c r="F194" s="193">
        <f>SUM(F173:F193)</f>
        <v>42824.824000000001</v>
      </c>
      <c r="G194" s="194"/>
      <c r="H194" s="195"/>
      <c r="I194" s="196"/>
    </row>
    <row r="195" spans="1:9" ht="20.25" customHeight="1" x14ac:dyDescent="0.2">
      <c r="A195" s="129">
        <v>42292</v>
      </c>
      <c r="B195" s="104" t="s">
        <v>3031</v>
      </c>
      <c r="C195" s="104"/>
      <c r="D195" s="108"/>
      <c r="E195" s="104" t="s">
        <v>45</v>
      </c>
      <c r="F195" s="109">
        <v>2933.4</v>
      </c>
      <c r="G195" s="133" t="s">
        <v>46</v>
      </c>
      <c r="H195" s="104" t="s">
        <v>7</v>
      </c>
      <c r="I195" s="104" t="s">
        <v>2570</v>
      </c>
    </row>
    <row r="196" spans="1:9" ht="20.25" customHeight="1" x14ac:dyDescent="0.2">
      <c r="A196" s="129">
        <v>42292</v>
      </c>
      <c r="B196" s="104" t="s">
        <v>3032</v>
      </c>
      <c r="C196" s="104"/>
      <c r="D196" s="108"/>
      <c r="E196" s="104" t="s">
        <v>45</v>
      </c>
      <c r="F196" s="109">
        <v>1113.5558000000001</v>
      </c>
      <c r="G196" s="133" t="s">
        <v>46</v>
      </c>
      <c r="H196" s="104" t="s">
        <v>7</v>
      </c>
      <c r="I196" s="104" t="s">
        <v>2571</v>
      </c>
    </row>
    <row r="197" spans="1:9" ht="20.25" customHeight="1" x14ac:dyDescent="0.2">
      <c r="A197" s="129">
        <v>42340</v>
      </c>
      <c r="B197" s="104" t="s">
        <v>3039</v>
      </c>
      <c r="C197" s="104"/>
      <c r="D197" s="108"/>
      <c r="E197" s="104" t="s">
        <v>45</v>
      </c>
      <c r="F197" s="109">
        <v>3327.02</v>
      </c>
      <c r="G197" s="133" t="s">
        <v>46</v>
      </c>
      <c r="H197" s="104" t="s">
        <v>7</v>
      </c>
      <c r="I197" s="104" t="s">
        <v>2570</v>
      </c>
    </row>
    <row r="198" spans="1:9" ht="20.25" customHeight="1" thickBot="1" x14ac:dyDescent="0.25">
      <c r="A198" s="129">
        <v>42340</v>
      </c>
      <c r="B198" s="104" t="s">
        <v>3040</v>
      </c>
      <c r="C198" s="104"/>
      <c r="D198" s="108"/>
      <c r="E198" s="104" t="s">
        <v>45</v>
      </c>
      <c r="F198" s="109">
        <v>1283.92</v>
      </c>
      <c r="G198" s="133" t="s">
        <v>46</v>
      </c>
      <c r="H198" s="104" t="s">
        <v>7</v>
      </c>
      <c r="I198" s="104" t="s">
        <v>2571</v>
      </c>
    </row>
    <row r="199" spans="1:9" ht="20.25" customHeight="1" thickBot="1" x14ac:dyDescent="0.3">
      <c r="A199" s="720" t="s">
        <v>3078</v>
      </c>
      <c r="B199" s="721"/>
      <c r="C199" s="721"/>
      <c r="D199" s="721"/>
      <c r="E199" s="721"/>
      <c r="F199" s="193">
        <f>SUM(F195:F198)</f>
        <v>8657.8958000000002</v>
      </c>
      <c r="G199" s="194"/>
      <c r="H199" s="195"/>
      <c r="I199" s="196"/>
    </row>
    <row r="200" spans="1:9" ht="20.25" customHeight="1" x14ac:dyDescent="0.2">
      <c r="A200" s="129">
        <v>42292</v>
      </c>
      <c r="B200" s="104" t="s">
        <v>3033</v>
      </c>
      <c r="C200" s="104"/>
      <c r="D200" s="108"/>
      <c r="E200" s="104" t="s">
        <v>45</v>
      </c>
      <c r="F200" s="109">
        <v>3380.8</v>
      </c>
      <c r="G200" s="133" t="s">
        <v>46</v>
      </c>
      <c r="H200" s="104" t="s">
        <v>1259</v>
      </c>
      <c r="I200" s="104" t="s">
        <v>2601</v>
      </c>
    </row>
    <row r="201" spans="1:9" ht="20.25" customHeight="1" x14ac:dyDescent="0.2">
      <c r="A201" s="129">
        <v>42292</v>
      </c>
      <c r="B201" s="104" t="s">
        <v>3034</v>
      </c>
      <c r="C201" s="104"/>
      <c r="D201" s="108"/>
      <c r="E201" s="104" t="s">
        <v>45</v>
      </c>
      <c r="F201" s="109">
        <v>1419.2</v>
      </c>
      <c r="G201" s="133" t="s">
        <v>46</v>
      </c>
      <c r="H201" s="104" t="s">
        <v>1259</v>
      </c>
      <c r="I201" s="104" t="s">
        <v>2602</v>
      </c>
    </row>
    <row r="202" spans="1:9" ht="20.25" customHeight="1" x14ac:dyDescent="0.2">
      <c r="A202" s="129">
        <v>42332</v>
      </c>
      <c r="B202" s="104" t="s">
        <v>3037</v>
      </c>
      <c r="C202" s="104"/>
      <c r="D202" s="108"/>
      <c r="E202" s="104" t="s">
        <v>45</v>
      </c>
      <c r="F202" s="109">
        <v>3380.8</v>
      </c>
      <c r="G202" s="133" t="s">
        <v>46</v>
      </c>
      <c r="H202" s="104" t="s">
        <v>1259</v>
      </c>
      <c r="I202" s="104" t="s">
        <v>2601</v>
      </c>
    </row>
    <row r="203" spans="1:9" ht="20.25" customHeight="1" thickBot="1" x14ac:dyDescent="0.25">
      <c r="A203" s="129">
        <v>42332</v>
      </c>
      <c r="B203" s="104" t="s">
        <v>3038</v>
      </c>
      <c r="C203" s="104"/>
      <c r="D203" s="108"/>
      <c r="E203" s="104" t="s">
        <v>45</v>
      </c>
      <c r="F203" s="109">
        <v>1419.2</v>
      </c>
      <c r="G203" s="133" t="s">
        <v>46</v>
      </c>
      <c r="H203" s="104" t="s">
        <v>1259</v>
      </c>
      <c r="I203" s="104" t="s">
        <v>2602</v>
      </c>
    </row>
    <row r="204" spans="1:9" ht="20.25" customHeight="1" thickBot="1" x14ac:dyDescent="0.3">
      <c r="A204" s="720" t="s">
        <v>3078</v>
      </c>
      <c r="B204" s="721"/>
      <c r="C204" s="721"/>
      <c r="D204" s="721"/>
      <c r="E204" s="721"/>
      <c r="F204" s="193">
        <f>SUM(F200:F203)</f>
        <v>9600</v>
      </c>
      <c r="G204" s="194"/>
      <c r="H204" s="195"/>
      <c r="I204" s="196"/>
    </row>
    <row r="205" spans="1:9" ht="20.25" customHeight="1" x14ac:dyDescent="0.2">
      <c r="A205" s="129">
        <v>42031</v>
      </c>
      <c r="B205" s="104" t="s">
        <v>1790</v>
      </c>
      <c r="C205" s="113" t="s">
        <v>1171</v>
      </c>
      <c r="D205" s="108">
        <v>984</v>
      </c>
      <c r="E205" s="104"/>
      <c r="F205" s="109">
        <v>670</v>
      </c>
      <c r="G205" s="133" t="s">
        <v>46</v>
      </c>
      <c r="H205" s="104" t="s">
        <v>8</v>
      </c>
      <c r="I205" s="104" t="s">
        <v>1800</v>
      </c>
    </row>
    <row r="206" spans="1:9" ht="20.25" customHeight="1" x14ac:dyDescent="0.2">
      <c r="A206" s="129">
        <v>42138</v>
      </c>
      <c r="B206" s="104" t="s">
        <v>1936</v>
      </c>
      <c r="C206" s="113" t="s">
        <v>1171</v>
      </c>
      <c r="D206" s="108">
        <v>9587</v>
      </c>
      <c r="E206" s="104" t="s">
        <v>54</v>
      </c>
      <c r="F206" s="109">
        <v>54.6</v>
      </c>
      <c r="G206" s="133" t="s">
        <v>46</v>
      </c>
      <c r="H206" s="104" t="s">
        <v>8</v>
      </c>
      <c r="I206" s="104" t="s">
        <v>1949</v>
      </c>
    </row>
    <row r="207" spans="1:9" ht="20.25" customHeight="1" x14ac:dyDescent="0.2">
      <c r="A207" s="129">
        <v>42292</v>
      </c>
      <c r="B207" s="104" t="s">
        <v>3035</v>
      </c>
      <c r="C207" s="104"/>
      <c r="D207" s="108"/>
      <c r="E207" s="104" t="s">
        <v>45</v>
      </c>
      <c r="F207" s="109">
        <v>3415.97</v>
      </c>
      <c r="G207" s="133" t="s">
        <v>46</v>
      </c>
      <c r="H207" s="104" t="s">
        <v>8</v>
      </c>
      <c r="I207" s="104" t="s">
        <v>2573</v>
      </c>
    </row>
    <row r="208" spans="1:9" ht="20.25" customHeight="1" x14ac:dyDescent="0.2">
      <c r="A208" s="129">
        <v>42292</v>
      </c>
      <c r="B208" s="104" t="s">
        <v>3036</v>
      </c>
      <c r="C208" s="104"/>
      <c r="D208" s="108"/>
      <c r="E208" s="104" t="s">
        <v>45</v>
      </c>
      <c r="F208" s="109">
        <v>1439.8139000000001</v>
      </c>
      <c r="G208" s="133" t="s">
        <v>46</v>
      </c>
      <c r="H208" s="104" t="s">
        <v>8</v>
      </c>
      <c r="I208" s="104" t="s">
        <v>2572</v>
      </c>
    </row>
    <row r="209" spans="1:9" ht="20.25" customHeight="1" x14ac:dyDescent="0.2">
      <c r="A209" s="129">
        <v>42340</v>
      </c>
      <c r="B209" s="104" t="s">
        <v>3041</v>
      </c>
      <c r="C209" s="104"/>
      <c r="D209" s="108"/>
      <c r="E209" s="104" t="s">
        <v>45</v>
      </c>
      <c r="F209" s="109">
        <v>3172.44</v>
      </c>
      <c r="G209" s="133" t="s">
        <v>46</v>
      </c>
      <c r="H209" s="104" t="s">
        <v>8</v>
      </c>
      <c r="I209" s="104" t="s">
        <v>2573</v>
      </c>
    </row>
    <row r="210" spans="1:9" ht="20.25" customHeight="1" thickBot="1" x14ac:dyDescent="0.25">
      <c r="A210" s="129">
        <v>42340</v>
      </c>
      <c r="B210" s="104" t="s">
        <v>3042</v>
      </c>
      <c r="C210" s="104"/>
      <c r="D210" s="108"/>
      <c r="E210" s="104" t="s">
        <v>45</v>
      </c>
      <c r="F210" s="109">
        <v>1297.6199999999999</v>
      </c>
      <c r="G210" s="133" t="s">
        <v>46</v>
      </c>
      <c r="H210" s="104" t="s">
        <v>8</v>
      </c>
      <c r="I210" s="104" t="s">
        <v>2572</v>
      </c>
    </row>
    <row r="211" spans="1:9" ht="20.25" customHeight="1" thickBot="1" x14ac:dyDescent="0.3">
      <c r="A211" s="720" t="s">
        <v>3078</v>
      </c>
      <c r="B211" s="721"/>
      <c r="C211" s="721"/>
      <c r="D211" s="721"/>
      <c r="E211" s="721"/>
      <c r="F211" s="193">
        <f>SUM(F205:F210)</f>
        <v>10050.443899999998</v>
      </c>
      <c r="G211" s="194"/>
      <c r="H211" s="195"/>
      <c r="I211" s="196"/>
    </row>
    <row r="212" spans="1:9" ht="20.25" customHeight="1" x14ac:dyDescent="0.2">
      <c r="A212" s="129">
        <v>42018</v>
      </c>
      <c r="B212" s="104" t="s">
        <v>1785</v>
      </c>
      <c r="C212" s="113" t="s">
        <v>1171</v>
      </c>
      <c r="D212" s="108">
        <v>9427</v>
      </c>
      <c r="E212" s="104" t="s">
        <v>54</v>
      </c>
      <c r="F212" s="109">
        <v>71.209999999999994</v>
      </c>
      <c r="G212" s="133" t="s">
        <v>46</v>
      </c>
      <c r="H212" s="104" t="s">
        <v>10</v>
      </c>
      <c r="I212" s="104" t="s">
        <v>1796</v>
      </c>
    </row>
    <row r="213" spans="1:9" ht="20.25" customHeight="1" x14ac:dyDescent="0.2">
      <c r="A213" s="129">
        <v>42018</v>
      </c>
      <c r="B213" s="104" t="s">
        <v>1786</v>
      </c>
      <c r="C213" s="113" t="s">
        <v>1171</v>
      </c>
      <c r="D213" s="108">
        <v>9426</v>
      </c>
      <c r="E213" s="104" t="s">
        <v>54</v>
      </c>
      <c r="F213" s="109">
        <v>63.94</v>
      </c>
      <c r="G213" s="133" t="s">
        <v>46</v>
      </c>
      <c r="H213" s="104" t="s">
        <v>10</v>
      </c>
      <c r="I213" s="104" t="s">
        <v>1797</v>
      </c>
    </row>
    <row r="214" spans="1:9" ht="20.25" customHeight="1" thickBot="1" x14ac:dyDescent="0.25">
      <c r="A214" s="134">
        <v>42018</v>
      </c>
      <c r="B214" s="126" t="s">
        <v>1789</v>
      </c>
      <c r="C214" s="138" t="s">
        <v>1171</v>
      </c>
      <c r="D214" s="135">
        <v>9429</v>
      </c>
      <c r="E214" s="126" t="s">
        <v>54</v>
      </c>
      <c r="F214" s="136">
        <v>29.69</v>
      </c>
      <c r="G214" s="137" t="s">
        <v>46</v>
      </c>
      <c r="H214" s="126" t="s">
        <v>10</v>
      </c>
      <c r="I214" s="126" t="s">
        <v>1799</v>
      </c>
    </row>
    <row r="215" spans="1:9" ht="20.25" customHeight="1" thickBot="1" x14ac:dyDescent="0.3">
      <c r="A215" s="720" t="s">
        <v>3078</v>
      </c>
      <c r="B215" s="721"/>
      <c r="C215" s="721"/>
      <c r="D215" s="721"/>
      <c r="E215" s="721"/>
      <c r="F215" s="193">
        <f>SUM(F212:F214)</f>
        <v>164.83999999999997</v>
      </c>
      <c r="G215" s="194"/>
      <c r="H215" s="195"/>
      <c r="I215" s="196"/>
    </row>
    <row r="216" spans="1:9" ht="20.25" customHeight="1" thickBot="1" x14ac:dyDescent="0.35">
      <c r="A216" s="726" t="s">
        <v>3079</v>
      </c>
      <c r="B216" s="727"/>
      <c r="C216" s="727"/>
      <c r="D216" s="727"/>
      <c r="E216" s="728"/>
      <c r="F216" s="210">
        <f>SUM(F157:F214)-F211-F204-F199-F194-F172-F158</f>
        <v>93252.05170000004</v>
      </c>
      <c r="G216" s="207"/>
      <c r="H216" s="208"/>
      <c r="I216" s="209"/>
    </row>
    <row r="217" spans="1:9" ht="20.25" customHeight="1" thickBot="1" x14ac:dyDescent="0.25">
      <c r="A217" s="99"/>
      <c r="B217" s="100"/>
      <c r="C217" s="100"/>
      <c r="D217" s="101"/>
      <c r="E217" s="100"/>
      <c r="F217" s="102"/>
      <c r="G217" s="101"/>
      <c r="H217" s="100"/>
      <c r="I217" s="100"/>
    </row>
    <row r="218" spans="1:9" ht="20.25" customHeight="1" x14ac:dyDescent="0.2">
      <c r="A218" s="722" t="s">
        <v>3598</v>
      </c>
      <c r="B218" s="723"/>
      <c r="C218" s="723"/>
      <c r="D218" s="723"/>
      <c r="E218" s="723"/>
      <c r="F218" s="723"/>
      <c r="G218" s="723"/>
      <c r="H218" s="723"/>
      <c r="I218" s="724"/>
    </row>
    <row r="219" spans="1:9" ht="20.25" customHeight="1" x14ac:dyDescent="0.2">
      <c r="A219" s="142" t="s">
        <v>295</v>
      </c>
      <c r="B219" s="143" t="s">
        <v>296</v>
      </c>
      <c r="C219" s="144"/>
      <c r="D219" s="145" t="s">
        <v>297</v>
      </c>
      <c r="E219" s="144" t="s">
        <v>298</v>
      </c>
      <c r="F219" s="146" t="s">
        <v>299</v>
      </c>
      <c r="G219" s="145" t="s">
        <v>300</v>
      </c>
      <c r="H219" s="144" t="s">
        <v>301</v>
      </c>
      <c r="I219" s="144" t="s">
        <v>749</v>
      </c>
    </row>
    <row r="220" spans="1:9" ht="20.25" customHeight="1" x14ac:dyDescent="0.2">
      <c r="A220" s="160">
        <v>42384</v>
      </c>
      <c r="B220" s="161" t="s">
        <v>3043</v>
      </c>
      <c r="C220" s="164"/>
      <c r="D220" s="165"/>
      <c r="E220" s="162" t="s">
        <v>303</v>
      </c>
      <c r="F220" s="166">
        <v>893.17</v>
      </c>
      <c r="G220" s="163" t="s">
        <v>46</v>
      </c>
      <c r="H220" s="104" t="s">
        <v>11</v>
      </c>
      <c r="I220" s="104" t="s">
        <v>1006</v>
      </c>
    </row>
    <row r="221" spans="1:9" ht="20.25" customHeight="1" x14ac:dyDescent="0.2">
      <c r="A221" s="160">
        <v>42384</v>
      </c>
      <c r="B221" s="161" t="s">
        <v>3044</v>
      </c>
      <c r="C221" s="161"/>
      <c r="D221" s="162"/>
      <c r="E221" s="162" t="s">
        <v>49</v>
      </c>
      <c r="F221" s="166">
        <v>3000</v>
      </c>
      <c r="G221" s="163" t="s">
        <v>46</v>
      </c>
      <c r="H221" s="104" t="s">
        <v>11</v>
      </c>
      <c r="I221" s="104" t="s">
        <v>1006</v>
      </c>
    </row>
    <row r="222" spans="1:9" ht="20.25" customHeight="1" x14ac:dyDescent="0.2">
      <c r="A222" s="160">
        <v>42426</v>
      </c>
      <c r="B222" s="161" t="s">
        <v>3045</v>
      </c>
      <c r="C222" s="161"/>
      <c r="D222" s="162"/>
      <c r="E222" s="162" t="s">
        <v>303</v>
      </c>
      <c r="F222" s="166">
        <v>1995.78</v>
      </c>
      <c r="G222" s="163" t="s">
        <v>46</v>
      </c>
      <c r="H222" s="104" t="s">
        <v>11</v>
      </c>
      <c r="I222" s="104" t="s">
        <v>1006</v>
      </c>
    </row>
    <row r="223" spans="1:9" ht="20.25" customHeight="1" x14ac:dyDescent="0.2">
      <c r="A223" s="160">
        <v>42426</v>
      </c>
      <c r="B223" s="161" t="s">
        <v>3046</v>
      </c>
      <c r="C223" s="161"/>
      <c r="D223" s="162"/>
      <c r="E223" s="162" t="s">
        <v>49</v>
      </c>
      <c r="F223" s="166">
        <v>2000</v>
      </c>
      <c r="G223" s="163" t="s">
        <v>46</v>
      </c>
      <c r="H223" s="104" t="s">
        <v>11</v>
      </c>
      <c r="I223" s="104" t="s">
        <v>1006</v>
      </c>
    </row>
    <row r="224" spans="1:9" ht="20.25" customHeight="1" x14ac:dyDescent="0.2">
      <c r="A224" s="160">
        <v>42468</v>
      </c>
      <c r="B224" s="161" t="s">
        <v>3047</v>
      </c>
      <c r="C224" s="161"/>
      <c r="D224" s="162"/>
      <c r="E224" s="162" t="s">
        <v>303</v>
      </c>
      <c r="F224" s="166">
        <v>1064.6198999999999</v>
      </c>
      <c r="G224" s="163" t="s">
        <v>46</v>
      </c>
      <c r="H224" s="104" t="s">
        <v>11</v>
      </c>
      <c r="I224" s="104" t="s">
        <v>1006</v>
      </c>
    </row>
    <row r="225" spans="1:9" ht="20.25" customHeight="1" x14ac:dyDescent="0.2">
      <c r="A225" s="160">
        <v>42468</v>
      </c>
      <c r="B225" s="161" t="s">
        <v>3048</v>
      </c>
      <c r="C225" s="161"/>
      <c r="D225" s="162"/>
      <c r="E225" s="162" t="s">
        <v>49</v>
      </c>
      <c r="F225" s="166">
        <v>2500</v>
      </c>
      <c r="G225" s="163" t="s">
        <v>46</v>
      </c>
      <c r="H225" s="104" t="s">
        <v>11</v>
      </c>
      <c r="I225" s="104" t="s">
        <v>1006</v>
      </c>
    </row>
    <row r="226" spans="1:9" ht="20.25" customHeight="1" x14ac:dyDescent="0.2">
      <c r="A226" s="160">
        <v>42557</v>
      </c>
      <c r="B226" s="161" t="s">
        <v>3602</v>
      </c>
      <c r="C226" s="161"/>
      <c r="D226" s="162"/>
      <c r="E226" s="162" t="s">
        <v>303</v>
      </c>
      <c r="F226" s="166">
        <v>184.84</v>
      </c>
      <c r="G226" s="163" t="s">
        <v>46</v>
      </c>
      <c r="H226" s="104" t="s">
        <v>11</v>
      </c>
      <c r="I226" s="104" t="s">
        <v>1445</v>
      </c>
    </row>
    <row r="227" spans="1:9" ht="20.25" customHeight="1" x14ac:dyDescent="0.2">
      <c r="A227" s="160">
        <v>42557</v>
      </c>
      <c r="B227" s="161" t="s">
        <v>3603</v>
      </c>
      <c r="C227" s="215" t="s">
        <v>1171</v>
      </c>
      <c r="D227" s="162"/>
      <c r="E227" s="162" t="s">
        <v>48</v>
      </c>
      <c r="F227" s="166">
        <v>2126.4299999999998</v>
      </c>
      <c r="G227" s="163" t="s">
        <v>46</v>
      </c>
      <c r="H227" s="104" t="s">
        <v>11</v>
      </c>
      <c r="I227" s="104" t="s">
        <v>1445</v>
      </c>
    </row>
    <row r="228" spans="1:9" ht="20.25" customHeight="1" x14ac:dyDescent="0.2">
      <c r="A228" s="160">
        <v>42625</v>
      </c>
      <c r="B228" s="161" t="s">
        <v>3604</v>
      </c>
      <c r="C228" s="215" t="s">
        <v>1171</v>
      </c>
      <c r="D228" s="162"/>
      <c r="E228" s="162" t="s">
        <v>54</v>
      </c>
      <c r="F228" s="166">
        <v>662.5</v>
      </c>
      <c r="G228" s="163" t="s">
        <v>46</v>
      </c>
      <c r="H228" s="104" t="s">
        <v>11</v>
      </c>
      <c r="I228" s="104" t="s">
        <v>1447</v>
      </c>
    </row>
    <row r="229" spans="1:9" ht="20.25" customHeight="1" x14ac:dyDescent="0.2">
      <c r="A229" s="160">
        <v>42647</v>
      </c>
      <c r="B229" s="161" t="s">
        <v>3605</v>
      </c>
      <c r="C229" s="215" t="s">
        <v>1171</v>
      </c>
      <c r="D229" s="162"/>
      <c r="E229" s="162" t="s">
        <v>48</v>
      </c>
      <c r="F229" s="166">
        <v>3000</v>
      </c>
      <c r="G229" s="163" t="s">
        <v>46</v>
      </c>
      <c r="H229" s="104" t="s">
        <v>11</v>
      </c>
      <c r="I229" s="104" t="s">
        <v>1445</v>
      </c>
    </row>
    <row r="230" spans="1:9" ht="20.25" customHeight="1" x14ac:dyDescent="0.2">
      <c r="A230" s="160">
        <v>42683</v>
      </c>
      <c r="B230" s="161" t="s">
        <v>3606</v>
      </c>
      <c r="C230" s="215" t="s">
        <v>1171</v>
      </c>
      <c r="D230" s="162"/>
      <c r="E230" s="162" t="s">
        <v>3607</v>
      </c>
      <c r="F230" s="166">
        <v>0</v>
      </c>
      <c r="G230" s="163" t="s">
        <v>46</v>
      </c>
      <c r="H230" s="104" t="s">
        <v>11</v>
      </c>
      <c r="I230" s="104" t="s">
        <v>1445</v>
      </c>
    </row>
    <row r="231" spans="1:9" ht="20.25" customHeight="1" x14ac:dyDescent="0.2">
      <c r="A231" s="160">
        <v>42702</v>
      </c>
      <c r="B231" s="161" t="s">
        <v>3608</v>
      </c>
      <c r="C231" s="215" t="s">
        <v>1171</v>
      </c>
      <c r="D231" s="162">
        <v>114339</v>
      </c>
      <c r="E231" s="162" t="s">
        <v>54</v>
      </c>
      <c r="F231" s="166">
        <v>6670.62</v>
      </c>
      <c r="G231" s="163" t="s">
        <v>46</v>
      </c>
      <c r="H231" s="104" t="s">
        <v>11</v>
      </c>
      <c r="I231" s="104" t="s">
        <v>1447</v>
      </c>
    </row>
    <row r="232" spans="1:9" ht="20.25" customHeight="1" x14ac:dyDescent="0.2">
      <c r="A232" s="160">
        <v>42702</v>
      </c>
      <c r="B232" s="161" t="s">
        <v>3608</v>
      </c>
      <c r="C232" s="215" t="s">
        <v>1171</v>
      </c>
      <c r="D232" s="162">
        <v>114937</v>
      </c>
      <c r="E232" s="162" t="s">
        <v>54</v>
      </c>
      <c r="F232" s="166">
        <v>6539.88</v>
      </c>
      <c r="G232" s="163" t="s">
        <v>46</v>
      </c>
      <c r="H232" s="104" t="s">
        <v>11</v>
      </c>
      <c r="I232" s="104" t="s">
        <v>1447</v>
      </c>
    </row>
    <row r="233" spans="1:9" ht="20.25" customHeight="1" x14ac:dyDescent="0.2">
      <c r="A233" s="160">
        <v>42705</v>
      </c>
      <c r="B233" s="161" t="s">
        <v>3609</v>
      </c>
      <c r="C233" s="215" t="s">
        <v>1171</v>
      </c>
      <c r="D233" s="162">
        <v>1571</v>
      </c>
      <c r="E233" s="162" t="s">
        <v>54</v>
      </c>
      <c r="F233" s="166">
        <v>7900</v>
      </c>
      <c r="G233" s="163" t="s">
        <v>46</v>
      </c>
      <c r="H233" s="104" t="s">
        <v>11</v>
      </c>
      <c r="I233" s="104" t="s">
        <v>1447</v>
      </c>
    </row>
    <row r="234" spans="1:9" ht="20.25" customHeight="1" x14ac:dyDescent="0.2">
      <c r="A234" s="160">
        <v>42709</v>
      </c>
      <c r="B234" s="161" t="s">
        <v>3610</v>
      </c>
      <c r="C234" s="215" t="s">
        <v>1171</v>
      </c>
      <c r="D234" s="162">
        <v>116267</v>
      </c>
      <c r="E234" s="162" t="s">
        <v>54</v>
      </c>
      <c r="F234" s="166">
        <v>5735</v>
      </c>
      <c r="G234" s="163" t="s">
        <v>46</v>
      </c>
      <c r="H234" s="104" t="s">
        <v>11</v>
      </c>
      <c r="I234" s="104" t="s">
        <v>1447</v>
      </c>
    </row>
    <row r="235" spans="1:9" ht="20.25" customHeight="1" thickBot="1" x14ac:dyDescent="0.3">
      <c r="A235" s="716" t="s">
        <v>3078</v>
      </c>
      <c r="B235" s="717"/>
      <c r="C235" s="717"/>
      <c r="D235" s="717"/>
      <c r="E235" s="717"/>
      <c r="F235" s="211">
        <f>SUM(F220:F234)</f>
        <v>44272.839899999999</v>
      </c>
      <c r="G235" s="212"/>
      <c r="H235" s="213"/>
      <c r="I235" s="214"/>
    </row>
    <row r="236" spans="1:9" ht="20.25" customHeight="1" x14ac:dyDescent="0.25">
      <c r="A236" s="216">
        <v>42647</v>
      </c>
      <c r="B236" s="217" t="s">
        <v>3600</v>
      </c>
      <c r="C236" s="223" t="s">
        <v>1171</v>
      </c>
      <c r="D236" s="218">
        <v>1831</v>
      </c>
      <c r="E236" s="218" t="s">
        <v>54</v>
      </c>
      <c r="F236" s="219">
        <v>2590</v>
      </c>
      <c r="G236" s="220" t="s">
        <v>46</v>
      </c>
      <c r="H236" s="221" t="s">
        <v>10</v>
      </c>
      <c r="I236" s="222" t="s">
        <v>3601</v>
      </c>
    </row>
    <row r="237" spans="1:9" ht="20.25" customHeight="1" thickBot="1" x14ac:dyDescent="0.3">
      <c r="A237" s="716" t="s">
        <v>3078</v>
      </c>
      <c r="B237" s="717"/>
      <c r="C237" s="717"/>
      <c r="D237" s="717"/>
      <c r="E237" s="717"/>
      <c r="F237" s="211">
        <f>SUM(F236:F236)</f>
        <v>2590</v>
      </c>
      <c r="G237" s="212"/>
      <c r="H237" s="213"/>
      <c r="I237" s="214"/>
    </row>
    <row r="238" spans="1:9" ht="20.25" customHeight="1" x14ac:dyDescent="0.2">
      <c r="A238" s="203">
        <v>42579</v>
      </c>
      <c r="B238" s="204" t="s">
        <v>3611</v>
      </c>
      <c r="C238" s="161"/>
      <c r="D238" s="162">
        <v>400</v>
      </c>
      <c r="E238" s="162" t="s">
        <v>54</v>
      </c>
      <c r="F238" s="166">
        <v>180</v>
      </c>
      <c r="G238" s="163" t="s">
        <v>46</v>
      </c>
      <c r="H238" s="104" t="s">
        <v>1259</v>
      </c>
      <c r="I238" s="104" t="s">
        <v>3612</v>
      </c>
    </row>
    <row r="239" spans="1:9" ht="20.25" customHeight="1" x14ac:dyDescent="0.2">
      <c r="A239" s="203">
        <v>42592</v>
      </c>
      <c r="B239" s="204" t="s">
        <v>3613</v>
      </c>
      <c r="C239" s="161"/>
      <c r="D239" s="162">
        <v>140</v>
      </c>
      <c r="E239" s="162" t="s">
        <v>54</v>
      </c>
      <c r="F239" s="166">
        <v>1500</v>
      </c>
      <c r="G239" s="163" t="s">
        <v>46</v>
      </c>
      <c r="H239" s="104" t="s">
        <v>1259</v>
      </c>
      <c r="I239" s="104" t="s">
        <v>3614</v>
      </c>
    </row>
    <row r="240" spans="1:9" ht="20.25" customHeight="1" x14ac:dyDescent="0.2">
      <c r="A240" s="203">
        <v>42593</v>
      </c>
      <c r="B240" s="204" t="s">
        <v>3615</v>
      </c>
      <c r="C240" s="161"/>
      <c r="D240" s="162">
        <v>297</v>
      </c>
      <c r="E240" s="162" t="s">
        <v>54</v>
      </c>
      <c r="F240" s="166">
        <v>1500</v>
      </c>
      <c r="G240" s="163" t="s">
        <v>46</v>
      </c>
      <c r="H240" s="104" t="s">
        <v>1259</v>
      </c>
      <c r="I240" s="104" t="s">
        <v>3614</v>
      </c>
    </row>
    <row r="241" spans="1:9" ht="20.25" customHeight="1" x14ac:dyDescent="0.2">
      <c r="A241" s="203">
        <v>42625</v>
      </c>
      <c r="B241" s="204" t="s">
        <v>3616</v>
      </c>
      <c r="C241" s="161"/>
      <c r="D241" s="230" t="s">
        <v>1171</v>
      </c>
      <c r="E241" s="162" t="s">
        <v>54</v>
      </c>
      <c r="F241" s="166">
        <v>1308</v>
      </c>
      <c r="G241" s="163" t="s">
        <v>46</v>
      </c>
      <c r="H241" s="104" t="s">
        <v>1259</v>
      </c>
      <c r="I241" s="104" t="s">
        <v>3617</v>
      </c>
    </row>
    <row r="242" spans="1:9" ht="20.25" customHeight="1" x14ac:dyDescent="0.2">
      <c r="A242" s="203">
        <v>42625</v>
      </c>
      <c r="B242" s="204" t="s">
        <v>3618</v>
      </c>
      <c r="C242" s="161"/>
      <c r="D242" s="230" t="s">
        <v>1171</v>
      </c>
      <c r="E242" s="162" t="s">
        <v>54</v>
      </c>
      <c r="F242" s="166">
        <v>236</v>
      </c>
      <c r="G242" s="163" t="s">
        <v>46</v>
      </c>
      <c r="H242" s="104" t="s">
        <v>1259</v>
      </c>
      <c r="I242" s="104" t="s">
        <v>3619</v>
      </c>
    </row>
    <row r="243" spans="1:9" ht="20.25" customHeight="1" x14ac:dyDescent="0.2">
      <c r="A243" s="203">
        <v>42625</v>
      </c>
      <c r="B243" s="204" t="s">
        <v>3620</v>
      </c>
      <c r="C243" s="161"/>
      <c r="D243" s="230" t="s">
        <v>1171</v>
      </c>
      <c r="E243" s="162" t="s">
        <v>54</v>
      </c>
      <c r="F243" s="166">
        <v>236</v>
      </c>
      <c r="G243" s="163" t="s">
        <v>46</v>
      </c>
      <c r="H243" s="104" t="s">
        <v>1259</v>
      </c>
      <c r="I243" s="104" t="s">
        <v>3619</v>
      </c>
    </row>
    <row r="244" spans="1:9" ht="20.25" customHeight="1" x14ac:dyDescent="0.2">
      <c r="A244" s="203">
        <v>42625</v>
      </c>
      <c r="B244" s="204" t="s">
        <v>3621</v>
      </c>
      <c r="C244" s="161"/>
      <c r="D244" s="230" t="s">
        <v>1171</v>
      </c>
      <c r="E244" s="162" t="s">
        <v>54</v>
      </c>
      <c r="F244" s="166">
        <v>236</v>
      </c>
      <c r="G244" s="163" t="s">
        <v>46</v>
      </c>
      <c r="H244" s="104" t="s">
        <v>1259</v>
      </c>
      <c r="I244" s="104" t="s">
        <v>3619</v>
      </c>
    </row>
    <row r="245" spans="1:9" ht="20.25" customHeight="1" x14ac:dyDescent="0.2">
      <c r="A245" s="203">
        <v>42625</v>
      </c>
      <c r="B245" s="204" t="s">
        <v>3622</v>
      </c>
      <c r="C245" s="161"/>
      <c r="D245" s="230" t="s">
        <v>1171</v>
      </c>
      <c r="E245" s="162" t="s">
        <v>54</v>
      </c>
      <c r="F245" s="166">
        <v>118</v>
      </c>
      <c r="G245" s="163" t="s">
        <v>46</v>
      </c>
      <c r="H245" s="104" t="s">
        <v>1259</v>
      </c>
      <c r="I245" s="104" t="s">
        <v>3619</v>
      </c>
    </row>
    <row r="246" spans="1:9" ht="20.25" customHeight="1" x14ac:dyDescent="0.2">
      <c r="A246" s="203">
        <v>42668</v>
      </c>
      <c r="B246" s="204" t="s">
        <v>3623</v>
      </c>
      <c r="C246" s="204"/>
      <c r="D246" s="224">
        <v>299</v>
      </c>
      <c r="E246" s="224" t="s">
        <v>54</v>
      </c>
      <c r="F246" s="225">
        <v>4000</v>
      </c>
      <c r="G246" s="226" t="s">
        <v>46</v>
      </c>
      <c r="H246" s="126" t="s">
        <v>1259</v>
      </c>
      <c r="I246" s="126" t="s">
        <v>3624</v>
      </c>
    </row>
    <row r="247" spans="1:9" ht="20.25" customHeight="1" x14ac:dyDescent="0.25">
      <c r="A247" s="718" t="s">
        <v>3078</v>
      </c>
      <c r="B247" s="718"/>
      <c r="C247" s="718"/>
      <c r="D247" s="718"/>
      <c r="E247" s="718"/>
      <c r="F247" s="227">
        <f>SUM(F238:F246)</f>
        <v>9314</v>
      </c>
      <c r="G247" s="228"/>
      <c r="H247" s="229"/>
      <c r="I247" s="229"/>
    </row>
    <row r="248" spans="1:9" ht="20.25" customHeight="1" x14ac:dyDescent="0.2">
      <c r="A248" s="203">
        <v>42570</v>
      </c>
      <c r="B248" s="204" t="s">
        <v>3625</v>
      </c>
      <c r="C248" s="215" t="s">
        <v>1171</v>
      </c>
      <c r="D248" s="162"/>
      <c r="E248" s="162" t="s">
        <v>45</v>
      </c>
      <c r="F248" s="166">
        <v>2640</v>
      </c>
      <c r="G248" s="163" t="s">
        <v>46</v>
      </c>
      <c r="H248" s="104" t="s">
        <v>9</v>
      </c>
      <c r="I248" s="104" t="s">
        <v>3537</v>
      </c>
    </row>
    <row r="249" spans="1:9" ht="20.25" customHeight="1" x14ac:dyDescent="0.2">
      <c r="A249" s="203">
        <v>42570</v>
      </c>
      <c r="B249" s="204" t="s">
        <v>3626</v>
      </c>
      <c r="C249" s="215" t="s">
        <v>1171</v>
      </c>
      <c r="D249" s="162"/>
      <c r="E249" s="162" t="s">
        <v>45</v>
      </c>
      <c r="F249" s="166">
        <v>754.976</v>
      </c>
      <c r="G249" s="163" t="s">
        <v>46</v>
      </c>
      <c r="H249" s="104" t="s">
        <v>9</v>
      </c>
      <c r="I249" s="104" t="s">
        <v>1910</v>
      </c>
    </row>
    <row r="250" spans="1:9" ht="20.25" customHeight="1" x14ac:dyDescent="0.2">
      <c r="A250" s="203">
        <v>42570</v>
      </c>
      <c r="B250" s="204" t="s">
        <v>3627</v>
      </c>
      <c r="C250" s="215" t="s">
        <v>1171</v>
      </c>
      <c r="D250" s="162"/>
      <c r="E250" s="162" t="s">
        <v>45</v>
      </c>
      <c r="F250" s="166">
        <v>2640</v>
      </c>
      <c r="G250" s="163" t="s">
        <v>46</v>
      </c>
      <c r="H250" s="104" t="s">
        <v>9</v>
      </c>
      <c r="I250" s="104" t="s">
        <v>1454</v>
      </c>
    </row>
    <row r="251" spans="1:9" ht="20.25" customHeight="1" x14ac:dyDescent="0.2">
      <c r="A251" s="203">
        <v>42570</v>
      </c>
      <c r="B251" s="204" t="s">
        <v>3628</v>
      </c>
      <c r="C251" s="215" t="s">
        <v>1171</v>
      </c>
      <c r="D251" s="162"/>
      <c r="E251" s="162" t="s">
        <v>45</v>
      </c>
      <c r="F251" s="166">
        <v>1000</v>
      </c>
      <c r="G251" s="163" t="s">
        <v>46</v>
      </c>
      <c r="H251" s="104" t="s">
        <v>9</v>
      </c>
      <c r="I251" s="104" t="s">
        <v>1909</v>
      </c>
    </row>
    <row r="252" spans="1:9" ht="20.25" customHeight="1" x14ac:dyDescent="0.2">
      <c r="A252" s="203">
        <v>42592</v>
      </c>
      <c r="B252" s="204" t="s">
        <v>3629</v>
      </c>
      <c r="C252" s="215" t="s">
        <v>1171</v>
      </c>
      <c r="D252" s="162"/>
      <c r="E252" s="162" t="s">
        <v>45</v>
      </c>
      <c r="F252" s="166">
        <v>1932.7</v>
      </c>
      <c r="G252" s="163" t="s">
        <v>46</v>
      </c>
      <c r="H252" s="104" t="s">
        <v>9</v>
      </c>
      <c r="I252" s="104" t="s">
        <v>2113</v>
      </c>
    </row>
    <row r="253" spans="1:9" ht="20.25" customHeight="1" x14ac:dyDescent="0.2">
      <c r="A253" s="203">
        <v>42592</v>
      </c>
      <c r="B253" s="204" t="s">
        <v>3630</v>
      </c>
      <c r="C253" s="215" t="s">
        <v>1171</v>
      </c>
      <c r="D253" s="162"/>
      <c r="E253" s="162" t="s">
        <v>45</v>
      </c>
      <c r="F253" s="166">
        <v>754.976</v>
      </c>
      <c r="G253" s="163" t="s">
        <v>46</v>
      </c>
      <c r="H253" s="104" t="s">
        <v>9</v>
      </c>
      <c r="I253" s="104" t="s">
        <v>2114</v>
      </c>
    </row>
    <row r="254" spans="1:9" ht="20.25" customHeight="1" x14ac:dyDescent="0.2">
      <c r="A254" s="203">
        <v>42599</v>
      </c>
      <c r="B254" s="204" t="s">
        <v>3631</v>
      </c>
      <c r="C254" s="215" t="s">
        <v>1171</v>
      </c>
      <c r="D254" s="162"/>
      <c r="E254" s="162" t="s">
        <v>45</v>
      </c>
      <c r="F254" s="166">
        <v>2640</v>
      </c>
      <c r="G254" s="163" t="s">
        <v>46</v>
      </c>
      <c r="H254" s="104" t="s">
        <v>9</v>
      </c>
      <c r="I254" s="104" t="s">
        <v>3537</v>
      </c>
    </row>
    <row r="255" spans="1:9" ht="20.25" customHeight="1" x14ac:dyDescent="0.2">
      <c r="A255" s="203">
        <v>42599</v>
      </c>
      <c r="B255" s="204" t="s">
        <v>3632</v>
      </c>
      <c r="C255" s="215" t="s">
        <v>1171</v>
      </c>
      <c r="D255" s="162"/>
      <c r="E255" s="162" t="s">
        <v>45</v>
      </c>
      <c r="F255" s="166">
        <v>2640</v>
      </c>
      <c r="G255" s="163" t="s">
        <v>46</v>
      </c>
      <c r="H255" s="104" t="s">
        <v>9</v>
      </c>
      <c r="I255" s="104" t="s">
        <v>1454</v>
      </c>
    </row>
    <row r="256" spans="1:9" ht="20.25" customHeight="1" x14ac:dyDescent="0.2">
      <c r="A256" s="203">
        <v>42599</v>
      </c>
      <c r="B256" s="204" t="s">
        <v>3633</v>
      </c>
      <c r="C256" s="215" t="s">
        <v>1171</v>
      </c>
      <c r="D256" s="162"/>
      <c r="E256" s="162" t="s">
        <v>45</v>
      </c>
      <c r="F256" s="166">
        <v>754.976</v>
      </c>
      <c r="G256" s="163" t="s">
        <v>46</v>
      </c>
      <c r="H256" s="104" t="s">
        <v>9</v>
      </c>
      <c r="I256" s="104" t="s">
        <v>1910</v>
      </c>
    </row>
    <row r="257" spans="1:9" ht="20.25" customHeight="1" x14ac:dyDescent="0.2">
      <c r="A257" s="203">
        <v>42599</v>
      </c>
      <c r="B257" s="204" t="s">
        <v>3634</v>
      </c>
      <c r="C257" s="215" t="s">
        <v>1171</v>
      </c>
      <c r="D257" s="162"/>
      <c r="E257" s="162" t="s">
        <v>45</v>
      </c>
      <c r="F257" s="166">
        <v>1000</v>
      </c>
      <c r="G257" s="163" t="s">
        <v>46</v>
      </c>
      <c r="H257" s="104" t="s">
        <v>9</v>
      </c>
      <c r="I257" s="104" t="s">
        <v>1909</v>
      </c>
    </row>
    <row r="258" spans="1:9" ht="20.25" customHeight="1" x14ac:dyDescent="0.2">
      <c r="A258" s="203">
        <v>42625</v>
      </c>
      <c r="B258" s="204" t="s">
        <v>3635</v>
      </c>
      <c r="C258" s="215" t="s">
        <v>1171</v>
      </c>
      <c r="D258" s="162"/>
      <c r="E258" s="162" t="s">
        <v>45</v>
      </c>
      <c r="F258" s="166">
        <v>1932.7</v>
      </c>
      <c r="G258" s="163" t="s">
        <v>46</v>
      </c>
      <c r="H258" s="104" t="s">
        <v>9</v>
      </c>
      <c r="I258" s="104" t="s">
        <v>2113</v>
      </c>
    </row>
    <row r="259" spans="1:9" ht="20.25" customHeight="1" x14ac:dyDescent="0.2">
      <c r="A259" s="203">
        <v>42625</v>
      </c>
      <c r="B259" s="204" t="s">
        <v>3630</v>
      </c>
      <c r="C259" s="215" t="s">
        <v>1171</v>
      </c>
      <c r="D259" s="162"/>
      <c r="E259" s="162" t="s">
        <v>45</v>
      </c>
      <c r="F259" s="166">
        <v>754.976</v>
      </c>
      <c r="G259" s="163" t="s">
        <v>46</v>
      </c>
      <c r="H259" s="104" t="s">
        <v>9</v>
      </c>
      <c r="I259" s="104" t="s">
        <v>2114</v>
      </c>
    </row>
    <row r="260" spans="1:9" ht="20.25" customHeight="1" x14ac:dyDescent="0.2">
      <c r="A260" s="203">
        <v>42634</v>
      </c>
      <c r="B260" s="204" t="s">
        <v>3636</v>
      </c>
      <c r="C260" s="215" t="s">
        <v>1171</v>
      </c>
      <c r="D260" s="162"/>
      <c r="E260" s="162" t="s">
        <v>45</v>
      </c>
      <c r="F260" s="166">
        <v>2640</v>
      </c>
      <c r="G260" s="163" t="s">
        <v>46</v>
      </c>
      <c r="H260" s="104" t="s">
        <v>9</v>
      </c>
      <c r="I260" s="104" t="s">
        <v>3537</v>
      </c>
    </row>
    <row r="261" spans="1:9" ht="20.25" customHeight="1" x14ac:dyDescent="0.2">
      <c r="A261" s="203">
        <v>42634</v>
      </c>
      <c r="B261" s="204" t="s">
        <v>3637</v>
      </c>
      <c r="C261" s="215" t="s">
        <v>1171</v>
      </c>
      <c r="D261" s="162"/>
      <c r="E261" s="162" t="s">
        <v>45</v>
      </c>
      <c r="F261" s="166">
        <v>754.976</v>
      </c>
      <c r="G261" s="163" t="s">
        <v>46</v>
      </c>
      <c r="H261" s="104" t="s">
        <v>9</v>
      </c>
      <c r="I261" s="104" t="s">
        <v>1910</v>
      </c>
    </row>
    <row r="262" spans="1:9" ht="20.25" customHeight="1" x14ac:dyDescent="0.2">
      <c r="A262" s="203">
        <v>42634</v>
      </c>
      <c r="B262" s="204" t="s">
        <v>3638</v>
      </c>
      <c r="C262" s="215" t="s">
        <v>1171</v>
      </c>
      <c r="D262" s="162"/>
      <c r="E262" s="162" t="s">
        <v>45</v>
      </c>
      <c r="F262" s="166">
        <v>2640</v>
      </c>
      <c r="G262" s="163" t="s">
        <v>46</v>
      </c>
      <c r="H262" s="104" t="s">
        <v>9</v>
      </c>
      <c r="I262" s="104" t="s">
        <v>1454</v>
      </c>
    </row>
    <row r="263" spans="1:9" ht="20.25" customHeight="1" x14ac:dyDescent="0.2">
      <c r="A263" s="203">
        <v>42634</v>
      </c>
      <c r="B263" s="204" t="s">
        <v>3639</v>
      </c>
      <c r="C263" s="215" t="s">
        <v>1171</v>
      </c>
      <c r="D263" s="162"/>
      <c r="E263" s="162" t="s">
        <v>45</v>
      </c>
      <c r="F263" s="166">
        <v>1000</v>
      </c>
      <c r="G263" s="163" t="s">
        <v>46</v>
      </c>
      <c r="H263" s="104" t="s">
        <v>9</v>
      </c>
      <c r="I263" s="104" t="s">
        <v>1909</v>
      </c>
    </row>
    <row r="264" spans="1:9" ht="20.25" customHeight="1" x14ac:dyDescent="0.2">
      <c r="A264" s="203">
        <v>42654</v>
      </c>
      <c r="B264" s="204" t="s">
        <v>3629</v>
      </c>
      <c r="C264" s="215" t="s">
        <v>1171</v>
      </c>
      <c r="D264" s="162"/>
      <c r="E264" s="162" t="s">
        <v>45</v>
      </c>
      <c r="F264" s="166">
        <v>1932.7</v>
      </c>
      <c r="G264" s="163" t="s">
        <v>46</v>
      </c>
      <c r="H264" s="104" t="s">
        <v>9</v>
      </c>
      <c r="I264" s="104" t="s">
        <v>2113</v>
      </c>
    </row>
    <row r="265" spans="1:9" ht="20.25" customHeight="1" x14ac:dyDescent="0.2">
      <c r="A265" s="203">
        <v>42654</v>
      </c>
      <c r="B265" s="204" t="s">
        <v>3630</v>
      </c>
      <c r="C265" s="215" t="s">
        <v>1171</v>
      </c>
      <c r="D265" s="162"/>
      <c r="E265" s="162" t="s">
        <v>45</v>
      </c>
      <c r="F265" s="166">
        <v>754.976</v>
      </c>
      <c r="G265" s="163" t="s">
        <v>46</v>
      </c>
      <c r="H265" s="104" t="s">
        <v>9</v>
      </c>
      <c r="I265" s="104" t="s">
        <v>2114</v>
      </c>
    </row>
    <row r="266" spans="1:9" ht="20.25" customHeight="1" x14ac:dyDescent="0.2">
      <c r="A266" s="203">
        <v>42698</v>
      </c>
      <c r="B266" s="204" t="s">
        <v>3640</v>
      </c>
      <c r="C266" s="215" t="s">
        <v>1171</v>
      </c>
      <c r="D266" s="162">
        <v>6274</v>
      </c>
      <c r="E266" s="162" t="s">
        <v>54</v>
      </c>
      <c r="F266" s="166">
        <v>2410</v>
      </c>
      <c r="G266" s="163" t="s">
        <v>46</v>
      </c>
      <c r="H266" s="104" t="s">
        <v>9</v>
      </c>
      <c r="I266" s="104" t="s">
        <v>3641</v>
      </c>
    </row>
    <row r="267" spans="1:9" ht="20.25" customHeight="1" thickBot="1" x14ac:dyDescent="0.3">
      <c r="A267" s="716" t="s">
        <v>3078</v>
      </c>
      <c r="B267" s="717"/>
      <c r="C267" s="717"/>
      <c r="D267" s="717"/>
      <c r="E267" s="719"/>
      <c r="F267" s="211">
        <f>SUM(F248:F266)</f>
        <v>31577.956000000002</v>
      </c>
      <c r="G267" s="212"/>
      <c r="H267" s="213"/>
      <c r="I267" s="214"/>
    </row>
    <row r="268" spans="1:9" ht="20.25" customHeight="1" thickBot="1" x14ac:dyDescent="0.35">
      <c r="A268" s="205"/>
      <c r="B268" s="206" t="s">
        <v>3079</v>
      </c>
      <c r="C268" s="201"/>
      <c r="D268" s="201"/>
      <c r="E268" s="201"/>
      <c r="F268" s="189">
        <f>SUM(F220:F267)-F235-F237-F247-F267</f>
        <v>87754.795899999997</v>
      </c>
      <c r="G268" s="201"/>
      <c r="H268" s="201"/>
      <c r="I268" s="202"/>
    </row>
  </sheetData>
  <sortState ref="A225:T227">
    <sortCondition ref="A227"/>
  </sortState>
  <mergeCells count="34">
    <mergeCell ref="A199:E199"/>
    <mergeCell ref="A204:E204"/>
    <mergeCell ref="A218:I218"/>
    <mergeCell ref="K1:S1"/>
    <mergeCell ref="K92:O92"/>
    <mergeCell ref="A155:I155"/>
    <mergeCell ref="A216:E216"/>
    <mergeCell ref="A152:E152"/>
    <mergeCell ref="A1:I1"/>
    <mergeCell ref="A6:E6"/>
    <mergeCell ref="A26:E26"/>
    <mergeCell ref="A108:E108"/>
    <mergeCell ref="A111:E111"/>
    <mergeCell ref="A118:E118"/>
    <mergeCell ref="A123:E123"/>
    <mergeCell ref="A129:E129"/>
    <mergeCell ref="K70:O70"/>
    <mergeCell ref="K91:O91"/>
    <mergeCell ref="A158:E158"/>
    <mergeCell ref="A172:E172"/>
    <mergeCell ref="A194:E194"/>
    <mergeCell ref="A149:E149"/>
    <mergeCell ref="A151:E151"/>
    <mergeCell ref="K5:O5"/>
    <mergeCell ref="K9:O9"/>
    <mergeCell ref="K51:O51"/>
    <mergeCell ref="K53:O53"/>
    <mergeCell ref="K59:O59"/>
    <mergeCell ref="A237:E237"/>
    <mergeCell ref="A247:E247"/>
    <mergeCell ref="A267:E267"/>
    <mergeCell ref="A235:E235"/>
    <mergeCell ref="A211:E211"/>
    <mergeCell ref="A215:E215"/>
  </mergeCells>
  <conditionalFormatting sqref="G2:H2 Q2:R2 G3:G151 G156:H156 G215 G220:G234 G158 G172 G194 G199 G204 G211 Q3:Q50 Q52 Q54:Q58 Q60:Q69 Q71:Q90 G238:G246 G264:G266">
    <cfRule type="cellIs" dxfId="6377" priority="595" operator="equal">
      <formula>"D"</formula>
    </cfRule>
    <cfRule type="cellIs" dxfId="6376" priority="596" operator="equal">
      <formula>"C"</formula>
    </cfRule>
  </conditionalFormatting>
  <conditionalFormatting sqref="A73:D96 E73:G99 A172:G172 C157:C184 A97:A99 A3:G72 A100:G151 A158:G158 A215:G215 A194:G194 A199:G199 A204:G204 A211:G211 K3:Q50 K52:Q52 K54:Q58 K60:Q69 K71:Q90 A264:B266 A220:G234 A238:G246 D264:G266">
    <cfRule type="cellIs" dxfId="6375" priority="594" operator="equal">
      <formula>"C"</formula>
    </cfRule>
  </conditionalFormatting>
  <conditionalFormatting sqref="A2:H2 K2:R2 E96:E100 A156:H156 M3:M4 M6:M8 M10">
    <cfRule type="cellIs" dxfId="6374" priority="592" operator="equal">
      <formula>"C"</formula>
    </cfRule>
    <cfRule type="cellIs" dxfId="6373" priority="593" operator="equal">
      <formula>"C"</formula>
    </cfRule>
  </conditionalFormatting>
  <conditionalFormatting sqref="G153:I217 G1:I151 A319:I1048576 A218 H220:I234 A215:I215 A268:I268 A26:I26 A108:I108 A111:I111 A118:I118 A123:I123 A129:I129 A149:I149 A151:I151 A158:I158 A172:I172 A194:I194 A199:I199 A204:I204 A211:I211 K1:S50 K71:S90 K52:S52 K54:S58 K60:S69 A1:F217 K92:P92 T1:XFD219 J1:J219 K93:S219 H238:I246 H264:I266 J220:XFD1048576">
    <cfRule type="cellIs" dxfId="6372" priority="542" operator="equal">
      <formula>"NR-ES"</formula>
    </cfRule>
    <cfRule type="cellIs" dxfId="6371" priority="545" operator="equal">
      <formula>"COAD"</formula>
    </cfRule>
    <cfRule type="cellIs" dxfId="6370" priority="546" operator="equal">
      <formula>"DIR"</formula>
    </cfRule>
    <cfRule type="cellIs" dxfId="6369" priority="547" operator="equal">
      <formula>"CPMA"</formula>
    </cfRule>
    <cfRule type="cellIs" dxfId="6368" priority="548" operator="equal">
      <formula>"CPGI"</formula>
    </cfRule>
    <cfRule type="cellIs" dxfId="6367" priority="549" operator="equal">
      <formula>"COPM"</formula>
    </cfRule>
    <cfRule type="cellIs" dxfId="6366" priority="550" operator="equal">
      <formula>"COAD/CETEM"</formula>
    </cfRule>
    <cfRule type="cellIs" dxfId="6365" priority="551" operator="equal">
      <formula>"CATE"</formula>
    </cfRule>
  </conditionalFormatting>
  <conditionalFormatting sqref="A319:I1048576 A1:A218 B1:I217 H220:I234 A215:I215 A268:I268 A26:I26 A108:I108 A111:I111 A118:I118 A123:I123 A129:I129 A149:I149 A151:I151 A158:I158 A172:I172 A194:I194 A199:I199 A204:I204 A211:I211 K1:S50 K52:S52 K54:S58 K60:S69 K71:S90 A152:E152 J1:J219 T1:XFD219 K92:S219 H238:I246 H264:I266 J220:XFD1048576">
    <cfRule type="cellIs" dxfId="6364" priority="541" operator="equal">
      <formula>"COAM"</formula>
    </cfRule>
  </conditionalFormatting>
  <conditionalFormatting sqref="A6:F6 A26:F26 A108:F108 A111:F111 A118:F118 A123:F123 A129:F129 A149:F149 A151:F151 A158:F158 A172:F172 A194:F194 A199:F199 A204:F204 A211:F211 A215:F215 K5:P5 K9:P9">
    <cfRule type="cellIs" dxfId="6363" priority="528" operator="equal">
      <formula>"CATE"</formula>
    </cfRule>
    <cfRule type="cellIs" dxfId="6362" priority="529" operator="equal">
      <formula>"COAM"</formula>
    </cfRule>
  </conditionalFormatting>
  <conditionalFormatting sqref="A6:F6 A26:F26 A108:F108 A111:F111 A118:F118 A123:F123 A129:F129 A149:F149 A151:F151 A158:F158 A172:F172 A194:F194 A199:F199 A204:F204 A211:F211 A215:F215 K5:P5 K9:P9">
    <cfRule type="cellIs" dxfId="6361" priority="537" operator="equal">
      <formula>"CATE"</formula>
    </cfRule>
  </conditionalFormatting>
  <conditionalFormatting sqref="A6:F6 A26:F26 A108:F108 A111:F111 A118:F118 A123:F123 A129:F129 A149:F149 A151:F151 A158:F158 A172:F172 A194:F194 A199:F199 A204:F204 A211:F211 A215:F215 K5:P5 K9:P9">
    <cfRule type="cellIs" dxfId="6360" priority="535" operator="equal">
      <formula>"DIR"</formula>
    </cfRule>
    <cfRule type="cellIs" dxfId="6359" priority="536" operator="equal">
      <formula>"COAD/CETEM"</formula>
    </cfRule>
  </conditionalFormatting>
  <conditionalFormatting sqref="A6:F6 A26:F26 A108:F108 A111:F111 A118:F118 A123:F123 A129:F129 A149:F149 A151:F151 A158:F158 A172:F172 A194:F194 A199:F199 A204:F204 A211:F211 A215:F215 K5:P5 K9:P9">
    <cfRule type="cellIs" dxfId="6358" priority="534" operator="equal">
      <formula>"COAD"</formula>
    </cfRule>
  </conditionalFormatting>
  <conditionalFormatting sqref="A6:F6 A26:F26 A108:F108 A111:F111 A118:F118 A123:F123 A129:F129 A149:F149 A151:F151 A158:F158 A172:F172 A194:F194 A199:F199 A204:F204 A211:F211 A215:F215 K5:P5 K9:P9">
    <cfRule type="cellIs" dxfId="6357" priority="530" operator="equal">
      <formula>"CPMA"</formula>
    </cfRule>
    <cfRule type="cellIs" dxfId="6356" priority="531" operator="equal">
      <formula>"COPM"</formula>
    </cfRule>
    <cfRule type="cellIs" dxfId="6355" priority="532" operator="equal">
      <formula>"NR-ES"</formula>
    </cfRule>
    <cfRule type="cellIs" dxfId="6354" priority="533" operator="equal">
      <formula>"CPGI"</formula>
    </cfRule>
  </conditionalFormatting>
  <conditionalFormatting sqref="Q51">
    <cfRule type="cellIs" dxfId="6353" priority="313" operator="equal">
      <formula>"D"</formula>
    </cfRule>
    <cfRule type="cellIs" dxfId="6352" priority="314" operator="equal">
      <formula>"C"</formula>
    </cfRule>
  </conditionalFormatting>
  <conditionalFormatting sqref="K51:Q51">
    <cfRule type="cellIs" dxfId="6351" priority="312" operator="equal">
      <formula>"C"</formula>
    </cfRule>
  </conditionalFormatting>
  <conditionalFormatting sqref="K51:S51">
    <cfRule type="cellIs" dxfId="6350" priority="304" operator="equal">
      <formula>"NR-ES"</formula>
    </cfRule>
    <cfRule type="cellIs" dxfId="6349" priority="305" operator="equal">
      <formula>"COAD"</formula>
    </cfRule>
    <cfRule type="cellIs" dxfId="6348" priority="306" operator="equal">
      <formula>"DIR"</formula>
    </cfRule>
    <cfRule type="cellIs" dxfId="6347" priority="307" operator="equal">
      <formula>"CPMA"</formula>
    </cfRule>
    <cfRule type="cellIs" dxfId="6346" priority="308" operator="equal">
      <formula>"CPGI"</formula>
    </cfRule>
    <cfRule type="cellIs" dxfId="6345" priority="309" operator="equal">
      <formula>"COPM"</formula>
    </cfRule>
    <cfRule type="cellIs" dxfId="6344" priority="310" operator="equal">
      <formula>"COAD/CETEM"</formula>
    </cfRule>
    <cfRule type="cellIs" dxfId="6343" priority="311" operator="equal">
      <formula>"CATE"</formula>
    </cfRule>
  </conditionalFormatting>
  <conditionalFormatting sqref="K51:S51">
    <cfRule type="cellIs" dxfId="6342" priority="303" operator="equal">
      <formula>"COAM"</formula>
    </cfRule>
  </conditionalFormatting>
  <conditionalFormatting sqref="K51:P51">
    <cfRule type="cellIs" dxfId="6341" priority="301" operator="equal">
      <formula>"CATE"</formula>
    </cfRule>
    <cfRule type="cellIs" dxfId="6340" priority="302" operator="equal">
      <formula>"COAM"</formula>
    </cfRule>
  </conditionalFormatting>
  <conditionalFormatting sqref="K51:P51">
    <cfRule type="cellIs" dxfId="6339" priority="300" operator="equal">
      <formula>"CATE"</formula>
    </cfRule>
  </conditionalFormatting>
  <conditionalFormatting sqref="K51:P51">
    <cfRule type="cellIs" dxfId="6338" priority="298" operator="equal">
      <formula>"DIR"</formula>
    </cfRule>
    <cfRule type="cellIs" dxfId="6337" priority="299" operator="equal">
      <formula>"COAD/CETEM"</formula>
    </cfRule>
  </conditionalFormatting>
  <conditionalFormatting sqref="K51:P51">
    <cfRule type="cellIs" dxfId="6336" priority="297" operator="equal">
      <formula>"COAD"</formula>
    </cfRule>
  </conditionalFormatting>
  <conditionalFormatting sqref="K51:P51">
    <cfRule type="cellIs" dxfId="6335" priority="293" operator="equal">
      <formula>"CPMA"</formula>
    </cfRule>
    <cfRule type="cellIs" dxfId="6334" priority="294" operator="equal">
      <formula>"COPM"</formula>
    </cfRule>
    <cfRule type="cellIs" dxfId="6333" priority="295" operator="equal">
      <formula>"NR-ES"</formula>
    </cfRule>
    <cfRule type="cellIs" dxfId="6332" priority="296" operator="equal">
      <formula>"CPGI"</formula>
    </cfRule>
  </conditionalFormatting>
  <conditionalFormatting sqref="Q53">
    <cfRule type="cellIs" dxfId="6331" priority="291" operator="equal">
      <formula>"D"</formula>
    </cfRule>
    <cfRule type="cellIs" dxfId="6330" priority="292" operator="equal">
      <formula>"C"</formula>
    </cfRule>
  </conditionalFormatting>
  <conditionalFormatting sqref="K53:Q53">
    <cfRule type="cellIs" dxfId="6329" priority="290" operator="equal">
      <formula>"C"</formula>
    </cfRule>
  </conditionalFormatting>
  <conditionalFormatting sqref="K53:S53">
    <cfRule type="cellIs" dxfId="6328" priority="282" operator="equal">
      <formula>"NR-ES"</formula>
    </cfRule>
    <cfRule type="cellIs" dxfId="6327" priority="283" operator="equal">
      <formula>"COAD"</formula>
    </cfRule>
    <cfRule type="cellIs" dxfId="6326" priority="284" operator="equal">
      <formula>"DIR"</formula>
    </cfRule>
    <cfRule type="cellIs" dxfId="6325" priority="285" operator="equal">
      <formula>"CPMA"</formula>
    </cfRule>
    <cfRule type="cellIs" dxfId="6324" priority="286" operator="equal">
      <formula>"CPGI"</formula>
    </cfRule>
    <cfRule type="cellIs" dxfId="6323" priority="287" operator="equal">
      <formula>"COPM"</formula>
    </cfRule>
    <cfRule type="cellIs" dxfId="6322" priority="288" operator="equal">
      <formula>"COAD/CETEM"</formula>
    </cfRule>
    <cfRule type="cellIs" dxfId="6321" priority="289" operator="equal">
      <formula>"CATE"</formula>
    </cfRule>
  </conditionalFormatting>
  <conditionalFormatting sqref="K53:S53">
    <cfRule type="cellIs" dxfId="6320" priority="281" operator="equal">
      <formula>"COAM"</formula>
    </cfRule>
  </conditionalFormatting>
  <conditionalFormatting sqref="K53:P53">
    <cfRule type="cellIs" dxfId="6319" priority="279" operator="equal">
      <formula>"CATE"</formula>
    </cfRule>
    <cfRule type="cellIs" dxfId="6318" priority="280" operator="equal">
      <formula>"COAM"</formula>
    </cfRule>
  </conditionalFormatting>
  <conditionalFormatting sqref="K53:P53">
    <cfRule type="cellIs" dxfId="6317" priority="278" operator="equal">
      <formula>"CATE"</formula>
    </cfRule>
  </conditionalFormatting>
  <conditionalFormatting sqref="K53:P53">
    <cfRule type="cellIs" dxfId="6316" priority="276" operator="equal">
      <formula>"DIR"</formula>
    </cfRule>
    <cfRule type="cellIs" dxfId="6315" priority="277" operator="equal">
      <formula>"COAD/CETEM"</formula>
    </cfRule>
  </conditionalFormatting>
  <conditionalFormatting sqref="K53:P53">
    <cfRule type="cellIs" dxfId="6314" priority="275" operator="equal">
      <formula>"COAD"</formula>
    </cfRule>
  </conditionalFormatting>
  <conditionalFormatting sqref="K53:P53">
    <cfRule type="cellIs" dxfId="6313" priority="271" operator="equal">
      <formula>"CPMA"</formula>
    </cfRule>
    <cfRule type="cellIs" dxfId="6312" priority="272" operator="equal">
      <formula>"COPM"</formula>
    </cfRule>
    <cfRule type="cellIs" dxfId="6311" priority="273" operator="equal">
      <formula>"NR-ES"</formula>
    </cfRule>
    <cfRule type="cellIs" dxfId="6310" priority="274" operator="equal">
      <formula>"CPGI"</formula>
    </cfRule>
  </conditionalFormatting>
  <conditionalFormatting sqref="Q59">
    <cfRule type="cellIs" dxfId="6309" priority="269" operator="equal">
      <formula>"D"</formula>
    </cfRule>
    <cfRule type="cellIs" dxfId="6308" priority="270" operator="equal">
      <formula>"C"</formula>
    </cfRule>
  </conditionalFormatting>
  <conditionalFormatting sqref="K59:Q59">
    <cfRule type="cellIs" dxfId="6307" priority="268" operator="equal">
      <formula>"C"</formula>
    </cfRule>
  </conditionalFormatting>
  <conditionalFormatting sqref="K59:S59">
    <cfRule type="cellIs" dxfId="6306" priority="260" operator="equal">
      <formula>"NR-ES"</formula>
    </cfRule>
    <cfRule type="cellIs" dxfId="6305" priority="261" operator="equal">
      <formula>"COAD"</formula>
    </cfRule>
    <cfRule type="cellIs" dxfId="6304" priority="262" operator="equal">
      <formula>"DIR"</formula>
    </cfRule>
    <cfRule type="cellIs" dxfId="6303" priority="263" operator="equal">
      <formula>"CPMA"</formula>
    </cfRule>
    <cfRule type="cellIs" dxfId="6302" priority="264" operator="equal">
      <formula>"CPGI"</formula>
    </cfRule>
    <cfRule type="cellIs" dxfId="6301" priority="265" operator="equal">
      <formula>"COPM"</formula>
    </cfRule>
    <cfRule type="cellIs" dxfId="6300" priority="266" operator="equal">
      <formula>"COAD/CETEM"</formula>
    </cfRule>
    <cfRule type="cellIs" dxfId="6299" priority="267" operator="equal">
      <formula>"CATE"</formula>
    </cfRule>
  </conditionalFormatting>
  <conditionalFormatting sqref="K59:S59">
    <cfRule type="cellIs" dxfId="6298" priority="259" operator="equal">
      <formula>"COAM"</formula>
    </cfRule>
  </conditionalFormatting>
  <conditionalFormatting sqref="K59:P59">
    <cfRule type="cellIs" dxfId="6297" priority="257" operator="equal">
      <formula>"CATE"</formula>
    </cfRule>
    <cfRule type="cellIs" dxfId="6296" priority="258" operator="equal">
      <formula>"COAM"</formula>
    </cfRule>
  </conditionalFormatting>
  <conditionalFormatting sqref="K59:P59">
    <cfRule type="cellIs" dxfId="6295" priority="256" operator="equal">
      <formula>"CATE"</formula>
    </cfRule>
  </conditionalFormatting>
  <conditionalFormatting sqref="K59:P59">
    <cfRule type="cellIs" dxfId="6294" priority="254" operator="equal">
      <formula>"DIR"</formula>
    </cfRule>
    <cfRule type="cellIs" dxfId="6293" priority="255" operator="equal">
      <formula>"COAD/CETEM"</formula>
    </cfRule>
  </conditionalFormatting>
  <conditionalFormatting sqref="K59:P59">
    <cfRule type="cellIs" dxfId="6292" priority="253" operator="equal">
      <formula>"COAD"</formula>
    </cfRule>
  </conditionalFormatting>
  <conditionalFormatting sqref="K59:P59">
    <cfRule type="cellIs" dxfId="6291" priority="249" operator="equal">
      <formula>"CPMA"</formula>
    </cfRule>
    <cfRule type="cellIs" dxfId="6290" priority="250" operator="equal">
      <formula>"COPM"</formula>
    </cfRule>
    <cfRule type="cellIs" dxfId="6289" priority="251" operator="equal">
      <formula>"NR-ES"</formula>
    </cfRule>
    <cfRule type="cellIs" dxfId="6288" priority="252" operator="equal">
      <formula>"CPGI"</formula>
    </cfRule>
  </conditionalFormatting>
  <conditionalFormatting sqref="Q70">
    <cfRule type="cellIs" dxfId="6287" priority="247" operator="equal">
      <formula>"D"</formula>
    </cfRule>
    <cfRule type="cellIs" dxfId="6286" priority="248" operator="equal">
      <formula>"C"</formula>
    </cfRule>
  </conditionalFormatting>
  <conditionalFormatting sqref="K70:Q70">
    <cfRule type="cellIs" dxfId="6285" priority="246" operator="equal">
      <formula>"C"</formula>
    </cfRule>
  </conditionalFormatting>
  <conditionalFormatting sqref="K70:S70">
    <cfRule type="cellIs" dxfId="6284" priority="238" operator="equal">
      <formula>"NR-ES"</formula>
    </cfRule>
    <cfRule type="cellIs" dxfId="6283" priority="239" operator="equal">
      <formula>"COAD"</formula>
    </cfRule>
    <cfRule type="cellIs" dxfId="6282" priority="240" operator="equal">
      <formula>"DIR"</formula>
    </cfRule>
    <cfRule type="cellIs" dxfId="6281" priority="241" operator="equal">
      <formula>"CPMA"</formula>
    </cfRule>
    <cfRule type="cellIs" dxfId="6280" priority="242" operator="equal">
      <formula>"CPGI"</formula>
    </cfRule>
    <cfRule type="cellIs" dxfId="6279" priority="243" operator="equal">
      <formula>"COPM"</formula>
    </cfRule>
    <cfRule type="cellIs" dxfId="6278" priority="244" operator="equal">
      <formula>"COAD/CETEM"</formula>
    </cfRule>
    <cfRule type="cellIs" dxfId="6277" priority="245" operator="equal">
      <formula>"CATE"</formula>
    </cfRule>
  </conditionalFormatting>
  <conditionalFormatting sqref="K70:S70">
    <cfRule type="cellIs" dxfId="6276" priority="237" operator="equal">
      <formula>"COAM"</formula>
    </cfRule>
  </conditionalFormatting>
  <conditionalFormatting sqref="K70:P70">
    <cfRule type="cellIs" dxfId="6275" priority="235" operator="equal">
      <formula>"CATE"</formula>
    </cfRule>
    <cfRule type="cellIs" dxfId="6274" priority="236" operator="equal">
      <formula>"COAM"</formula>
    </cfRule>
  </conditionalFormatting>
  <conditionalFormatting sqref="K70:P70">
    <cfRule type="cellIs" dxfId="6273" priority="234" operator="equal">
      <formula>"CATE"</formula>
    </cfRule>
  </conditionalFormatting>
  <conditionalFormatting sqref="K70:P70">
    <cfRule type="cellIs" dxfId="6272" priority="232" operator="equal">
      <formula>"DIR"</formula>
    </cfRule>
    <cfRule type="cellIs" dxfId="6271" priority="233" operator="equal">
      <formula>"COAD/CETEM"</formula>
    </cfRule>
  </conditionalFormatting>
  <conditionalFormatting sqref="K70:P70">
    <cfRule type="cellIs" dxfId="6270" priority="231" operator="equal">
      <formula>"COAD"</formula>
    </cfRule>
  </conditionalFormatting>
  <conditionalFormatting sqref="K70:P70">
    <cfRule type="cellIs" dxfId="6269" priority="227" operator="equal">
      <formula>"CPMA"</formula>
    </cfRule>
    <cfRule type="cellIs" dxfId="6268" priority="228" operator="equal">
      <formula>"COPM"</formula>
    </cfRule>
    <cfRule type="cellIs" dxfId="6267" priority="229" operator="equal">
      <formula>"NR-ES"</formula>
    </cfRule>
    <cfRule type="cellIs" dxfId="6266" priority="230" operator="equal">
      <formula>"CPGI"</formula>
    </cfRule>
  </conditionalFormatting>
  <conditionalFormatting sqref="Q91">
    <cfRule type="cellIs" dxfId="6265" priority="225" operator="equal">
      <formula>"D"</formula>
    </cfRule>
    <cfRule type="cellIs" dxfId="6264" priority="226" operator="equal">
      <formula>"C"</formula>
    </cfRule>
  </conditionalFormatting>
  <conditionalFormatting sqref="K91:Q91">
    <cfRule type="cellIs" dxfId="6263" priority="224" operator="equal">
      <formula>"C"</formula>
    </cfRule>
  </conditionalFormatting>
  <conditionalFormatting sqref="K91:S91">
    <cfRule type="cellIs" dxfId="6262" priority="216" operator="equal">
      <formula>"NR-ES"</formula>
    </cfRule>
    <cfRule type="cellIs" dxfId="6261" priority="217" operator="equal">
      <formula>"COAD"</formula>
    </cfRule>
    <cfRule type="cellIs" dxfId="6260" priority="218" operator="equal">
      <formula>"DIR"</formula>
    </cfRule>
    <cfRule type="cellIs" dxfId="6259" priority="219" operator="equal">
      <formula>"CPMA"</formula>
    </cfRule>
    <cfRule type="cellIs" dxfId="6258" priority="220" operator="equal">
      <formula>"CPGI"</formula>
    </cfRule>
    <cfRule type="cellIs" dxfId="6257" priority="221" operator="equal">
      <formula>"COPM"</formula>
    </cfRule>
    <cfRule type="cellIs" dxfId="6256" priority="222" operator="equal">
      <formula>"COAD/CETEM"</formula>
    </cfRule>
    <cfRule type="cellIs" dxfId="6255" priority="223" operator="equal">
      <formula>"CATE"</formula>
    </cfRule>
  </conditionalFormatting>
  <conditionalFormatting sqref="K91:S91">
    <cfRule type="cellIs" dxfId="6254" priority="215" operator="equal">
      <formula>"COAM"</formula>
    </cfRule>
  </conditionalFormatting>
  <conditionalFormatting sqref="K91:P91">
    <cfRule type="cellIs" dxfId="6253" priority="213" operator="equal">
      <formula>"CATE"</formula>
    </cfRule>
    <cfRule type="cellIs" dxfId="6252" priority="214" operator="equal">
      <formula>"COAM"</formula>
    </cfRule>
  </conditionalFormatting>
  <conditionalFormatting sqref="K91:P91">
    <cfRule type="cellIs" dxfId="6251" priority="212" operator="equal">
      <formula>"CATE"</formula>
    </cfRule>
  </conditionalFormatting>
  <conditionalFormatting sqref="K91:P91">
    <cfRule type="cellIs" dxfId="6250" priority="210" operator="equal">
      <formula>"DIR"</formula>
    </cfRule>
    <cfRule type="cellIs" dxfId="6249" priority="211" operator="equal">
      <formula>"COAD/CETEM"</formula>
    </cfRule>
  </conditionalFormatting>
  <conditionalFormatting sqref="K91:P91">
    <cfRule type="cellIs" dxfId="6248" priority="209" operator="equal">
      <formula>"COAD"</formula>
    </cfRule>
  </conditionalFormatting>
  <conditionalFormatting sqref="K91:P91">
    <cfRule type="cellIs" dxfId="6247" priority="205" operator="equal">
      <formula>"CPMA"</formula>
    </cfRule>
    <cfRule type="cellIs" dxfId="6246" priority="206" operator="equal">
      <formula>"COPM"</formula>
    </cfRule>
    <cfRule type="cellIs" dxfId="6245" priority="207" operator="equal">
      <formula>"NR-ES"</formula>
    </cfRule>
    <cfRule type="cellIs" dxfId="6244" priority="208" operator="equal">
      <formula>"CPGI"</formula>
    </cfRule>
  </conditionalFormatting>
  <conditionalFormatting sqref="B268">
    <cfRule type="cellIs" dxfId="6243" priority="204" operator="equal">
      <formula>"CATE"</formula>
    </cfRule>
  </conditionalFormatting>
  <conditionalFormatting sqref="B268">
    <cfRule type="cellIs" dxfId="6242" priority="202" operator="equal">
      <formula>"DIR"</formula>
    </cfRule>
    <cfRule type="cellIs" dxfId="6241" priority="203" operator="equal">
      <formula>"COAD/CETEM"</formula>
    </cfRule>
  </conditionalFormatting>
  <conditionalFormatting sqref="B268">
    <cfRule type="cellIs" dxfId="6240" priority="201" operator="equal">
      <formula>"COAD"</formula>
    </cfRule>
  </conditionalFormatting>
  <conditionalFormatting sqref="B268">
    <cfRule type="cellIs" dxfId="6239" priority="197" operator="equal">
      <formula>"CPMA"</formula>
    </cfRule>
    <cfRule type="cellIs" dxfId="6238" priority="198" operator="equal">
      <formula>"COPM"</formula>
    </cfRule>
    <cfRule type="cellIs" dxfId="6237" priority="199" operator="equal">
      <formula>"NR-ES"</formula>
    </cfRule>
    <cfRule type="cellIs" dxfId="6236" priority="200" operator="equal">
      <formula>"CPGI"</formula>
    </cfRule>
  </conditionalFormatting>
  <conditionalFormatting sqref="B268">
    <cfRule type="cellIs" dxfId="6235" priority="195" operator="equal">
      <formula>"CATE"</formula>
    </cfRule>
    <cfRule type="cellIs" dxfId="6234" priority="196" operator="equal">
      <formula>"COAM"</formula>
    </cfRule>
  </conditionalFormatting>
  <conditionalFormatting sqref="G219:H219">
    <cfRule type="cellIs" dxfId="6233" priority="193" operator="equal">
      <formula>"D"</formula>
    </cfRule>
    <cfRule type="cellIs" dxfId="6232" priority="194" operator="equal">
      <formula>"C"</formula>
    </cfRule>
  </conditionalFormatting>
  <conditionalFormatting sqref="A219:H219">
    <cfRule type="cellIs" dxfId="6231" priority="191" operator="equal">
      <formula>"C"</formula>
    </cfRule>
    <cfRule type="cellIs" dxfId="6230" priority="192" operator="equal">
      <formula>"C"</formula>
    </cfRule>
  </conditionalFormatting>
  <conditionalFormatting sqref="A219:I219">
    <cfRule type="cellIs" dxfId="6229" priority="183" operator="equal">
      <formula>"NR-ES"</formula>
    </cfRule>
    <cfRule type="cellIs" dxfId="6228" priority="184" operator="equal">
      <formula>"COAD"</formula>
    </cfRule>
    <cfRule type="cellIs" dxfId="6227" priority="185" operator="equal">
      <formula>"DIR"</formula>
    </cfRule>
    <cfRule type="cellIs" dxfId="6226" priority="186" operator="equal">
      <formula>"CPMA"</formula>
    </cfRule>
    <cfRule type="cellIs" dxfId="6225" priority="187" operator="equal">
      <formula>"CPGI"</formula>
    </cfRule>
    <cfRule type="cellIs" dxfId="6224" priority="188" operator="equal">
      <formula>"COPM"</formula>
    </cfRule>
    <cfRule type="cellIs" dxfId="6223" priority="189" operator="equal">
      <formula>"COAD/CETEM"</formula>
    </cfRule>
    <cfRule type="cellIs" dxfId="6222" priority="190" operator="equal">
      <formula>"CATE"</formula>
    </cfRule>
  </conditionalFormatting>
  <conditionalFormatting sqref="A219:I219">
    <cfRule type="cellIs" dxfId="6221" priority="182" operator="equal">
      <formula>"COAM"</formula>
    </cfRule>
  </conditionalFormatting>
  <conditionalFormatting sqref="A247:F247">
    <cfRule type="cellIs" dxfId="6220" priority="49" operator="equal">
      <formula>"CATE"</formula>
    </cfRule>
    <cfRule type="cellIs" dxfId="6219" priority="50" operator="equal">
      <formula>"COAM"</formula>
    </cfRule>
  </conditionalFormatting>
  <conditionalFormatting sqref="A267:F267">
    <cfRule type="cellIs" dxfId="6218" priority="27" operator="equal">
      <formula>"CATE"</formula>
    </cfRule>
    <cfRule type="cellIs" dxfId="6217" priority="28" operator="equal">
      <formula>"COAM"</formula>
    </cfRule>
  </conditionalFormatting>
  <conditionalFormatting sqref="G235">
    <cfRule type="cellIs" dxfId="6216" priority="113" operator="equal">
      <formula>"D"</formula>
    </cfRule>
    <cfRule type="cellIs" dxfId="6215" priority="114" operator="equal">
      <formula>"C"</formula>
    </cfRule>
  </conditionalFormatting>
  <conditionalFormatting sqref="A235:G235">
    <cfRule type="cellIs" dxfId="6214" priority="112" operator="equal">
      <formula>"C"</formula>
    </cfRule>
  </conditionalFormatting>
  <conditionalFormatting sqref="A235:I235">
    <cfRule type="cellIs" dxfId="6213" priority="104" operator="equal">
      <formula>"NR-ES"</formula>
    </cfRule>
    <cfRule type="cellIs" dxfId="6212" priority="105" operator="equal">
      <formula>"COAD"</formula>
    </cfRule>
    <cfRule type="cellIs" dxfId="6211" priority="106" operator="equal">
      <formula>"DIR"</formula>
    </cfRule>
    <cfRule type="cellIs" dxfId="6210" priority="107" operator="equal">
      <formula>"CPMA"</formula>
    </cfRule>
    <cfRule type="cellIs" dxfId="6209" priority="108" operator="equal">
      <formula>"CPGI"</formula>
    </cfRule>
    <cfRule type="cellIs" dxfId="6208" priority="109" operator="equal">
      <formula>"COPM"</formula>
    </cfRule>
    <cfRule type="cellIs" dxfId="6207" priority="110" operator="equal">
      <formula>"COAD/CETEM"</formula>
    </cfRule>
    <cfRule type="cellIs" dxfId="6206" priority="111" operator="equal">
      <formula>"CATE"</formula>
    </cfRule>
  </conditionalFormatting>
  <conditionalFormatting sqref="A235:I235">
    <cfRule type="cellIs" dxfId="6205" priority="103" operator="equal">
      <formula>"COAM"</formula>
    </cfRule>
  </conditionalFormatting>
  <conditionalFormatting sqref="A235:F235">
    <cfRule type="cellIs" dxfId="6204" priority="93" operator="equal">
      <formula>"CATE"</formula>
    </cfRule>
    <cfRule type="cellIs" dxfId="6203" priority="94" operator="equal">
      <formula>"COAM"</formula>
    </cfRule>
  </conditionalFormatting>
  <conditionalFormatting sqref="A235:F235">
    <cfRule type="cellIs" dxfId="6202" priority="102" operator="equal">
      <formula>"CATE"</formula>
    </cfRule>
  </conditionalFormatting>
  <conditionalFormatting sqref="A235:F235">
    <cfRule type="cellIs" dxfId="6201" priority="100" operator="equal">
      <formula>"DIR"</formula>
    </cfRule>
    <cfRule type="cellIs" dxfId="6200" priority="101" operator="equal">
      <formula>"COAD/CETEM"</formula>
    </cfRule>
  </conditionalFormatting>
  <conditionalFormatting sqref="A235:F235">
    <cfRule type="cellIs" dxfId="6199" priority="99" operator="equal">
      <formula>"COAD"</formula>
    </cfRule>
  </conditionalFormatting>
  <conditionalFormatting sqref="A235:F235">
    <cfRule type="cellIs" dxfId="6198" priority="95" operator="equal">
      <formula>"CPMA"</formula>
    </cfRule>
    <cfRule type="cellIs" dxfId="6197" priority="96" operator="equal">
      <formula>"COPM"</formula>
    </cfRule>
    <cfRule type="cellIs" dxfId="6196" priority="97" operator="equal">
      <formula>"NR-ES"</formula>
    </cfRule>
    <cfRule type="cellIs" dxfId="6195" priority="98" operator="equal">
      <formula>"CPGI"</formula>
    </cfRule>
  </conditionalFormatting>
  <conditionalFormatting sqref="G237">
    <cfRule type="cellIs" dxfId="6194" priority="91" operator="equal">
      <formula>"D"</formula>
    </cfRule>
    <cfRule type="cellIs" dxfId="6193" priority="92" operator="equal">
      <formula>"C"</formula>
    </cfRule>
  </conditionalFormatting>
  <conditionalFormatting sqref="A237:G237">
    <cfRule type="cellIs" dxfId="6192" priority="90" operator="equal">
      <formula>"C"</formula>
    </cfRule>
  </conditionalFormatting>
  <conditionalFormatting sqref="A237:I237">
    <cfRule type="cellIs" dxfId="6191" priority="82" operator="equal">
      <formula>"NR-ES"</formula>
    </cfRule>
    <cfRule type="cellIs" dxfId="6190" priority="83" operator="equal">
      <formula>"COAD"</formula>
    </cfRule>
    <cfRule type="cellIs" dxfId="6189" priority="84" operator="equal">
      <formula>"DIR"</formula>
    </cfRule>
    <cfRule type="cellIs" dxfId="6188" priority="85" operator="equal">
      <formula>"CPMA"</formula>
    </cfRule>
    <cfRule type="cellIs" dxfId="6187" priority="86" operator="equal">
      <formula>"CPGI"</formula>
    </cfRule>
    <cfRule type="cellIs" dxfId="6186" priority="87" operator="equal">
      <formula>"COPM"</formula>
    </cfRule>
    <cfRule type="cellIs" dxfId="6185" priority="88" operator="equal">
      <formula>"COAD/CETEM"</formula>
    </cfRule>
    <cfRule type="cellIs" dxfId="6184" priority="89" operator="equal">
      <formula>"CATE"</formula>
    </cfRule>
  </conditionalFormatting>
  <conditionalFormatting sqref="A237:I237">
    <cfRule type="cellIs" dxfId="6183" priority="81" operator="equal">
      <formula>"COAM"</formula>
    </cfRule>
  </conditionalFormatting>
  <conditionalFormatting sqref="A237:F237">
    <cfRule type="cellIs" dxfId="6182" priority="71" operator="equal">
      <formula>"CATE"</formula>
    </cfRule>
    <cfRule type="cellIs" dxfId="6181" priority="72" operator="equal">
      <formula>"COAM"</formula>
    </cfRule>
  </conditionalFormatting>
  <conditionalFormatting sqref="A237:F237">
    <cfRule type="cellIs" dxfId="6180" priority="80" operator="equal">
      <formula>"CATE"</formula>
    </cfRule>
  </conditionalFormatting>
  <conditionalFormatting sqref="A237:F237">
    <cfRule type="cellIs" dxfId="6179" priority="78" operator="equal">
      <formula>"DIR"</formula>
    </cfRule>
    <cfRule type="cellIs" dxfId="6178" priority="79" operator="equal">
      <formula>"COAD/CETEM"</formula>
    </cfRule>
  </conditionalFormatting>
  <conditionalFormatting sqref="A237:F237">
    <cfRule type="cellIs" dxfId="6177" priority="77" operator="equal">
      <formula>"COAD"</formula>
    </cfRule>
  </conditionalFormatting>
  <conditionalFormatting sqref="A237:F237">
    <cfRule type="cellIs" dxfId="6176" priority="73" operator="equal">
      <formula>"CPMA"</formula>
    </cfRule>
    <cfRule type="cellIs" dxfId="6175" priority="74" operator="equal">
      <formula>"COPM"</formula>
    </cfRule>
    <cfRule type="cellIs" dxfId="6174" priority="75" operator="equal">
      <formula>"NR-ES"</formula>
    </cfRule>
    <cfRule type="cellIs" dxfId="6173" priority="76" operator="equal">
      <formula>"CPGI"</formula>
    </cfRule>
  </conditionalFormatting>
  <conditionalFormatting sqref="G247">
    <cfRule type="cellIs" dxfId="6172" priority="69" operator="equal">
      <formula>"D"</formula>
    </cfRule>
    <cfRule type="cellIs" dxfId="6171" priority="70" operator="equal">
      <formula>"C"</formula>
    </cfRule>
  </conditionalFormatting>
  <conditionalFormatting sqref="A247:G247">
    <cfRule type="cellIs" dxfId="6170" priority="68" operator="equal">
      <formula>"C"</formula>
    </cfRule>
  </conditionalFormatting>
  <conditionalFormatting sqref="A247:I247">
    <cfRule type="cellIs" dxfId="6169" priority="60" operator="equal">
      <formula>"NR-ES"</formula>
    </cfRule>
    <cfRule type="cellIs" dxfId="6168" priority="61" operator="equal">
      <formula>"COAD"</formula>
    </cfRule>
    <cfRule type="cellIs" dxfId="6167" priority="62" operator="equal">
      <formula>"DIR"</formula>
    </cfRule>
    <cfRule type="cellIs" dxfId="6166" priority="63" operator="equal">
      <formula>"CPMA"</formula>
    </cfRule>
    <cfRule type="cellIs" dxfId="6165" priority="64" operator="equal">
      <formula>"CPGI"</formula>
    </cfRule>
    <cfRule type="cellIs" dxfId="6164" priority="65" operator="equal">
      <formula>"COPM"</formula>
    </cfRule>
    <cfRule type="cellIs" dxfId="6163" priority="66" operator="equal">
      <formula>"COAD/CETEM"</formula>
    </cfRule>
    <cfRule type="cellIs" dxfId="6162" priority="67" operator="equal">
      <formula>"CATE"</formula>
    </cfRule>
  </conditionalFormatting>
  <conditionalFormatting sqref="A247:I247">
    <cfRule type="cellIs" dxfId="6161" priority="59" operator="equal">
      <formula>"COAM"</formula>
    </cfRule>
  </conditionalFormatting>
  <conditionalFormatting sqref="A247:F247">
    <cfRule type="cellIs" dxfId="6160" priority="58" operator="equal">
      <formula>"CATE"</formula>
    </cfRule>
  </conditionalFormatting>
  <conditionalFormatting sqref="A247:F247">
    <cfRule type="cellIs" dxfId="6159" priority="56" operator="equal">
      <formula>"DIR"</formula>
    </cfRule>
    <cfRule type="cellIs" dxfId="6158" priority="57" operator="equal">
      <formula>"COAD/CETEM"</formula>
    </cfRule>
  </conditionalFormatting>
  <conditionalFormatting sqref="A247:F247">
    <cfRule type="cellIs" dxfId="6157" priority="55" operator="equal">
      <formula>"COAD"</formula>
    </cfRule>
  </conditionalFormatting>
  <conditionalFormatting sqref="A247:F247">
    <cfRule type="cellIs" dxfId="6156" priority="51" operator="equal">
      <formula>"CPMA"</formula>
    </cfRule>
    <cfRule type="cellIs" dxfId="6155" priority="52" operator="equal">
      <formula>"COPM"</formula>
    </cfRule>
    <cfRule type="cellIs" dxfId="6154" priority="53" operator="equal">
      <formula>"NR-ES"</formula>
    </cfRule>
    <cfRule type="cellIs" dxfId="6153" priority="54" operator="equal">
      <formula>"CPGI"</formula>
    </cfRule>
  </conditionalFormatting>
  <conditionalFormatting sqref="G267">
    <cfRule type="cellIs" dxfId="6152" priority="47" operator="equal">
      <formula>"D"</formula>
    </cfRule>
    <cfRule type="cellIs" dxfId="6151" priority="48" operator="equal">
      <formula>"C"</formula>
    </cfRule>
  </conditionalFormatting>
  <conditionalFormatting sqref="A267:G267">
    <cfRule type="cellIs" dxfId="6150" priority="46" operator="equal">
      <formula>"C"</formula>
    </cfRule>
  </conditionalFormatting>
  <conditionalFormatting sqref="A267:I267">
    <cfRule type="cellIs" dxfId="6149" priority="38" operator="equal">
      <formula>"NR-ES"</formula>
    </cfRule>
    <cfRule type="cellIs" dxfId="6148" priority="39" operator="equal">
      <formula>"COAD"</formula>
    </cfRule>
    <cfRule type="cellIs" dxfId="6147" priority="40" operator="equal">
      <formula>"DIR"</formula>
    </cfRule>
    <cfRule type="cellIs" dxfId="6146" priority="41" operator="equal">
      <formula>"CPMA"</formula>
    </cfRule>
    <cfRule type="cellIs" dxfId="6145" priority="42" operator="equal">
      <formula>"CPGI"</formula>
    </cfRule>
    <cfRule type="cellIs" dxfId="6144" priority="43" operator="equal">
      <formula>"COPM"</formula>
    </cfRule>
    <cfRule type="cellIs" dxfId="6143" priority="44" operator="equal">
      <formula>"COAD/CETEM"</formula>
    </cfRule>
    <cfRule type="cellIs" dxfId="6142" priority="45" operator="equal">
      <formula>"CATE"</formula>
    </cfRule>
  </conditionalFormatting>
  <conditionalFormatting sqref="A267:I267">
    <cfRule type="cellIs" dxfId="6141" priority="37" operator="equal">
      <formula>"COAM"</formula>
    </cfRule>
  </conditionalFormatting>
  <conditionalFormatting sqref="A267:F267">
    <cfRule type="cellIs" dxfId="6140" priority="36" operator="equal">
      <formula>"CATE"</formula>
    </cfRule>
  </conditionalFormatting>
  <conditionalFormatting sqref="A267:F267">
    <cfRule type="cellIs" dxfId="6139" priority="34" operator="equal">
      <formula>"DIR"</formula>
    </cfRule>
    <cfRule type="cellIs" dxfId="6138" priority="35" operator="equal">
      <formula>"COAD/CETEM"</formula>
    </cfRule>
  </conditionalFormatting>
  <conditionalFormatting sqref="A267:F267">
    <cfRule type="cellIs" dxfId="6137" priority="33" operator="equal">
      <formula>"COAD"</formula>
    </cfRule>
  </conditionalFormatting>
  <conditionalFormatting sqref="A267:F267">
    <cfRule type="cellIs" dxfId="6136" priority="29" operator="equal">
      <formula>"CPMA"</formula>
    </cfRule>
    <cfRule type="cellIs" dxfId="6135" priority="30" operator="equal">
      <formula>"COPM"</formula>
    </cfRule>
    <cfRule type="cellIs" dxfId="6134" priority="31" operator="equal">
      <formula>"NR-ES"</formula>
    </cfRule>
    <cfRule type="cellIs" dxfId="6133" priority="32" operator="equal">
      <formula>"CPGI"</formula>
    </cfRule>
  </conditionalFormatting>
  <conditionalFormatting sqref="H236">
    <cfRule type="cellIs" dxfId="6132" priority="13" operator="equal">
      <formula>"NR-ES"</formula>
    </cfRule>
    <cfRule type="cellIs" dxfId="6131" priority="14" operator="equal">
      <formula>"DIR"</formula>
    </cfRule>
    <cfRule type="cellIs" dxfId="6130" priority="15" operator="equal">
      <formula>"DIR"</formula>
    </cfRule>
    <cfRule type="cellIs" dxfId="6129" priority="16" operator="equal">
      <formula>"DIR"</formula>
    </cfRule>
    <cfRule type="cellIs" dxfId="6128" priority="17" operator="equal">
      <formula>"CPMA"</formula>
    </cfRule>
    <cfRule type="cellIs" dxfId="6127" priority="18" operator="equal">
      <formula>"CPGI"</formula>
    </cfRule>
    <cfRule type="cellIs" dxfId="6126" priority="19" operator="equal">
      <formula>"COPM"</formula>
    </cfRule>
    <cfRule type="cellIs" dxfId="6125" priority="20" operator="equal">
      <formula>"COAM"</formula>
    </cfRule>
    <cfRule type="cellIs" dxfId="6124" priority="21" operator="equal">
      <formula>"COAD/CETEM"</formula>
    </cfRule>
    <cfRule type="cellIs" dxfId="6123" priority="22" operator="equal">
      <formula>"COAD"</formula>
    </cfRule>
    <cfRule type="cellIs" dxfId="6122" priority="23" operator="equal">
      <formula>"CATE"</formula>
    </cfRule>
  </conditionalFormatting>
  <conditionalFormatting sqref="G236">
    <cfRule type="cellIs" dxfId="6121" priority="25" operator="equal">
      <formula>"D"</formula>
    </cfRule>
    <cfRule type="cellIs" dxfId="6120" priority="26" operator="equal">
      <formula>"C"</formula>
    </cfRule>
  </conditionalFormatting>
  <conditionalFormatting sqref="A236:G236">
    <cfRule type="cellIs" dxfId="6119" priority="24" operator="equal">
      <formula>"C"</formula>
    </cfRule>
  </conditionalFormatting>
  <conditionalFormatting sqref="G248:G263">
    <cfRule type="cellIs" dxfId="6118" priority="11" operator="equal">
      <formula>"D"</formula>
    </cfRule>
    <cfRule type="cellIs" dxfId="6117" priority="12" operator="equal">
      <formula>"C"</formula>
    </cfRule>
  </conditionalFormatting>
  <conditionalFormatting sqref="A248:G248 A249:B263 D249:G263 C249:C266">
    <cfRule type="cellIs" dxfId="6116" priority="10" operator="equal">
      <formula>"C"</formula>
    </cfRule>
  </conditionalFormatting>
  <conditionalFormatting sqref="H248:I263">
    <cfRule type="cellIs" dxfId="6115" priority="2" operator="equal">
      <formula>"NR-ES"</formula>
    </cfRule>
    <cfRule type="cellIs" dxfId="6114" priority="3" operator="equal">
      <formula>"COAD"</formula>
    </cfRule>
    <cfRule type="cellIs" dxfId="6113" priority="4" operator="equal">
      <formula>"DIR"</formula>
    </cfRule>
    <cfRule type="cellIs" dxfId="6112" priority="5" operator="equal">
      <formula>"CPMA"</formula>
    </cfRule>
    <cfRule type="cellIs" dxfId="6111" priority="6" operator="equal">
      <formula>"CPGI"</formula>
    </cfRule>
    <cfRule type="cellIs" dxfId="6110" priority="7" operator="equal">
      <formula>"COPM"</formula>
    </cfRule>
    <cfRule type="cellIs" dxfId="6109" priority="8" operator="equal">
      <formula>"COAD/CETEM"</formula>
    </cfRule>
    <cfRule type="cellIs" dxfId="6108" priority="9" operator="equal">
      <formula>"CATE"</formula>
    </cfRule>
  </conditionalFormatting>
  <conditionalFormatting sqref="H248:I263">
    <cfRule type="cellIs" dxfId="6107" priority="1" operator="equal">
      <formula>"COAM"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42"/>
  <sheetViews>
    <sheetView zoomScale="110" zoomScaleNormal="110" workbookViewId="0">
      <selection activeCell="E3190" sqref="E3190"/>
    </sheetView>
  </sheetViews>
  <sheetFormatPr defaultColWidth="9.140625" defaultRowHeight="12" x14ac:dyDescent="0.2"/>
  <cols>
    <col min="1" max="1" width="12.7109375" style="550" bestFit="1" customWidth="1"/>
    <col min="2" max="2" width="87.140625" style="437" customWidth="1"/>
    <col min="3" max="3" width="9.140625" style="536"/>
    <col min="4" max="4" width="4.5703125" style="437" customWidth="1"/>
    <col min="5" max="5" width="22" style="542" bestFit="1" customWidth="1"/>
    <col min="6" max="6" width="9.85546875" style="543" bestFit="1" customWidth="1"/>
    <col min="7" max="7" width="15.5703125" style="536" bestFit="1" customWidth="1"/>
    <col min="8" max="8" width="20.7109375" style="105" customWidth="1"/>
    <col min="9" max="9" width="11.5703125" style="437" bestFit="1" customWidth="1"/>
    <col min="10" max="10" width="100.85546875" style="437" customWidth="1"/>
    <col min="11" max="11" width="1.85546875" style="437" hidden="1" customWidth="1"/>
    <col min="12" max="12" width="11.42578125" style="437" customWidth="1"/>
    <col min="13" max="13" width="6.42578125" style="536" customWidth="1"/>
    <col min="14" max="14" width="20.5703125" style="437" bestFit="1" customWidth="1"/>
    <col min="15" max="15" width="9.140625" style="437"/>
    <col min="16" max="16" width="15.140625" style="437" bestFit="1" customWidth="1"/>
    <col min="17" max="17" width="55.7109375" style="437" bestFit="1" customWidth="1"/>
    <col min="18" max="18" width="24" style="437" bestFit="1" customWidth="1"/>
    <col min="19" max="19" width="14.28515625" style="437" bestFit="1" customWidth="1"/>
    <col min="20" max="16384" width="9.140625" style="437"/>
  </cols>
  <sheetData>
    <row r="1" spans="1:18" x14ac:dyDescent="0.2">
      <c r="A1" s="741" t="s">
        <v>1776</v>
      </c>
      <c r="B1" s="742"/>
      <c r="C1" s="742"/>
      <c r="D1" s="742"/>
      <c r="E1" s="742"/>
      <c r="F1" s="742"/>
      <c r="G1" s="742"/>
      <c r="H1" s="436"/>
      <c r="I1" s="743" t="s">
        <v>3030</v>
      </c>
      <c r="J1" s="744"/>
      <c r="K1" s="744"/>
      <c r="L1" s="744"/>
      <c r="M1" s="744"/>
      <c r="N1" s="744"/>
      <c r="O1" s="744"/>
      <c r="P1" s="744"/>
      <c r="Q1" s="744"/>
      <c r="R1" s="745"/>
    </row>
    <row r="2" spans="1:18" ht="12.75" thickBot="1" x14ac:dyDescent="0.25">
      <c r="A2" s="438" t="s">
        <v>295</v>
      </c>
      <c r="B2" s="439" t="s">
        <v>296</v>
      </c>
      <c r="C2" s="440" t="s">
        <v>297</v>
      </c>
      <c r="D2" s="441" t="s">
        <v>298</v>
      </c>
      <c r="E2" s="442" t="s">
        <v>299</v>
      </c>
      <c r="F2" s="443" t="s">
        <v>300</v>
      </c>
      <c r="G2" s="440" t="s">
        <v>301</v>
      </c>
      <c r="H2" s="444" t="s">
        <v>749</v>
      </c>
      <c r="I2" s="445" t="s">
        <v>295</v>
      </c>
      <c r="J2" s="439" t="s">
        <v>296</v>
      </c>
      <c r="K2" s="441"/>
      <c r="L2" s="441" t="s">
        <v>297</v>
      </c>
      <c r="M2" s="440" t="s">
        <v>298</v>
      </c>
      <c r="N2" s="441" t="s">
        <v>299</v>
      </c>
      <c r="O2" s="441" t="s">
        <v>300</v>
      </c>
      <c r="P2" s="441" t="s">
        <v>301</v>
      </c>
      <c r="Q2" s="739" t="s">
        <v>750</v>
      </c>
      <c r="R2" s="740"/>
    </row>
    <row r="3" spans="1:18" x14ac:dyDescent="0.2">
      <c r="A3" s="446">
        <v>41628</v>
      </c>
      <c r="B3" s="447" t="s">
        <v>38</v>
      </c>
      <c r="C3" s="448"/>
      <c r="D3" s="449" t="s">
        <v>48</v>
      </c>
      <c r="E3" s="450">
        <v>228</v>
      </c>
      <c r="F3" s="451" t="s">
        <v>46</v>
      </c>
      <c r="G3" s="452" t="s">
        <v>6331</v>
      </c>
      <c r="H3" s="453" t="s">
        <v>585</v>
      </c>
      <c r="I3" s="454">
        <v>41523</v>
      </c>
      <c r="J3" s="104" t="s">
        <v>874</v>
      </c>
      <c r="K3" s="107"/>
      <c r="L3" s="239"/>
      <c r="M3" s="110" t="s">
        <v>49</v>
      </c>
      <c r="N3" s="283">
        <v>400</v>
      </c>
      <c r="O3" s="455" t="s">
        <v>46</v>
      </c>
      <c r="P3" s="104" t="s">
        <v>6331</v>
      </c>
      <c r="Q3" s="104" t="s">
        <v>1045</v>
      </c>
      <c r="R3" s="104" t="s">
        <v>1046</v>
      </c>
    </row>
    <row r="4" spans="1:18" x14ac:dyDescent="0.2">
      <c r="A4" s="456">
        <v>41628</v>
      </c>
      <c r="B4" s="457" t="s">
        <v>39</v>
      </c>
      <c r="C4" s="239"/>
      <c r="D4" s="110" t="s">
        <v>48</v>
      </c>
      <c r="E4" s="268">
        <v>1469.1</v>
      </c>
      <c r="F4" s="256" t="s">
        <v>46</v>
      </c>
      <c r="G4" s="108" t="s">
        <v>6331</v>
      </c>
      <c r="H4" s="458" t="s">
        <v>1545</v>
      </c>
      <c r="I4" s="454">
        <v>41523</v>
      </c>
      <c r="J4" s="104" t="s">
        <v>871</v>
      </c>
      <c r="K4" s="107"/>
      <c r="L4" s="239"/>
      <c r="M4" s="110" t="s">
        <v>84</v>
      </c>
      <c r="N4" s="283">
        <v>995</v>
      </c>
      <c r="O4" s="455" t="s">
        <v>46</v>
      </c>
      <c r="P4" s="104" t="s">
        <v>6331</v>
      </c>
      <c r="Q4" s="104" t="s">
        <v>1045</v>
      </c>
      <c r="R4" s="104"/>
    </row>
    <row r="5" spans="1:18" x14ac:dyDescent="0.2">
      <c r="A5" s="456">
        <v>41779</v>
      </c>
      <c r="B5" s="457" t="s">
        <v>220</v>
      </c>
      <c r="C5" s="239"/>
      <c r="D5" s="110" t="s">
        <v>48</v>
      </c>
      <c r="E5" s="268">
        <v>91.9</v>
      </c>
      <c r="F5" s="256" t="s">
        <v>46</v>
      </c>
      <c r="G5" s="108" t="s">
        <v>6331</v>
      </c>
      <c r="H5" s="458" t="s">
        <v>1590</v>
      </c>
      <c r="I5" s="454">
        <v>41530</v>
      </c>
      <c r="J5" s="104" t="s">
        <v>881</v>
      </c>
      <c r="K5" s="107"/>
      <c r="L5" s="239"/>
      <c r="M5" s="110" t="s">
        <v>49</v>
      </c>
      <c r="N5" s="283">
        <v>302.94</v>
      </c>
      <c r="O5" s="455" t="s">
        <v>46</v>
      </c>
      <c r="P5" s="104" t="s">
        <v>6331</v>
      </c>
      <c r="Q5" s="104" t="s">
        <v>1045</v>
      </c>
      <c r="R5" s="104" t="s">
        <v>1047</v>
      </c>
    </row>
    <row r="6" spans="1:18" ht="12.75" thickBot="1" x14ac:dyDescent="0.25">
      <c r="A6" s="459">
        <v>41976</v>
      </c>
      <c r="B6" s="460" t="s">
        <v>1742</v>
      </c>
      <c r="C6" s="461" t="s">
        <v>1743</v>
      </c>
      <c r="D6" s="462" t="s">
        <v>54</v>
      </c>
      <c r="E6" s="463">
        <v>850</v>
      </c>
      <c r="F6" s="464" t="s">
        <v>46</v>
      </c>
      <c r="G6" s="465" t="s">
        <v>6331</v>
      </c>
      <c r="H6" s="466" t="s">
        <v>1771</v>
      </c>
      <c r="I6" s="454">
        <v>41530</v>
      </c>
      <c r="J6" s="104" t="s">
        <v>882</v>
      </c>
      <c r="K6" s="107"/>
      <c r="L6" s="239"/>
      <c r="M6" s="110" t="s">
        <v>49</v>
      </c>
      <c r="N6" s="283">
        <v>570.29999999999995</v>
      </c>
      <c r="O6" s="455" t="s">
        <v>46</v>
      </c>
      <c r="P6" s="104" t="s">
        <v>6331</v>
      </c>
      <c r="Q6" s="104" t="s">
        <v>1048</v>
      </c>
      <c r="R6" s="104"/>
    </row>
    <row r="7" spans="1:18" ht="12.75" thickBot="1" x14ac:dyDescent="0.25">
      <c r="A7" s="735" t="s">
        <v>3078</v>
      </c>
      <c r="B7" s="736"/>
      <c r="C7" s="467"/>
      <c r="D7" s="468"/>
      <c r="E7" s="469">
        <f>SUM(E3:E6)</f>
        <v>2639</v>
      </c>
      <c r="F7" s="470"/>
      <c r="G7" s="467"/>
      <c r="H7" s="471"/>
      <c r="I7" s="106">
        <v>41628</v>
      </c>
      <c r="J7" s="104" t="s">
        <v>39</v>
      </c>
      <c r="K7" s="107"/>
      <c r="L7" s="239"/>
      <c r="M7" s="110" t="s">
        <v>48</v>
      </c>
      <c r="N7" s="283">
        <v>1469.1</v>
      </c>
      <c r="O7" s="455" t="s">
        <v>46</v>
      </c>
      <c r="P7" s="104" t="s">
        <v>6331</v>
      </c>
      <c r="Q7" s="104" t="s">
        <v>1087</v>
      </c>
      <c r="R7" s="104"/>
    </row>
    <row r="8" spans="1:18" x14ac:dyDescent="0.2">
      <c r="A8" s="472">
        <v>41625</v>
      </c>
      <c r="B8" s="192" t="s">
        <v>37</v>
      </c>
      <c r="C8" s="473"/>
      <c r="D8" s="474" t="s">
        <v>47</v>
      </c>
      <c r="E8" s="475">
        <v>261.22800000000001</v>
      </c>
      <c r="F8" s="476" t="s">
        <v>46</v>
      </c>
      <c r="G8" s="477" t="s">
        <v>6326</v>
      </c>
      <c r="H8" s="478" t="s">
        <v>1544</v>
      </c>
      <c r="I8" s="454">
        <v>41564</v>
      </c>
      <c r="J8" s="104" t="s">
        <v>917</v>
      </c>
      <c r="K8" s="107"/>
      <c r="L8" s="239"/>
      <c r="M8" s="110" t="s">
        <v>84</v>
      </c>
      <c r="N8" s="283">
        <v>995</v>
      </c>
      <c r="O8" s="455" t="s">
        <v>46</v>
      </c>
      <c r="P8" s="104" t="s">
        <v>6331</v>
      </c>
      <c r="Q8" s="104" t="s">
        <v>1642</v>
      </c>
      <c r="R8" s="104"/>
    </row>
    <row r="9" spans="1:18" x14ac:dyDescent="0.2">
      <c r="A9" s="479">
        <v>41625</v>
      </c>
      <c r="B9" s="104" t="s">
        <v>36</v>
      </c>
      <c r="C9" s="239"/>
      <c r="D9" s="110" t="s">
        <v>45</v>
      </c>
      <c r="E9" s="268">
        <v>750</v>
      </c>
      <c r="F9" s="256" t="s">
        <v>46</v>
      </c>
      <c r="G9" s="108" t="s">
        <v>6326</v>
      </c>
      <c r="H9" s="458" t="s">
        <v>1544</v>
      </c>
      <c r="I9" s="454">
        <v>41585</v>
      </c>
      <c r="J9" s="104" t="s">
        <v>937</v>
      </c>
      <c r="K9" s="107"/>
      <c r="L9" s="239"/>
      <c r="M9" s="110" t="s">
        <v>49</v>
      </c>
      <c r="N9" s="283">
        <v>275</v>
      </c>
      <c r="O9" s="455" t="s">
        <v>46</v>
      </c>
      <c r="P9" s="104" t="s">
        <v>6331</v>
      </c>
      <c r="Q9" s="104" t="s">
        <v>1081</v>
      </c>
      <c r="R9" s="104"/>
    </row>
    <row r="10" spans="1:18" x14ac:dyDescent="0.2">
      <c r="A10" s="479">
        <v>41661</v>
      </c>
      <c r="B10" s="104" t="s">
        <v>64</v>
      </c>
      <c r="C10" s="239"/>
      <c r="D10" s="110" t="s">
        <v>47</v>
      </c>
      <c r="E10" s="268">
        <v>261.22800000000001</v>
      </c>
      <c r="F10" s="256" t="s">
        <v>46</v>
      </c>
      <c r="G10" s="108" t="s">
        <v>6326</v>
      </c>
      <c r="H10" s="458" t="s">
        <v>1556</v>
      </c>
      <c r="I10" s="454">
        <v>41435</v>
      </c>
      <c r="J10" s="104" t="s">
        <v>1123</v>
      </c>
      <c r="K10" s="107"/>
      <c r="L10" s="239"/>
      <c r="M10" s="110" t="s">
        <v>84</v>
      </c>
      <c r="N10" s="283">
        <v>395</v>
      </c>
      <c r="O10" s="455" t="s">
        <v>46</v>
      </c>
      <c r="P10" s="104" t="s">
        <v>6331</v>
      </c>
      <c r="Q10" s="104" t="s">
        <v>1616</v>
      </c>
      <c r="R10" s="104"/>
    </row>
    <row r="11" spans="1:18" x14ac:dyDescent="0.2">
      <c r="A11" s="479">
        <v>41661</v>
      </c>
      <c r="B11" s="104" t="s">
        <v>63</v>
      </c>
      <c r="C11" s="239"/>
      <c r="D11" s="110" t="s">
        <v>45</v>
      </c>
      <c r="E11" s="268">
        <v>750</v>
      </c>
      <c r="F11" s="256" t="s">
        <v>46</v>
      </c>
      <c r="G11" s="108" t="s">
        <v>6326</v>
      </c>
      <c r="H11" s="458" t="s">
        <v>1556</v>
      </c>
      <c r="I11" s="454">
        <v>41493</v>
      </c>
      <c r="J11" s="104" t="s">
        <v>856</v>
      </c>
      <c r="K11" s="107"/>
      <c r="L11" s="239"/>
      <c r="M11" s="110" t="s">
        <v>54</v>
      </c>
      <c r="N11" s="283">
        <v>1477.74</v>
      </c>
      <c r="O11" s="455" t="s">
        <v>46</v>
      </c>
      <c r="P11" s="104" t="s">
        <v>6331</v>
      </c>
      <c r="Q11" s="104" t="s">
        <v>1033</v>
      </c>
      <c r="R11" s="104"/>
    </row>
    <row r="12" spans="1:18" x14ac:dyDescent="0.2">
      <c r="A12" s="479">
        <v>41682</v>
      </c>
      <c r="B12" s="104" t="s">
        <v>91</v>
      </c>
      <c r="C12" s="239"/>
      <c r="D12" s="110" t="s">
        <v>47</v>
      </c>
      <c r="E12" s="268">
        <v>261.22800000000001</v>
      </c>
      <c r="F12" s="256" t="s">
        <v>46</v>
      </c>
      <c r="G12" s="108" t="s">
        <v>6326</v>
      </c>
      <c r="H12" s="458" t="s">
        <v>1556</v>
      </c>
      <c r="I12" s="106">
        <v>41591</v>
      </c>
      <c r="J12" s="104" t="s">
        <v>942</v>
      </c>
      <c r="K12" s="107"/>
      <c r="L12" s="239"/>
      <c r="M12" s="110" t="s">
        <v>84</v>
      </c>
      <c r="N12" s="283">
        <v>395</v>
      </c>
      <c r="O12" s="455" t="s">
        <v>46</v>
      </c>
      <c r="P12" s="104" t="s">
        <v>6331</v>
      </c>
      <c r="Q12" s="104" t="s">
        <v>1033</v>
      </c>
      <c r="R12" s="104"/>
    </row>
    <row r="13" spans="1:18" x14ac:dyDescent="0.2">
      <c r="A13" s="480">
        <v>41682</v>
      </c>
      <c r="B13" s="104" t="s">
        <v>90</v>
      </c>
      <c r="C13" s="282"/>
      <c r="D13" s="110" t="s">
        <v>45</v>
      </c>
      <c r="E13" s="481">
        <v>750</v>
      </c>
      <c r="F13" s="256" t="s">
        <v>46</v>
      </c>
      <c r="G13" s="108" t="s">
        <v>6326</v>
      </c>
      <c r="H13" s="458" t="s">
        <v>1556</v>
      </c>
      <c r="I13" s="454">
        <v>41453</v>
      </c>
      <c r="J13" s="104" t="s">
        <v>825</v>
      </c>
      <c r="K13" s="104"/>
      <c r="L13" s="104"/>
      <c r="M13" s="108" t="s">
        <v>84</v>
      </c>
      <c r="N13" s="283">
        <v>440</v>
      </c>
      <c r="O13" s="455" t="s">
        <v>46</v>
      </c>
      <c r="P13" s="104" t="s">
        <v>6331</v>
      </c>
      <c r="Q13" s="104" t="s">
        <v>1005</v>
      </c>
      <c r="R13" s="104"/>
    </row>
    <row r="14" spans="1:18" x14ac:dyDescent="0.2">
      <c r="A14" s="480">
        <v>41708</v>
      </c>
      <c r="B14" s="104" t="s">
        <v>116</v>
      </c>
      <c r="C14" s="282" t="s">
        <v>117</v>
      </c>
      <c r="D14" s="110" t="s">
        <v>54</v>
      </c>
      <c r="E14" s="481">
        <v>1460</v>
      </c>
      <c r="F14" s="256" t="s">
        <v>46</v>
      </c>
      <c r="G14" s="108" t="s">
        <v>6326</v>
      </c>
      <c r="H14" s="458" t="s">
        <v>1572</v>
      </c>
      <c r="I14" s="454">
        <v>41453</v>
      </c>
      <c r="J14" s="104" t="s">
        <v>827</v>
      </c>
      <c r="K14" s="104"/>
      <c r="L14" s="104"/>
      <c r="M14" s="108" t="s">
        <v>84</v>
      </c>
      <c r="N14" s="283">
        <v>854.62</v>
      </c>
      <c r="O14" s="455" t="s">
        <v>46</v>
      </c>
      <c r="P14" s="104" t="s">
        <v>6331</v>
      </c>
      <c r="Q14" s="104" t="s">
        <v>1005</v>
      </c>
      <c r="R14" s="104"/>
    </row>
    <row r="15" spans="1:18" x14ac:dyDescent="0.2">
      <c r="A15" s="479">
        <v>41709</v>
      </c>
      <c r="B15" s="104" t="s">
        <v>108</v>
      </c>
      <c r="C15" s="239" t="s">
        <v>109</v>
      </c>
      <c r="D15" s="110" t="s">
        <v>54</v>
      </c>
      <c r="E15" s="268">
        <v>470</v>
      </c>
      <c r="F15" s="256" t="s">
        <v>46</v>
      </c>
      <c r="G15" s="108" t="s">
        <v>6326</v>
      </c>
      <c r="H15" s="458" t="s">
        <v>1573</v>
      </c>
      <c r="I15" s="454">
        <v>41474</v>
      </c>
      <c r="J15" s="104" t="s">
        <v>845</v>
      </c>
      <c r="K15" s="107"/>
      <c r="L15" s="239"/>
      <c r="M15" s="110" t="s">
        <v>51</v>
      </c>
      <c r="N15" s="283">
        <v>950</v>
      </c>
      <c r="O15" s="455" t="s">
        <v>46</v>
      </c>
      <c r="P15" s="104" t="s">
        <v>6331</v>
      </c>
      <c r="Q15" s="104" t="s">
        <v>1028</v>
      </c>
      <c r="R15" s="104" t="s">
        <v>758</v>
      </c>
    </row>
    <row r="16" spans="1:18" x14ac:dyDescent="0.2">
      <c r="A16" s="479">
        <v>41723</v>
      </c>
      <c r="B16" s="104" t="s">
        <v>6344</v>
      </c>
      <c r="C16" s="239" t="s">
        <v>139</v>
      </c>
      <c r="D16" s="110" t="s">
        <v>54</v>
      </c>
      <c r="E16" s="268">
        <v>207.62</v>
      </c>
      <c r="F16" s="256" t="s">
        <v>46</v>
      </c>
      <c r="G16" s="108" t="s">
        <v>6326</v>
      </c>
      <c r="H16" s="458" t="s">
        <v>6345</v>
      </c>
      <c r="I16" s="454">
        <v>41491</v>
      </c>
      <c r="J16" s="104" t="s">
        <v>851</v>
      </c>
      <c r="K16" s="107"/>
      <c r="L16" s="239"/>
      <c r="M16" s="110" t="s">
        <v>49</v>
      </c>
      <c r="N16" s="283">
        <v>248.08</v>
      </c>
      <c r="O16" s="455" t="s">
        <v>46</v>
      </c>
      <c r="P16" s="104" t="s">
        <v>6331</v>
      </c>
      <c r="Q16" s="104" t="s">
        <v>1627</v>
      </c>
      <c r="R16" s="104"/>
    </row>
    <row r="17" spans="1:18" x14ac:dyDescent="0.2">
      <c r="A17" s="479">
        <v>41730</v>
      </c>
      <c r="B17" s="104" t="s">
        <v>6346</v>
      </c>
      <c r="C17" s="239" t="s">
        <v>156</v>
      </c>
      <c r="D17" s="110" t="s">
        <v>51</v>
      </c>
      <c r="E17" s="268">
        <v>550.22</v>
      </c>
      <c r="F17" s="256" t="s">
        <v>46</v>
      </c>
      <c r="G17" s="108" t="s">
        <v>6326</v>
      </c>
      <c r="H17" s="104" t="s">
        <v>6347</v>
      </c>
      <c r="I17" s="454">
        <v>41438</v>
      </c>
      <c r="J17" s="104" t="s">
        <v>1130</v>
      </c>
      <c r="K17" s="107"/>
      <c r="L17" s="239"/>
      <c r="M17" s="110" t="s">
        <v>84</v>
      </c>
      <c r="N17" s="283">
        <v>479.4</v>
      </c>
      <c r="O17" s="455" t="s">
        <v>46</v>
      </c>
      <c r="P17" s="104" t="s">
        <v>6331</v>
      </c>
      <c r="Q17" s="104" t="s">
        <v>1618</v>
      </c>
      <c r="R17" s="104"/>
    </row>
    <row r="18" spans="1:18" x14ac:dyDescent="0.2">
      <c r="A18" s="479">
        <v>41743</v>
      </c>
      <c r="B18" s="104" t="s">
        <v>179</v>
      </c>
      <c r="C18" s="239"/>
      <c r="D18" s="110" t="s">
        <v>47</v>
      </c>
      <c r="E18" s="268">
        <v>811.35199999999998</v>
      </c>
      <c r="F18" s="256" t="s">
        <v>46</v>
      </c>
      <c r="G18" s="108" t="s">
        <v>6326</v>
      </c>
      <c r="H18" s="458" t="s">
        <v>1454</v>
      </c>
      <c r="I18" s="106">
        <v>41628</v>
      </c>
      <c r="J18" s="104" t="s">
        <v>38</v>
      </c>
      <c r="K18" s="107"/>
      <c r="L18" s="239"/>
      <c r="M18" s="110" t="s">
        <v>48</v>
      </c>
      <c r="N18" s="283">
        <v>228</v>
      </c>
      <c r="O18" s="455" t="s">
        <v>46</v>
      </c>
      <c r="P18" s="104" t="s">
        <v>6331</v>
      </c>
      <c r="Q18" s="104" t="s">
        <v>1636</v>
      </c>
      <c r="R18" s="104"/>
    </row>
    <row r="19" spans="1:18" x14ac:dyDescent="0.2">
      <c r="A19" s="479">
        <v>41743</v>
      </c>
      <c r="B19" s="104" t="s">
        <v>178</v>
      </c>
      <c r="C19" s="239"/>
      <c r="D19" s="110" t="s">
        <v>45</v>
      </c>
      <c r="E19" s="268">
        <v>2200</v>
      </c>
      <c r="F19" s="256" t="s">
        <v>46</v>
      </c>
      <c r="G19" s="108" t="s">
        <v>6326</v>
      </c>
      <c r="H19" s="458" t="s">
        <v>1456</v>
      </c>
      <c r="I19" s="454">
        <v>41530</v>
      </c>
      <c r="J19" s="104" t="s">
        <v>879</v>
      </c>
      <c r="K19" s="107"/>
      <c r="L19" s="239"/>
      <c r="M19" s="110" t="s">
        <v>84</v>
      </c>
      <c r="N19" s="283">
        <v>400</v>
      </c>
      <c r="O19" s="455" t="s">
        <v>46</v>
      </c>
      <c r="P19" s="104" t="s">
        <v>6331</v>
      </c>
      <c r="Q19" s="104" t="s">
        <v>1639</v>
      </c>
      <c r="R19" s="104"/>
    </row>
    <row r="20" spans="1:18" x14ac:dyDescent="0.2">
      <c r="A20" s="479">
        <v>41745</v>
      </c>
      <c r="B20" s="104" t="s">
        <v>6348</v>
      </c>
      <c r="C20" s="239" t="s">
        <v>188</v>
      </c>
      <c r="D20" s="110" t="s">
        <v>54</v>
      </c>
      <c r="E20" s="268">
        <v>300.14</v>
      </c>
      <c r="F20" s="256" t="s">
        <v>46</v>
      </c>
      <c r="G20" s="108" t="s">
        <v>6326</v>
      </c>
      <c r="H20" s="458" t="s">
        <v>6349</v>
      </c>
      <c r="I20" s="454">
        <v>41515</v>
      </c>
      <c r="J20" s="104" t="s">
        <v>867</v>
      </c>
      <c r="K20" s="107"/>
      <c r="L20" s="239"/>
      <c r="M20" s="110" t="s">
        <v>49</v>
      </c>
      <c r="N20" s="283">
        <v>415.68</v>
      </c>
      <c r="O20" s="455" t="s">
        <v>46</v>
      </c>
      <c r="P20" s="104" t="s">
        <v>6331</v>
      </c>
      <c r="Q20" s="104" t="s">
        <v>1631</v>
      </c>
      <c r="R20" s="104"/>
    </row>
    <row r="21" spans="1:18" x14ac:dyDescent="0.2">
      <c r="A21" s="479">
        <v>41771</v>
      </c>
      <c r="B21" s="104" t="s">
        <v>199</v>
      </c>
      <c r="C21" s="239" t="s">
        <v>200</v>
      </c>
      <c r="D21" s="110" t="s">
        <v>51</v>
      </c>
      <c r="E21" s="268">
        <v>204.31</v>
      </c>
      <c r="F21" s="256" t="s">
        <v>46</v>
      </c>
      <c r="G21" s="108" t="s">
        <v>6326</v>
      </c>
      <c r="H21" s="458" t="s">
        <v>1586</v>
      </c>
      <c r="I21" s="454">
        <v>41401</v>
      </c>
      <c r="J21" s="104" t="s">
        <v>1091</v>
      </c>
      <c r="K21" s="107"/>
      <c r="L21" s="482" t="s">
        <v>1171</v>
      </c>
      <c r="M21" s="110" t="s">
        <v>49</v>
      </c>
      <c r="N21" s="283">
        <v>788.29</v>
      </c>
      <c r="O21" s="455" t="s">
        <v>46</v>
      </c>
      <c r="P21" s="104" t="s">
        <v>6331</v>
      </c>
      <c r="Q21" s="104" t="s">
        <v>1143</v>
      </c>
      <c r="R21" s="104"/>
    </row>
    <row r="22" spans="1:18" x14ac:dyDescent="0.2">
      <c r="A22" s="479">
        <v>41774</v>
      </c>
      <c r="B22" s="104" t="s">
        <v>208</v>
      </c>
      <c r="C22" s="239"/>
      <c r="D22" s="110" t="s">
        <v>47</v>
      </c>
      <c r="E22" s="268">
        <v>811.35199999999998</v>
      </c>
      <c r="F22" s="256" t="s">
        <v>46</v>
      </c>
      <c r="G22" s="108" t="s">
        <v>6326</v>
      </c>
      <c r="H22" s="458" t="s">
        <v>1454</v>
      </c>
      <c r="I22" s="454">
        <v>41563</v>
      </c>
      <c r="J22" s="104" t="s">
        <v>21</v>
      </c>
      <c r="K22" s="107"/>
      <c r="L22" s="239"/>
      <c r="M22" s="110" t="s">
        <v>51</v>
      </c>
      <c r="N22" s="283">
        <v>45.05</v>
      </c>
      <c r="O22" s="455" t="s">
        <v>46</v>
      </c>
      <c r="P22" s="104" t="s">
        <v>6331</v>
      </c>
      <c r="Q22" s="104" t="s">
        <v>1067</v>
      </c>
      <c r="R22" s="104"/>
    </row>
    <row r="23" spans="1:18" ht="12.75" thickBot="1" x14ac:dyDescent="0.25">
      <c r="A23" s="479">
        <v>41774</v>
      </c>
      <c r="B23" s="104" t="s">
        <v>207</v>
      </c>
      <c r="C23" s="239"/>
      <c r="D23" s="110" t="s">
        <v>45</v>
      </c>
      <c r="E23" s="268">
        <v>2200</v>
      </c>
      <c r="F23" s="256" t="s">
        <v>46</v>
      </c>
      <c r="G23" s="108" t="s">
        <v>6326</v>
      </c>
      <c r="H23" s="458" t="s">
        <v>1456</v>
      </c>
      <c r="I23" s="454">
        <v>41493</v>
      </c>
      <c r="J23" s="104" t="s">
        <v>857</v>
      </c>
      <c r="K23" s="107"/>
      <c r="L23" s="239"/>
      <c r="M23" s="110" t="s">
        <v>49</v>
      </c>
      <c r="N23" s="283">
        <v>581.75</v>
      </c>
      <c r="O23" s="455" t="s">
        <v>46</v>
      </c>
      <c r="P23" s="104" t="s">
        <v>6331</v>
      </c>
      <c r="Q23" s="104" t="s">
        <v>1629</v>
      </c>
      <c r="R23" s="104"/>
    </row>
    <row r="24" spans="1:18" ht="12.75" thickBot="1" x14ac:dyDescent="0.25">
      <c r="A24" s="479">
        <v>41781</v>
      </c>
      <c r="B24" s="104" t="s">
        <v>228</v>
      </c>
      <c r="C24" s="239"/>
      <c r="D24" s="110" t="s">
        <v>48</v>
      </c>
      <c r="E24" s="268">
        <v>380.6</v>
      </c>
      <c r="F24" s="256" t="s">
        <v>46</v>
      </c>
      <c r="G24" s="108" t="s">
        <v>6326</v>
      </c>
      <c r="H24" s="458" t="s">
        <v>1591</v>
      </c>
      <c r="I24" s="735" t="s">
        <v>3078</v>
      </c>
      <c r="J24" s="736"/>
      <c r="K24" s="468"/>
      <c r="L24" s="468"/>
      <c r="M24" s="468"/>
      <c r="N24" s="483">
        <f>SUM(N3:N23)</f>
        <v>12705.95</v>
      </c>
      <c r="O24" s="468"/>
      <c r="P24" s="468"/>
      <c r="Q24" s="471"/>
      <c r="R24" s="484"/>
    </row>
    <row r="25" spans="1:18" x14ac:dyDescent="0.2">
      <c r="A25" s="479">
        <v>41788</v>
      </c>
      <c r="B25" s="104" t="s">
        <v>242</v>
      </c>
      <c r="C25" s="239"/>
      <c r="D25" s="110" t="s">
        <v>47</v>
      </c>
      <c r="E25" s="268">
        <v>261.22800000000001</v>
      </c>
      <c r="F25" s="256" t="s">
        <v>46</v>
      </c>
      <c r="G25" s="108" t="s">
        <v>6326</v>
      </c>
      <c r="H25" s="458" t="s">
        <v>1556</v>
      </c>
      <c r="I25" s="454">
        <v>41410</v>
      </c>
      <c r="J25" s="104" t="s">
        <v>1026</v>
      </c>
      <c r="K25" s="107"/>
      <c r="L25" s="239"/>
      <c r="M25" s="110" t="s">
        <v>47</v>
      </c>
      <c r="N25" s="283">
        <v>700.54</v>
      </c>
      <c r="O25" s="455" t="s">
        <v>46</v>
      </c>
      <c r="P25" s="104" t="s">
        <v>6326</v>
      </c>
      <c r="Q25" s="104" t="s">
        <v>305</v>
      </c>
      <c r="R25" s="104"/>
    </row>
    <row r="26" spans="1:18" x14ac:dyDescent="0.2">
      <c r="A26" s="479">
        <v>41788</v>
      </c>
      <c r="B26" s="104" t="s">
        <v>241</v>
      </c>
      <c r="C26" s="239"/>
      <c r="D26" s="110" t="s">
        <v>45</v>
      </c>
      <c r="E26" s="268">
        <v>750</v>
      </c>
      <c r="F26" s="256" t="s">
        <v>46</v>
      </c>
      <c r="G26" s="108" t="s">
        <v>6326</v>
      </c>
      <c r="H26" s="458" t="s">
        <v>1556</v>
      </c>
      <c r="I26" s="454">
        <v>41410</v>
      </c>
      <c r="J26" s="104" t="s">
        <v>1109</v>
      </c>
      <c r="K26" s="107"/>
      <c r="L26" s="239"/>
      <c r="M26" s="110" t="s">
        <v>45</v>
      </c>
      <c r="N26" s="283">
        <v>2200</v>
      </c>
      <c r="O26" s="455" t="s">
        <v>46</v>
      </c>
      <c r="P26" s="104" t="s">
        <v>6326</v>
      </c>
      <c r="Q26" s="104" t="s">
        <v>305</v>
      </c>
      <c r="R26" s="104"/>
    </row>
    <row r="27" spans="1:18" x14ac:dyDescent="0.2">
      <c r="A27" s="479">
        <v>41806</v>
      </c>
      <c r="B27" s="104" t="s">
        <v>287</v>
      </c>
      <c r="C27" s="239"/>
      <c r="D27" s="110" t="s">
        <v>47</v>
      </c>
      <c r="E27" s="485">
        <v>811.35199999999998</v>
      </c>
      <c r="F27" s="256" t="s">
        <v>46</v>
      </c>
      <c r="G27" s="108" t="s">
        <v>6326</v>
      </c>
      <c r="H27" s="458" t="s">
        <v>1454</v>
      </c>
      <c r="I27" s="454">
        <v>41438</v>
      </c>
      <c r="J27" s="104" t="s">
        <v>1026</v>
      </c>
      <c r="K27" s="107"/>
      <c r="L27" s="239"/>
      <c r="M27" s="454" t="s">
        <v>47</v>
      </c>
      <c r="N27" s="283">
        <v>700.54</v>
      </c>
      <c r="O27" s="455" t="s">
        <v>46</v>
      </c>
      <c r="P27" s="104" t="s">
        <v>6326</v>
      </c>
      <c r="Q27" s="104" t="s">
        <v>305</v>
      </c>
      <c r="R27" s="104"/>
    </row>
    <row r="28" spans="1:18" x14ac:dyDescent="0.2">
      <c r="A28" s="479">
        <v>41806</v>
      </c>
      <c r="B28" s="104" t="s">
        <v>286</v>
      </c>
      <c r="C28" s="239"/>
      <c r="D28" s="110" t="s">
        <v>45</v>
      </c>
      <c r="E28" s="268">
        <v>2200</v>
      </c>
      <c r="F28" s="256" t="s">
        <v>46</v>
      </c>
      <c r="G28" s="108" t="s">
        <v>6326</v>
      </c>
      <c r="H28" s="458" t="s">
        <v>1456</v>
      </c>
      <c r="I28" s="454">
        <v>41438</v>
      </c>
      <c r="J28" s="104" t="s">
        <v>844</v>
      </c>
      <c r="K28" s="107"/>
      <c r="L28" s="239"/>
      <c r="M28" s="454" t="s">
        <v>45</v>
      </c>
      <c r="N28" s="283">
        <v>2200</v>
      </c>
      <c r="O28" s="455" t="s">
        <v>46</v>
      </c>
      <c r="P28" s="104" t="s">
        <v>6326</v>
      </c>
      <c r="Q28" s="104" t="s">
        <v>305</v>
      </c>
      <c r="R28" s="104"/>
    </row>
    <row r="29" spans="1:18" x14ac:dyDescent="0.2">
      <c r="A29" s="479">
        <v>41817</v>
      </c>
      <c r="B29" s="104" t="s">
        <v>293</v>
      </c>
      <c r="C29" s="239" t="s">
        <v>294</v>
      </c>
      <c r="D29" s="110" t="s">
        <v>54</v>
      </c>
      <c r="E29" s="268">
        <v>216.15</v>
      </c>
      <c r="F29" s="256" t="s">
        <v>46</v>
      </c>
      <c r="G29" s="108" t="s">
        <v>6326</v>
      </c>
      <c r="H29" s="104" t="s">
        <v>1004</v>
      </c>
      <c r="I29" s="454">
        <v>41474</v>
      </c>
      <c r="J29" s="104" t="s">
        <v>1026</v>
      </c>
      <c r="K29" s="107"/>
      <c r="L29" s="239"/>
      <c r="M29" s="454" t="s">
        <v>47</v>
      </c>
      <c r="N29" s="283">
        <v>700.54</v>
      </c>
      <c r="O29" s="455" t="s">
        <v>46</v>
      </c>
      <c r="P29" s="104" t="s">
        <v>6326</v>
      </c>
      <c r="Q29" s="104" t="s">
        <v>305</v>
      </c>
      <c r="R29" s="104"/>
    </row>
    <row r="30" spans="1:18" x14ac:dyDescent="0.2">
      <c r="A30" s="486">
        <v>41836</v>
      </c>
      <c r="B30" s="104" t="s">
        <v>1283</v>
      </c>
      <c r="C30" s="242"/>
      <c r="D30" s="140" t="s">
        <v>45</v>
      </c>
      <c r="E30" s="485">
        <v>2200</v>
      </c>
      <c r="F30" s="255" t="s">
        <v>46</v>
      </c>
      <c r="G30" s="108" t="s">
        <v>6326</v>
      </c>
      <c r="H30" s="458" t="s">
        <v>1454</v>
      </c>
      <c r="I30" s="454">
        <v>41474</v>
      </c>
      <c r="J30" s="104" t="s">
        <v>844</v>
      </c>
      <c r="K30" s="107"/>
      <c r="L30" s="239"/>
      <c r="M30" s="454" t="s">
        <v>45</v>
      </c>
      <c r="N30" s="283">
        <v>2200</v>
      </c>
      <c r="O30" s="455" t="s">
        <v>46</v>
      </c>
      <c r="P30" s="104" t="s">
        <v>6326</v>
      </c>
      <c r="Q30" s="104" t="s">
        <v>305</v>
      </c>
      <c r="R30" s="104"/>
    </row>
    <row r="31" spans="1:18" x14ac:dyDescent="0.2">
      <c r="A31" s="486">
        <v>41836</v>
      </c>
      <c r="B31" s="104" t="s">
        <v>1284</v>
      </c>
      <c r="C31" s="242"/>
      <c r="D31" s="140" t="s">
        <v>47</v>
      </c>
      <c r="E31" s="485">
        <v>811.35199999999998</v>
      </c>
      <c r="F31" s="255" t="s">
        <v>46</v>
      </c>
      <c r="G31" s="108" t="s">
        <v>6326</v>
      </c>
      <c r="H31" s="458" t="s">
        <v>1456</v>
      </c>
      <c r="I31" s="454">
        <v>41500</v>
      </c>
      <c r="J31" s="104" t="s">
        <v>1026</v>
      </c>
      <c r="K31" s="107"/>
      <c r="L31" s="239"/>
      <c r="M31" s="454" t="s">
        <v>47</v>
      </c>
      <c r="N31" s="283">
        <v>700.54</v>
      </c>
      <c r="O31" s="455" t="s">
        <v>46</v>
      </c>
      <c r="P31" s="104" t="s">
        <v>6326</v>
      </c>
      <c r="Q31" s="104" t="s">
        <v>305</v>
      </c>
      <c r="R31" s="104"/>
    </row>
    <row r="32" spans="1:18" x14ac:dyDescent="0.2">
      <c r="A32" s="486">
        <v>41836</v>
      </c>
      <c r="B32" s="104" t="s">
        <v>1285</v>
      </c>
      <c r="C32" s="242"/>
      <c r="D32" s="140" t="s">
        <v>45</v>
      </c>
      <c r="E32" s="485">
        <v>750</v>
      </c>
      <c r="F32" s="255" t="s">
        <v>46</v>
      </c>
      <c r="G32" s="108" t="s">
        <v>6326</v>
      </c>
      <c r="H32" s="458" t="s">
        <v>1017</v>
      </c>
      <c r="I32" s="454">
        <v>41500</v>
      </c>
      <c r="J32" s="104" t="s">
        <v>844</v>
      </c>
      <c r="K32" s="107"/>
      <c r="L32" s="239"/>
      <c r="M32" s="454" t="s">
        <v>45</v>
      </c>
      <c r="N32" s="283">
        <v>2200</v>
      </c>
      <c r="O32" s="455" t="s">
        <v>46</v>
      </c>
      <c r="P32" s="104" t="s">
        <v>6326</v>
      </c>
      <c r="Q32" s="104" t="s">
        <v>305</v>
      </c>
      <c r="R32" s="104"/>
    </row>
    <row r="33" spans="1:18" x14ac:dyDescent="0.2">
      <c r="A33" s="486">
        <v>41836</v>
      </c>
      <c r="B33" s="104" t="s">
        <v>1286</v>
      </c>
      <c r="C33" s="242"/>
      <c r="D33" s="140" t="s">
        <v>47</v>
      </c>
      <c r="E33" s="485">
        <v>261.22800000000001</v>
      </c>
      <c r="F33" s="255" t="s">
        <v>46</v>
      </c>
      <c r="G33" s="108" t="s">
        <v>6326</v>
      </c>
      <c r="H33" s="458" t="s">
        <v>1457</v>
      </c>
      <c r="I33" s="454">
        <v>41548</v>
      </c>
      <c r="J33" s="104" t="s">
        <v>1026</v>
      </c>
      <c r="K33" s="107"/>
      <c r="L33" s="239"/>
      <c r="M33" s="454" t="s">
        <v>47</v>
      </c>
      <c r="N33" s="283">
        <v>173.952</v>
      </c>
      <c r="O33" s="455" t="s">
        <v>46</v>
      </c>
      <c r="P33" s="104" t="s">
        <v>6326</v>
      </c>
      <c r="Q33" s="104" t="s">
        <v>305</v>
      </c>
      <c r="R33" s="104"/>
    </row>
    <row r="34" spans="1:18" x14ac:dyDescent="0.2">
      <c r="A34" s="486">
        <v>41848</v>
      </c>
      <c r="B34" s="104" t="s">
        <v>1300</v>
      </c>
      <c r="C34" s="242" t="s">
        <v>1299</v>
      </c>
      <c r="D34" s="140" t="s">
        <v>54</v>
      </c>
      <c r="E34" s="485">
        <v>595</v>
      </c>
      <c r="F34" s="255" t="s">
        <v>46</v>
      </c>
      <c r="G34" s="108" t="s">
        <v>6326</v>
      </c>
      <c r="H34" s="458" t="s">
        <v>1465</v>
      </c>
      <c r="I34" s="454">
        <v>41548</v>
      </c>
      <c r="J34" s="104" t="s">
        <v>844</v>
      </c>
      <c r="K34" s="107"/>
      <c r="L34" s="239"/>
      <c r="M34" s="454" t="s">
        <v>45</v>
      </c>
      <c r="N34" s="283">
        <v>499.44</v>
      </c>
      <c r="O34" s="455" t="s">
        <v>46</v>
      </c>
      <c r="P34" s="104" t="s">
        <v>6326</v>
      </c>
      <c r="Q34" s="104" t="s">
        <v>305</v>
      </c>
      <c r="R34" s="104"/>
    </row>
    <row r="35" spans="1:18" x14ac:dyDescent="0.2">
      <c r="A35" s="486">
        <v>41852</v>
      </c>
      <c r="B35" s="104" t="s">
        <v>6350</v>
      </c>
      <c r="C35" s="242" t="s">
        <v>1309</v>
      </c>
      <c r="D35" s="140" t="s">
        <v>54</v>
      </c>
      <c r="E35" s="485">
        <v>261.94</v>
      </c>
      <c r="F35" s="255" t="s">
        <v>46</v>
      </c>
      <c r="G35" s="108" t="s">
        <v>6326</v>
      </c>
      <c r="H35" s="458" t="s">
        <v>1468</v>
      </c>
      <c r="I35" s="106">
        <v>41603</v>
      </c>
      <c r="J35" s="104" t="s">
        <v>947</v>
      </c>
      <c r="K35" s="107"/>
      <c r="L35" s="239" t="s">
        <v>948</v>
      </c>
      <c r="M35" s="110" t="s">
        <v>148</v>
      </c>
      <c r="N35" s="283">
        <v>7408</v>
      </c>
      <c r="O35" s="455" t="s">
        <v>46</v>
      </c>
      <c r="P35" s="104" t="s">
        <v>6326</v>
      </c>
      <c r="Q35" s="104" t="s">
        <v>1647</v>
      </c>
      <c r="R35" s="104"/>
    </row>
    <row r="36" spans="1:18" x14ac:dyDescent="0.2">
      <c r="A36" s="486">
        <v>41863</v>
      </c>
      <c r="B36" s="104" t="s">
        <v>1321</v>
      </c>
      <c r="C36" s="242"/>
      <c r="D36" s="140" t="s">
        <v>45</v>
      </c>
      <c r="E36" s="485">
        <v>1940</v>
      </c>
      <c r="F36" s="255" t="s">
        <v>46</v>
      </c>
      <c r="G36" s="108" t="s">
        <v>6326</v>
      </c>
      <c r="H36" s="458" t="s">
        <v>1472</v>
      </c>
      <c r="I36" s="106">
        <v>41604</v>
      </c>
      <c r="J36" s="104" t="s">
        <v>949</v>
      </c>
      <c r="K36" s="107"/>
      <c r="L36" s="239" t="s">
        <v>950</v>
      </c>
      <c r="M36" s="110" t="s">
        <v>148</v>
      </c>
      <c r="N36" s="283">
        <v>763.29</v>
      </c>
      <c r="O36" s="455" t="s">
        <v>46</v>
      </c>
      <c r="P36" s="104" t="s">
        <v>6326</v>
      </c>
      <c r="Q36" s="104" t="s">
        <v>1647</v>
      </c>
      <c r="R36" s="104"/>
    </row>
    <row r="37" spans="1:18" x14ac:dyDescent="0.2">
      <c r="A37" s="486">
        <v>41863</v>
      </c>
      <c r="B37" s="104" t="s">
        <v>1322</v>
      </c>
      <c r="C37" s="242"/>
      <c r="D37" s="140" t="s">
        <v>47</v>
      </c>
      <c r="E37" s="485">
        <v>692.36800000000005</v>
      </c>
      <c r="F37" s="255" t="s">
        <v>46</v>
      </c>
      <c r="G37" s="108" t="s">
        <v>6326</v>
      </c>
      <c r="H37" s="458" t="s">
        <v>671</v>
      </c>
      <c r="I37" s="454">
        <v>41403</v>
      </c>
      <c r="J37" s="104" t="s">
        <v>1090</v>
      </c>
      <c r="K37" s="107"/>
      <c r="L37" s="239"/>
      <c r="M37" s="110" t="s">
        <v>54</v>
      </c>
      <c r="N37" s="283">
        <v>495</v>
      </c>
      <c r="O37" s="455" t="s">
        <v>46</v>
      </c>
      <c r="P37" s="104" t="s">
        <v>6326</v>
      </c>
      <c r="Q37" s="104" t="s">
        <v>1004</v>
      </c>
      <c r="R37" s="104"/>
    </row>
    <row r="38" spans="1:18" x14ac:dyDescent="0.2">
      <c r="A38" s="486">
        <v>41869</v>
      </c>
      <c r="B38" s="104" t="s">
        <v>1339</v>
      </c>
      <c r="C38" s="242"/>
      <c r="D38" s="140" t="s">
        <v>45</v>
      </c>
      <c r="E38" s="485">
        <v>2200</v>
      </c>
      <c r="F38" s="255" t="s">
        <v>46</v>
      </c>
      <c r="G38" s="108" t="s">
        <v>6326</v>
      </c>
      <c r="H38" s="458" t="s">
        <v>1454</v>
      </c>
      <c r="I38" s="454">
        <v>41453</v>
      </c>
      <c r="J38" s="104" t="s">
        <v>826</v>
      </c>
      <c r="K38" s="104"/>
      <c r="L38" s="104"/>
      <c r="M38" s="108" t="s">
        <v>51</v>
      </c>
      <c r="N38" s="283">
        <v>270.14999999999998</v>
      </c>
      <c r="O38" s="455" t="s">
        <v>46</v>
      </c>
      <c r="P38" s="104" t="s">
        <v>6326</v>
      </c>
      <c r="Q38" s="104" t="s">
        <v>1004</v>
      </c>
      <c r="R38" s="104"/>
    </row>
    <row r="39" spans="1:18" x14ac:dyDescent="0.2">
      <c r="A39" s="486">
        <v>41869</v>
      </c>
      <c r="B39" s="104" t="s">
        <v>1340</v>
      </c>
      <c r="C39" s="242"/>
      <c r="D39" s="140" t="s">
        <v>47</v>
      </c>
      <c r="E39" s="485">
        <v>811.35199999999998</v>
      </c>
      <c r="F39" s="255" t="s">
        <v>46</v>
      </c>
      <c r="G39" s="108" t="s">
        <v>6326</v>
      </c>
      <c r="H39" s="458" t="s">
        <v>1456</v>
      </c>
      <c r="I39" s="454">
        <v>41523</v>
      </c>
      <c r="J39" s="104" t="s">
        <v>826</v>
      </c>
      <c r="K39" s="107"/>
      <c r="L39" s="110"/>
      <c r="M39" s="110" t="s">
        <v>51</v>
      </c>
      <c r="N39" s="283">
        <v>192.34</v>
      </c>
      <c r="O39" s="455" t="s">
        <v>46</v>
      </c>
      <c r="P39" s="104" t="s">
        <v>6326</v>
      </c>
      <c r="Q39" s="104" t="s">
        <v>1004</v>
      </c>
      <c r="R39" s="104"/>
    </row>
    <row r="40" spans="1:18" x14ac:dyDescent="0.2">
      <c r="A40" s="486">
        <v>41870</v>
      </c>
      <c r="B40" s="104" t="s">
        <v>1341</v>
      </c>
      <c r="C40" s="242"/>
      <c r="D40" s="140" t="s">
        <v>45</v>
      </c>
      <c r="E40" s="485">
        <v>750</v>
      </c>
      <c r="F40" s="255" t="s">
        <v>46</v>
      </c>
      <c r="G40" s="108" t="s">
        <v>6326</v>
      </c>
      <c r="H40" s="458" t="s">
        <v>1017</v>
      </c>
      <c r="I40" s="454">
        <v>41535</v>
      </c>
      <c r="J40" s="104" t="s">
        <v>826</v>
      </c>
      <c r="K40" s="107"/>
      <c r="L40" s="239"/>
      <c r="M40" s="110" t="s">
        <v>51</v>
      </c>
      <c r="N40" s="283">
        <v>246.48</v>
      </c>
      <c r="O40" s="455" t="s">
        <v>46</v>
      </c>
      <c r="P40" s="104" t="s">
        <v>6326</v>
      </c>
      <c r="Q40" s="104" t="s">
        <v>1004</v>
      </c>
      <c r="R40" s="104"/>
    </row>
    <row r="41" spans="1:18" x14ac:dyDescent="0.2">
      <c r="A41" s="486">
        <v>41870</v>
      </c>
      <c r="B41" s="104" t="s">
        <v>1342</v>
      </c>
      <c r="C41" s="242"/>
      <c r="D41" s="140" t="s">
        <v>47</v>
      </c>
      <c r="E41" s="485">
        <v>261.22800000000001</v>
      </c>
      <c r="F41" s="255" t="s">
        <v>46</v>
      </c>
      <c r="G41" s="108" t="s">
        <v>6326</v>
      </c>
      <c r="H41" s="458" t="s">
        <v>1457</v>
      </c>
      <c r="I41" s="106">
        <v>41613</v>
      </c>
      <c r="J41" s="104" t="s">
        <v>978</v>
      </c>
      <c r="K41" s="107"/>
      <c r="L41" s="239" t="s">
        <v>979</v>
      </c>
      <c r="M41" s="110" t="s">
        <v>54</v>
      </c>
      <c r="N41" s="283">
        <v>279.24</v>
      </c>
      <c r="O41" s="455" t="s">
        <v>46</v>
      </c>
      <c r="P41" s="104" t="s">
        <v>6326</v>
      </c>
      <c r="Q41" s="104" t="s">
        <v>1004</v>
      </c>
      <c r="R41" s="104"/>
    </row>
    <row r="42" spans="1:18" x14ac:dyDescent="0.2">
      <c r="A42" s="486">
        <v>41885</v>
      </c>
      <c r="B42" s="104" t="s">
        <v>1380</v>
      </c>
      <c r="C42" s="242"/>
      <c r="D42" s="140" t="s">
        <v>45</v>
      </c>
      <c r="E42" s="485">
        <v>750</v>
      </c>
      <c r="F42" s="255" t="s">
        <v>46</v>
      </c>
      <c r="G42" s="108" t="s">
        <v>6326</v>
      </c>
      <c r="H42" s="104" t="s">
        <v>1017</v>
      </c>
      <c r="I42" s="106">
        <v>41621</v>
      </c>
      <c r="J42" s="104" t="s">
        <v>993</v>
      </c>
      <c r="K42" s="107"/>
      <c r="L42" s="239" t="s">
        <v>994</v>
      </c>
      <c r="M42" s="110" t="s">
        <v>51</v>
      </c>
      <c r="N42" s="283">
        <v>208.03</v>
      </c>
      <c r="O42" s="455" t="s">
        <v>46</v>
      </c>
      <c r="P42" s="104" t="s">
        <v>6326</v>
      </c>
      <c r="Q42" s="104" t="s">
        <v>1004</v>
      </c>
      <c r="R42" s="104"/>
    </row>
    <row r="43" spans="1:18" x14ac:dyDescent="0.2">
      <c r="A43" s="486">
        <v>41885</v>
      </c>
      <c r="B43" s="104" t="s">
        <v>1381</v>
      </c>
      <c r="C43" s="242"/>
      <c r="D43" s="140" t="s">
        <v>47</v>
      </c>
      <c r="E43" s="485">
        <v>261.22800000000001</v>
      </c>
      <c r="F43" s="255" t="s">
        <v>46</v>
      </c>
      <c r="G43" s="108" t="s">
        <v>6326</v>
      </c>
      <c r="H43" s="458" t="s">
        <v>1457</v>
      </c>
      <c r="I43" s="106">
        <v>41596</v>
      </c>
      <c r="J43" s="104" t="s">
        <v>826</v>
      </c>
      <c r="K43" s="107"/>
      <c r="L43" s="239"/>
      <c r="M43" s="110" t="s">
        <v>51</v>
      </c>
      <c r="N43" s="283">
        <v>397.45</v>
      </c>
      <c r="O43" s="455" t="s">
        <v>46</v>
      </c>
      <c r="P43" s="104" t="s">
        <v>6326</v>
      </c>
      <c r="Q43" s="104" t="s">
        <v>1006</v>
      </c>
      <c r="R43" s="104"/>
    </row>
    <row r="44" spans="1:18" x14ac:dyDescent="0.2">
      <c r="A44" s="487"/>
      <c r="B44" s="104" t="s">
        <v>6351</v>
      </c>
      <c r="C44" s="108"/>
      <c r="D44" s="104"/>
      <c r="E44" s="488">
        <f>54+63.8</f>
        <v>117.8</v>
      </c>
      <c r="F44" s="255" t="s">
        <v>46</v>
      </c>
      <c r="G44" s="108" t="s">
        <v>6326</v>
      </c>
      <c r="H44" s="458" t="s">
        <v>1445</v>
      </c>
      <c r="I44" s="454">
        <v>41586</v>
      </c>
      <c r="J44" s="104" t="s">
        <v>938</v>
      </c>
      <c r="K44" s="107"/>
      <c r="L44" s="239"/>
      <c r="M44" s="110" t="s">
        <v>49</v>
      </c>
      <c r="N44" s="283">
        <v>137</v>
      </c>
      <c r="O44" s="455" t="s">
        <v>46</v>
      </c>
      <c r="P44" s="104" t="s">
        <v>6326</v>
      </c>
      <c r="Q44" s="104" t="s">
        <v>1646</v>
      </c>
      <c r="R44" s="104"/>
    </row>
    <row r="45" spans="1:18" x14ac:dyDescent="0.2">
      <c r="A45" s="486">
        <v>41901</v>
      </c>
      <c r="B45" s="104" t="s">
        <v>1393</v>
      </c>
      <c r="C45" s="242"/>
      <c r="D45" s="140" t="s">
        <v>45</v>
      </c>
      <c r="E45" s="485">
        <v>2640</v>
      </c>
      <c r="F45" s="255" t="s">
        <v>46</v>
      </c>
      <c r="G45" s="108" t="s">
        <v>6326</v>
      </c>
      <c r="H45" s="458" t="s">
        <v>1454</v>
      </c>
      <c r="I45" s="454">
        <v>41512</v>
      </c>
      <c r="J45" s="104" t="s">
        <v>862</v>
      </c>
      <c r="K45" s="107"/>
      <c r="L45" s="110"/>
      <c r="M45" s="110" t="s">
        <v>51</v>
      </c>
      <c r="N45" s="283">
        <v>230.82</v>
      </c>
      <c r="O45" s="455" t="s">
        <v>46</v>
      </c>
      <c r="P45" s="104" t="s">
        <v>6326</v>
      </c>
      <c r="Q45" s="104" t="s">
        <v>1036</v>
      </c>
      <c r="R45" s="104"/>
    </row>
    <row r="46" spans="1:18" x14ac:dyDescent="0.2">
      <c r="A46" s="486">
        <v>41901</v>
      </c>
      <c r="B46" s="104" t="s">
        <v>1394</v>
      </c>
      <c r="C46" s="242"/>
      <c r="D46" s="140" t="s">
        <v>47</v>
      </c>
      <c r="E46" s="485">
        <v>1016.244</v>
      </c>
      <c r="F46" s="255" t="s">
        <v>46</v>
      </c>
      <c r="G46" s="108" t="s">
        <v>6326</v>
      </c>
      <c r="H46" s="458" t="s">
        <v>1456</v>
      </c>
      <c r="I46" s="454">
        <v>41521</v>
      </c>
      <c r="J46" s="104" t="s">
        <v>869</v>
      </c>
      <c r="K46" s="107"/>
      <c r="L46" s="239"/>
      <c r="M46" s="110" t="s">
        <v>51</v>
      </c>
      <c r="N46" s="283">
        <v>1828</v>
      </c>
      <c r="O46" s="455" t="s">
        <v>46</v>
      </c>
      <c r="P46" s="104" t="s">
        <v>6326</v>
      </c>
      <c r="Q46" s="104" t="s">
        <v>1044</v>
      </c>
      <c r="R46" s="104"/>
    </row>
    <row r="47" spans="1:18" x14ac:dyDescent="0.2">
      <c r="A47" s="486">
        <v>41908</v>
      </c>
      <c r="B47" s="104" t="s">
        <v>6352</v>
      </c>
      <c r="C47" s="242" t="s">
        <v>1399</v>
      </c>
      <c r="D47" s="140" t="s">
        <v>54</v>
      </c>
      <c r="E47" s="485">
        <v>963.06</v>
      </c>
      <c r="F47" s="255" t="s">
        <v>46</v>
      </c>
      <c r="G47" s="108" t="s">
        <v>6326</v>
      </c>
      <c r="H47" s="104" t="s">
        <v>6353</v>
      </c>
      <c r="I47" s="454">
        <v>41404</v>
      </c>
      <c r="J47" s="104" t="s">
        <v>1096</v>
      </c>
      <c r="K47" s="107"/>
      <c r="L47" s="239"/>
      <c r="M47" s="110" t="s">
        <v>51</v>
      </c>
      <c r="N47" s="283">
        <v>5900</v>
      </c>
      <c r="O47" s="455" t="s">
        <v>46</v>
      </c>
      <c r="P47" s="104" t="s">
        <v>6326</v>
      </c>
      <c r="Q47" s="104" t="s">
        <v>1039</v>
      </c>
      <c r="R47" s="104"/>
    </row>
    <row r="48" spans="1:18" x14ac:dyDescent="0.2">
      <c r="A48" s="486">
        <v>41918</v>
      </c>
      <c r="B48" s="104" t="s">
        <v>1412</v>
      </c>
      <c r="C48" s="242" t="s">
        <v>1413</v>
      </c>
      <c r="D48" s="140" t="s">
        <v>54</v>
      </c>
      <c r="E48" s="485">
        <v>192.7</v>
      </c>
      <c r="F48" s="255" t="s">
        <v>46</v>
      </c>
      <c r="G48" s="108" t="s">
        <v>6326</v>
      </c>
      <c r="H48" s="458" t="s">
        <v>1468</v>
      </c>
      <c r="I48" s="454">
        <v>41410</v>
      </c>
      <c r="J48" s="104" t="s">
        <v>1149</v>
      </c>
      <c r="K48" s="107"/>
      <c r="L48" s="239"/>
      <c r="M48" s="110" t="s">
        <v>47</v>
      </c>
      <c r="N48" s="283">
        <v>700.54</v>
      </c>
      <c r="O48" s="455" t="s">
        <v>46</v>
      </c>
      <c r="P48" s="104" t="s">
        <v>6326</v>
      </c>
      <c r="Q48" s="104" t="s">
        <v>1039</v>
      </c>
      <c r="R48" s="104"/>
    </row>
    <row r="49" spans="1:19" x14ac:dyDescent="0.2">
      <c r="A49" s="486">
        <v>41922</v>
      </c>
      <c r="B49" s="104" t="s">
        <v>1417</v>
      </c>
      <c r="C49" s="242"/>
      <c r="D49" s="140" t="s">
        <v>45</v>
      </c>
      <c r="E49" s="485">
        <v>2640</v>
      </c>
      <c r="F49" s="255" t="s">
        <v>46</v>
      </c>
      <c r="G49" s="108" t="s">
        <v>6326</v>
      </c>
      <c r="H49" s="458" t="s">
        <v>1454</v>
      </c>
      <c r="I49" s="454">
        <v>41410</v>
      </c>
      <c r="J49" s="104" t="s">
        <v>1111</v>
      </c>
      <c r="K49" s="107"/>
      <c r="L49" s="239"/>
      <c r="M49" s="110" t="s">
        <v>45</v>
      </c>
      <c r="N49" s="283">
        <v>2200</v>
      </c>
      <c r="O49" s="455" t="s">
        <v>46</v>
      </c>
      <c r="P49" s="104" t="s">
        <v>6326</v>
      </c>
      <c r="Q49" s="104" t="s">
        <v>1039</v>
      </c>
      <c r="R49" s="104"/>
    </row>
    <row r="50" spans="1:19" x14ac:dyDescent="0.2">
      <c r="A50" s="486">
        <v>41922</v>
      </c>
      <c r="B50" s="104" t="s">
        <v>1418</v>
      </c>
      <c r="C50" s="242"/>
      <c r="D50" s="140" t="s">
        <v>47</v>
      </c>
      <c r="E50" s="485">
        <v>1016.244</v>
      </c>
      <c r="F50" s="255" t="s">
        <v>46</v>
      </c>
      <c r="G50" s="108" t="s">
        <v>6326</v>
      </c>
      <c r="H50" s="458" t="s">
        <v>1456</v>
      </c>
      <c r="I50" s="454">
        <v>41428</v>
      </c>
      <c r="J50" s="104" t="s">
        <v>1119</v>
      </c>
      <c r="K50" s="107"/>
      <c r="L50" s="239"/>
      <c r="M50" s="110" t="s">
        <v>51</v>
      </c>
      <c r="N50" s="283">
        <v>2922.3</v>
      </c>
      <c r="O50" s="455" t="s">
        <v>46</v>
      </c>
      <c r="P50" s="104" t="s">
        <v>6326</v>
      </c>
      <c r="Q50" s="104" t="s">
        <v>1039</v>
      </c>
      <c r="R50" s="104" t="s">
        <v>1161</v>
      </c>
    </row>
    <row r="51" spans="1:19" x14ac:dyDescent="0.2">
      <c r="A51" s="486">
        <v>41946</v>
      </c>
      <c r="B51" s="104" t="s">
        <v>1666</v>
      </c>
      <c r="C51" s="242"/>
      <c r="D51" s="140" t="s">
        <v>47</v>
      </c>
      <c r="E51" s="485">
        <v>261.22800000000001</v>
      </c>
      <c r="F51" s="255" t="s">
        <v>46</v>
      </c>
      <c r="G51" s="108" t="s">
        <v>6326</v>
      </c>
      <c r="H51" s="458" t="s">
        <v>1457</v>
      </c>
      <c r="I51" s="454">
        <v>41451</v>
      </c>
      <c r="J51" s="104" t="s">
        <v>1169</v>
      </c>
      <c r="K51" s="107"/>
      <c r="L51" s="239"/>
      <c r="M51" s="110" t="s">
        <v>51</v>
      </c>
      <c r="N51" s="283">
        <v>1908.78</v>
      </c>
      <c r="O51" s="455" t="s">
        <v>46</v>
      </c>
      <c r="P51" s="104" t="s">
        <v>6326</v>
      </c>
      <c r="Q51" s="104" t="s">
        <v>1039</v>
      </c>
      <c r="R51" s="104"/>
    </row>
    <row r="52" spans="1:19" x14ac:dyDescent="0.2">
      <c r="A52" s="486">
        <v>41946</v>
      </c>
      <c r="B52" s="104" t="s">
        <v>1665</v>
      </c>
      <c r="C52" s="242"/>
      <c r="D52" s="140" t="s">
        <v>45</v>
      </c>
      <c r="E52" s="485">
        <v>750</v>
      </c>
      <c r="F52" s="255" t="s">
        <v>46</v>
      </c>
      <c r="G52" s="108" t="s">
        <v>6326</v>
      </c>
      <c r="H52" s="458" t="s">
        <v>1017</v>
      </c>
      <c r="I52" s="454">
        <v>41515</v>
      </c>
      <c r="J52" s="104" t="s">
        <v>1038</v>
      </c>
      <c r="K52" s="107"/>
      <c r="L52" s="239"/>
      <c r="M52" s="454" t="s">
        <v>47</v>
      </c>
      <c r="N52" s="283">
        <v>700.54</v>
      </c>
      <c r="O52" s="455" t="s">
        <v>46</v>
      </c>
      <c r="P52" s="104" t="s">
        <v>6326</v>
      </c>
      <c r="Q52" s="458" t="s">
        <v>1039</v>
      </c>
      <c r="R52" s="104"/>
    </row>
    <row r="53" spans="1:19" x14ac:dyDescent="0.2">
      <c r="A53" s="486">
        <v>41960</v>
      </c>
      <c r="B53" s="104" t="s">
        <v>1691</v>
      </c>
      <c r="C53" s="242"/>
      <c r="D53" s="140" t="s">
        <v>47</v>
      </c>
      <c r="E53" s="485">
        <v>261.22800000000001</v>
      </c>
      <c r="F53" s="255" t="s">
        <v>46</v>
      </c>
      <c r="G53" s="108" t="s">
        <v>6326</v>
      </c>
      <c r="H53" s="458" t="s">
        <v>1457</v>
      </c>
      <c r="I53" s="454">
        <v>41515</v>
      </c>
      <c r="J53" s="104" t="s">
        <v>865</v>
      </c>
      <c r="K53" s="107"/>
      <c r="L53" s="239"/>
      <c r="M53" s="454" t="s">
        <v>45</v>
      </c>
      <c r="N53" s="283">
        <v>2200</v>
      </c>
      <c r="O53" s="455" t="s">
        <v>46</v>
      </c>
      <c r="P53" s="104" t="s">
        <v>6326</v>
      </c>
      <c r="Q53" s="104" t="s">
        <v>1039</v>
      </c>
      <c r="R53" s="104"/>
      <c r="S53" s="489"/>
    </row>
    <row r="54" spans="1:19" x14ac:dyDescent="0.2">
      <c r="A54" s="486">
        <v>41960</v>
      </c>
      <c r="B54" s="104" t="s">
        <v>1690</v>
      </c>
      <c r="C54" s="242"/>
      <c r="D54" s="140" t="s">
        <v>45</v>
      </c>
      <c r="E54" s="485">
        <v>750</v>
      </c>
      <c r="F54" s="255" t="s">
        <v>46</v>
      </c>
      <c r="G54" s="108" t="s">
        <v>6326</v>
      </c>
      <c r="H54" s="458" t="s">
        <v>1017</v>
      </c>
      <c r="I54" s="454">
        <v>41542</v>
      </c>
      <c r="J54" s="104" t="s">
        <v>888</v>
      </c>
      <c r="K54" s="107"/>
      <c r="L54" s="239"/>
      <c r="M54" s="110" t="s">
        <v>49</v>
      </c>
      <c r="N54" s="283">
        <v>372.09</v>
      </c>
      <c r="O54" s="455" t="s">
        <v>46</v>
      </c>
      <c r="P54" s="104" t="s">
        <v>6326</v>
      </c>
      <c r="Q54" s="104" t="s">
        <v>1039</v>
      </c>
      <c r="R54" s="104"/>
      <c r="S54" s="489"/>
    </row>
    <row r="55" spans="1:19" x14ac:dyDescent="0.2">
      <c r="A55" s="486">
        <v>41960</v>
      </c>
      <c r="B55" s="104" t="s">
        <v>1689</v>
      </c>
      <c r="C55" s="242"/>
      <c r="D55" s="140" t="s">
        <v>47</v>
      </c>
      <c r="E55" s="485">
        <v>1016.244</v>
      </c>
      <c r="F55" s="255" t="s">
        <v>46</v>
      </c>
      <c r="G55" s="108" t="s">
        <v>6326</v>
      </c>
      <c r="H55" s="458" t="s">
        <v>1456</v>
      </c>
      <c r="I55" s="454">
        <v>41542</v>
      </c>
      <c r="J55" s="104" t="s">
        <v>1038</v>
      </c>
      <c r="K55" s="107"/>
      <c r="L55" s="239"/>
      <c r="M55" s="454" t="s">
        <v>47</v>
      </c>
      <c r="N55" s="283">
        <v>700.54</v>
      </c>
      <c r="O55" s="455" t="s">
        <v>46</v>
      </c>
      <c r="P55" s="104" t="s">
        <v>6326</v>
      </c>
      <c r="Q55" s="104" t="s">
        <v>1039</v>
      </c>
      <c r="R55" s="104"/>
      <c r="S55" s="489"/>
    </row>
    <row r="56" spans="1:19" x14ac:dyDescent="0.2">
      <c r="A56" s="486">
        <v>41960</v>
      </c>
      <c r="B56" s="104" t="s">
        <v>1688</v>
      </c>
      <c r="C56" s="242"/>
      <c r="D56" s="140" t="s">
        <v>45</v>
      </c>
      <c r="E56" s="485">
        <v>2640</v>
      </c>
      <c r="F56" s="255" t="s">
        <v>46</v>
      </c>
      <c r="G56" s="108" t="s">
        <v>6326</v>
      </c>
      <c r="H56" s="458" t="s">
        <v>1454</v>
      </c>
      <c r="I56" s="454">
        <v>41542</v>
      </c>
      <c r="J56" s="104" t="s">
        <v>865</v>
      </c>
      <c r="K56" s="107"/>
      <c r="L56" s="239"/>
      <c r="M56" s="454" t="s">
        <v>45</v>
      </c>
      <c r="N56" s="283">
        <v>2200</v>
      </c>
      <c r="O56" s="455" t="s">
        <v>46</v>
      </c>
      <c r="P56" s="104" t="s">
        <v>6326</v>
      </c>
      <c r="Q56" s="104" t="s">
        <v>1039</v>
      </c>
      <c r="R56" s="104"/>
    </row>
    <row r="57" spans="1:19" x14ac:dyDescent="0.2">
      <c r="A57" s="486">
        <v>41974</v>
      </c>
      <c r="B57" s="241" t="s">
        <v>1733</v>
      </c>
      <c r="C57" s="242"/>
      <c r="D57" s="140" t="s">
        <v>47</v>
      </c>
      <c r="E57" s="485">
        <v>261.22800000000001</v>
      </c>
      <c r="F57" s="255" t="s">
        <v>46</v>
      </c>
      <c r="G57" s="108" t="s">
        <v>6326</v>
      </c>
      <c r="H57" s="458" t="s">
        <v>1017</v>
      </c>
      <c r="I57" s="454">
        <v>41563</v>
      </c>
      <c r="J57" s="104" t="s">
        <v>916</v>
      </c>
      <c r="K57" s="107"/>
      <c r="L57" s="239"/>
      <c r="M57" s="110" t="s">
        <v>49</v>
      </c>
      <c r="N57" s="283">
        <v>815</v>
      </c>
      <c r="O57" s="455" t="s">
        <v>46</v>
      </c>
      <c r="P57" s="104" t="s">
        <v>6326</v>
      </c>
      <c r="Q57" s="104" t="s">
        <v>1039</v>
      </c>
      <c r="R57" s="104"/>
    </row>
    <row r="58" spans="1:19" x14ac:dyDescent="0.2">
      <c r="A58" s="486">
        <v>41974</v>
      </c>
      <c r="B58" s="241" t="s">
        <v>1732</v>
      </c>
      <c r="C58" s="242"/>
      <c r="D58" s="140" t="s">
        <v>45</v>
      </c>
      <c r="E58" s="485">
        <v>750</v>
      </c>
      <c r="F58" s="255" t="s">
        <v>46</v>
      </c>
      <c r="G58" s="108" t="s">
        <v>6326</v>
      </c>
      <c r="H58" s="458" t="s">
        <v>1017</v>
      </c>
      <c r="I58" s="454">
        <v>41569</v>
      </c>
      <c r="J58" s="104" t="s">
        <v>1038</v>
      </c>
      <c r="K58" s="107"/>
      <c r="L58" s="239"/>
      <c r="M58" s="454" t="s">
        <v>47</v>
      </c>
      <c r="N58" s="283">
        <v>700.54</v>
      </c>
      <c r="O58" s="455" t="s">
        <v>46</v>
      </c>
      <c r="P58" s="104" t="s">
        <v>6326</v>
      </c>
      <c r="Q58" s="104" t="s">
        <v>1039</v>
      </c>
      <c r="R58" s="104"/>
    </row>
    <row r="59" spans="1:19" x14ac:dyDescent="0.2">
      <c r="A59" s="486">
        <v>41974</v>
      </c>
      <c r="B59" s="241" t="s">
        <v>1729</v>
      </c>
      <c r="C59" s="242"/>
      <c r="D59" s="140" t="s">
        <v>47</v>
      </c>
      <c r="E59" s="485">
        <v>1016.244</v>
      </c>
      <c r="F59" s="255" t="s">
        <v>46</v>
      </c>
      <c r="G59" s="108" t="s">
        <v>6326</v>
      </c>
      <c r="H59" s="458" t="s">
        <v>1454</v>
      </c>
      <c r="I59" s="454">
        <v>41569</v>
      </c>
      <c r="J59" s="104" t="s">
        <v>865</v>
      </c>
      <c r="K59" s="107"/>
      <c r="L59" s="239"/>
      <c r="M59" s="454" t="s">
        <v>45</v>
      </c>
      <c r="N59" s="283">
        <v>2200</v>
      </c>
      <c r="O59" s="455" t="s">
        <v>46</v>
      </c>
      <c r="P59" s="104" t="s">
        <v>6326</v>
      </c>
      <c r="Q59" s="104" t="s">
        <v>1039</v>
      </c>
      <c r="R59" s="104"/>
    </row>
    <row r="60" spans="1:19" x14ac:dyDescent="0.2">
      <c r="A60" s="486">
        <v>41974</v>
      </c>
      <c r="B60" s="241" t="s">
        <v>1728</v>
      </c>
      <c r="C60" s="242"/>
      <c r="D60" s="140" t="s">
        <v>45</v>
      </c>
      <c r="E60" s="485">
        <v>2640</v>
      </c>
      <c r="F60" s="255" t="s">
        <v>46</v>
      </c>
      <c r="G60" s="108" t="s">
        <v>6326</v>
      </c>
      <c r="H60" s="458" t="s">
        <v>1454</v>
      </c>
      <c r="I60" s="106">
        <v>41604</v>
      </c>
      <c r="J60" s="104" t="s">
        <v>955</v>
      </c>
      <c r="K60" s="107"/>
      <c r="L60" s="239"/>
      <c r="M60" s="110" t="s">
        <v>47</v>
      </c>
      <c r="N60" s="283">
        <v>819.76400000000001</v>
      </c>
      <c r="O60" s="455" t="s">
        <v>46</v>
      </c>
      <c r="P60" s="104" t="s">
        <v>6326</v>
      </c>
      <c r="Q60" s="104" t="s">
        <v>1039</v>
      </c>
      <c r="R60" s="104"/>
    </row>
    <row r="61" spans="1:19" x14ac:dyDescent="0.2">
      <c r="A61" s="486">
        <v>41974</v>
      </c>
      <c r="B61" s="241" t="s">
        <v>1731</v>
      </c>
      <c r="C61" s="242"/>
      <c r="D61" s="140" t="s">
        <v>47</v>
      </c>
      <c r="E61" s="485">
        <v>1016.244</v>
      </c>
      <c r="F61" s="255" t="s">
        <v>46</v>
      </c>
      <c r="G61" s="108" t="s">
        <v>6326</v>
      </c>
      <c r="H61" s="458" t="s">
        <v>1256</v>
      </c>
      <c r="I61" s="106">
        <v>41604</v>
      </c>
      <c r="J61" s="104" t="s">
        <v>954</v>
      </c>
      <c r="K61" s="107"/>
      <c r="L61" s="239"/>
      <c r="M61" s="110" t="s">
        <v>45</v>
      </c>
      <c r="N61" s="283">
        <v>2200</v>
      </c>
      <c r="O61" s="455" t="s">
        <v>46</v>
      </c>
      <c r="P61" s="104" t="s">
        <v>6326</v>
      </c>
      <c r="Q61" s="104" t="s">
        <v>1039</v>
      </c>
      <c r="R61" s="104"/>
    </row>
    <row r="62" spans="1:19" x14ac:dyDescent="0.2">
      <c r="A62" s="486">
        <v>41974</v>
      </c>
      <c r="B62" s="241" t="s">
        <v>1730</v>
      </c>
      <c r="C62" s="242"/>
      <c r="D62" s="140" t="s">
        <v>45</v>
      </c>
      <c r="E62" s="485">
        <v>2640</v>
      </c>
      <c r="F62" s="255" t="s">
        <v>46</v>
      </c>
      <c r="G62" s="108" t="s">
        <v>6326</v>
      </c>
      <c r="H62" s="458" t="s">
        <v>1027</v>
      </c>
      <c r="I62" s="106">
        <v>41618</v>
      </c>
      <c r="J62" s="104" t="s">
        <v>984</v>
      </c>
      <c r="K62" s="107"/>
      <c r="L62" s="239"/>
      <c r="M62" s="110" t="s">
        <v>47</v>
      </c>
      <c r="N62" s="283">
        <v>819.76400000000001</v>
      </c>
      <c r="O62" s="455" t="s">
        <v>46</v>
      </c>
      <c r="P62" s="104" t="s">
        <v>6326</v>
      </c>
      <c r="Q62" s="104" t="s">
        <v>1039</v>
      </c>
      <c r="R62" s="104"/>
    </row>
    <row r="63" spans="1:19" ht="12.75" thickBot="1" x14ac:dyDescent="0.25">
      <c r="A63" s="486">
        <v>41975</v>
      </c>
      <c r="B63" s="241" t="s">
        <v>1735</v>
      </c>
      <c r="C63" s="242" t="s">
        <v>1736</v>
      </c>
      <c r="D63" s="140" t="s">
        <v>54</v>
      </c>
      <c r="E63" s="485">
        <v>5060</v>
      </c>
      <c r="F63" s="255" t="s">
        <v>46</v>
      </c>
      <c r="G63" s="108" t="s">
        <v>6326</v>
      </c>
      <c r="H63" s="458" t="s">
        <v>1770</v>
      </c>
      <c r="I63" s="106">
        <v>41618</v>
      </c>
      <c r="J63" s="104" t="s">
        <v>983</v>
      </c>
      <c r="K63" s="107"/>
      <c r="L63" s="239"/>
      <c r="M63" s="110" t="s">
        <v>45</v>
      </c>
      <c r="N63" s="283">
        <v>2200</v>
      </c>
      <c r="O63" s="455" t="s">
        <v>46</v>
      </c>
      <c r="P63" s="104" t="s">
        <v>6326</v>
      </c>
      <c r="Q63" s="104" t="s">
        <v>1039</v>
      </c>
      <c r="R63" s="104"/>
    </row>
    <row r="64" spans="1:19" ht="12.75" thickBot="1" x14ac:dyDescent="0.25">
      <c r="A64" s="735" t="s">
        <v>3078</v>
      </c>
      <c r="B64" s="736"/>
      <c r="C64" s="467"/>
      <c r="D64" s="468"/>
      <c r="E64" s="469">
        <f>SUM(E8:E63)</f>
        <v>57062.167999999991</v>
      </c>
      <c r="F64" s="470"/>
      <c r="G64" s="467"/>
      <c r="H64" s="471"/>
      <c r="I64" s="454">
        <v>41410</v>
      </c>
      <c r="J64" s="104" t="s">
        <v>1153</v>
      </c>
      <c r="K64" s="107"/>
      <c r="L64" s="239"/>
      <c r="M64" s="110" t="s">
        <v>54</v>
      </c>
      <c r="N64" s="283">
        <v>10.44</v>
      </c>
      <c r="O64" s="455" t="s">
        <v>46</v>
      </c>
      <c r="P64" s="104" t="s">
        <v>6326</v>
      </c>
      <c r="Q64" s="104" t="s">
        <v>1612</v>
      </c>
      <c r="R64" s="104"/>
    </row>
    <row r="65" spans="1:18" x14ac:dyDescent="0.2">
      <c r="A65" s="479">
        <v>41628</v>
      </c>
      <c r="B65" s="104" t="s">
        <v>25</v>
      </c>
      <c r="C65" s="239"/>
      <c r="D65" s="110" t="s">
        <v>49</v>
      </c>
      <c r="E65" s="268">
        <v>5000</v>
      </c>
      <c r="F65" s="256" t="s">
        <v>46</v>
      </c>
      <c r="G65" s="108" t="s">
        <v>6327</v>
      </c>
      <c r="H65" s="458" t="s">
        <v>1006</v>
      </c>
      <c r="I65" s="106">
        <v>41443</v>
      </c>
      <c r="J65" s="104" t="s">
        <v>6354</v>
      </c>
      <c r="K65" s="107"/>
      <c r="L65" s="239"/>
      <c r="M65" s="110" t="s">
        <v>51</v>
      </c>
      <c r="N65" s="283">
        <v>413</v>
      </c>
      <c r="O65" s="455" t="s">
        <v>46</v>
      </c>
      <c r="P65" s="104" t="s">
        <v>6326</v>
      </c>
      <c r="Q65" s="104" t="s">
        <v>6355</v>
      </c>
      <c r="R65" s="104"/>
    </row>
    <row r="66" spans="1:18" x14ac:dyDescent="0.2">
      <c r="A66" s="479">
        <v>41638</v>
      </c>
      <c r="B66" s="104" t="s">
        <v>23</v>
      </c>
      <c r="C66" s="239"/>
      <c r="D66" s="110" t="s">
        <v>49</v>
      </c>
      <c r="E66" s="268">
        <v>1500</v>
      </c>
      <c r="F66" s="256" t="s">
        <v>46</v>
      </c>
      <c r="G66" s="108" t="s">
        <v>6327</v>
      </c>
      <c r="H66" s="458" t="s">
        <v>1006</v>
      </c>
      <c r="I66" s="106">
        <v>41612</v>
      </c>
      <c r="J66" s="104" t="s">
        <v>967</v>
      </c>
      <c r="K66" s="107"/>
      <c r="L66" s="239" t="s">
        <v>968</v>
      </c>
      <c r="M66" s="110" t="s">
        <v>54</v>
      </c>
      <c r="N66" s="283">
        <v>219.96</v>
      </c>
      <c r="O66" s="455" t="s">
        <v>46</v>
      </c>
      <c r="P66" s="104" t="s">
        <v>6326</v>
      </c>
      <c r="Q66" s="104" t="s">
        <v>1638</v>
      </c>
      <c r="R66" s="104"/>
    </row>
    <row r="67" spans="1:18" x14ac:dyDescent="0.2">
      <c r="A67" s="479">
        <v>41645</v>
      </c>
      <c r="B67" s="104" t="s">
        <v>42</v>
      </c>
      <c r="C67" s="239"/>
      <c r="D67" s="110" t="s">
        <v>47</v>
      </c>
      <c r="E67" s="268">
        <v>728.22400000000005</v>
      </c>
      <c r="F67" s="256" t="s">
        <v>46</v>
      </c>
      <c r="G67" s="108" t="s">
        <v>6327</v>
      </c>
      <c r="H67" s="458" t="s">
        <v>1546</v>
      </c>
      <c r="I67" s="454">
        <v>41410</v>
      </c>
      <c r="J67" s="104" t="s">
        <v>1025</v>
      </c>
      <c r="K67" s="107"/>
      <c r="L67" s="239"/>
      <c r="M67" s="110" t="s">
        <v>47</v>
      </c>
      <c r="N67" s="283">
        <v>700.54</v>
      </c>
      <c r="O67" s="455" t="s">
        <v>46</v>
      </c>
      <c r="P67" s="104" t="s">
        <v>6326</v>
      </c>
      <c r="Q67" s="104" t="s">
        <v>1027</v>
      </c>
      <c r="R67" s="104"/>
    </row>
    <row r="68" spans="1:18" x14ac:dyDescent="0.2">
      <c r="A68" s="480">
        <v>41645</v>
      </c>
      <c r="B68" s="104" t="s">
        <v>29</v>
      </c>
      <c r="C68" s="282"/>
      <c r="D68" s="110" t="s">
        <v>45</v>
      </c>
      <c r="E68" s="481">
        <v>2000</v>
      </c>
      <c r="F68" s="256" t="s">
        <v>46</v>
      </c>
      <c r="G68" s="108" t="s">
        <v>6327</v>
      </c>
      <c r="H68" s="104" t="s">
        <v>1547</v>
      </c>
      <c r="I68" s="454">
        <v>41410</v>
      </c>
      <c r="J68" s="104" t="s">
        <v>1148</v>
      </c>
      <c r="K68" s="107"/>
      <c r="L68" s="239"/>
      <c r="M68" s="110" t="s">
        <v>47</v>
      </c>
      <c r="N68" s="283">
        <v>888.40400000000011</v>
      </c>
      <c r="O68" s="455" t="s">
        <v>46</v>
      </c>
      <c r="P68" s="104" t="s">
        <v>6326</v>
      </c>
      <c r="Q68" s="104" t="s">
        <v>1027</v>
      </c>
      <c r="R68" s="104"/>
    </row>
    <row r="69" spans="1:18" x14ac:dyDescent="0.2">
      <c r="A69" s="479">
        <v>41645</v>
      </c>
      <c r="B69" s="104" t="s">
        <v>24</v>
      </c>
      <c r="C69" s="239"/>
      <c r="D69" s="110" t="s">
        <v>49</v>
      </c>
      <c r="E69" s="268">
        <v>400</v>
      </c>
      <c r="F69" s="256" t="s">
        <v>46</v>
      </c>
      <c r="G69" s="108" t="s">
        <v>6327</v>
      </c>
      <c r="H69" s="458" t="s">
        <v>1442</v>
      </c>
      <c r="I69" s="454">
        <v>41410</v>
      </c>
      <c r="J69" s="104" t="s">
        <v>843</v>
      </c>
      <c r="K69" s="107"/>
      <c r="L69" s="239"/>
      <c r="M69" s="110" t="s">
        <v>45</v>
      </c>
      <c r="N69" s="283">
        <v>2200</v>
      </c>
      <c r="O69" s="455" t="s">
        <v>46</v>
      </c>
      <c r="P69" s="104" t="s">
        <v>6326</v>
      </c>
      <c r="Q69" s="104" t="s">
        <v>1027</v>
      </c>
      <c r="R69" s="104"/>
    </row>
    <row r="70" spans="1:18" x14ac:dyDescent="0.2">
      <c r="A70" s="480">
        <v>41646</v>
      </c>
      <c r="B70" s="104" t="s">
        <v>43</v>
      </c>
      <c r="C70" s="282"/>
      <c r="D70" s="110" t="s">
        <v>47</v>
      </c>
      <c r="E70" s="481">
        <v>522.46799999999996</v>
      </c>
      <c r="F70" s="256" t="s">
        <v>46</v>
      </c>
      <c r="G70" s="108" t="s">
        <v>6327</v>
      </c>
      <c r="H70" s="458" t="s">
        <v>1547</v>
      </c>
      <c r="I70" s="454">
        <v>41410</v>
      </c>
      <c r="J70" s="104" t="s">
        <v>1110</v>
      </c>
      <c r="K70" s="107"/>
      <c r="L70" s="239"/>
      <c r="M70" s="110" t="s">
        <v>45</v>
      </c>
      <c r="N70" s="283">
        <v>2350</v>
      </c>
      <c r="O70" s="455" t="s">
        <v>46</v>
      </c>
      <c r="P70" s="104" t="s">
        <v>6326</v>
      </c>
      <c r="Q70" s="104" t="s">
        <v>1027</v>
      </c>
      <c r="R70" s="104"/>
    </row>
    <row r="71" spans="1:18" x14ac:dyDescent="0.2">
      <c r="A71" s="480">
        <v>41646</v>
      </c>
      <c r="B71" s="104" t="s">
        <v>44</v>
      </c>
      <c r="C71" s="282"/>
      <c r="D71" s="110" t="s">
        <v>47</v>
      </c>
      <c r="E71" s="481">
        <v>522.46799999999996</v>
      </c>
      <c r="F71" s="256" t="s">
        <v>46</v>
      </c>
      <c r="G71" s="108" t="s">
        <v>6327</v>
      </c>
      <c r="H71" s="104" t="s">
        <v>1547</v>
      </c>
      <c r="I71" s="454">
        <v>41438</v>
      </c>
      <c r="J71" s="104" t="s">
        <v>1025</v>
      </c>
      <c r="K71" s="107"/>
      <c r="L71" s="239"/>
      <c r="M71" s="110" t="s">
        <v>47</v>
      </c>
      <c r="N71" s="283">
        <v>700.54</v>
      </c>
      <c r="O71" s="455" t="s">
        <v>46</v>
      </c>
      <c r="P71" s="104" t="s">
        <v>6326</v>
      </c>
      <c r="Q71" s="104" t="s">
        <v>1027</v>
      </c>
      <c r="R71" s="104"/>
    </row>
    <row r="72" spans="1:18" x14ac:dyDescent="0.2">
      <c r="A72" s="479">
        <v>41646</v>
      </c>
      <c r="B72" s="104" t="s">
        <v>28</v>
      </c>
      <c r="C72" s="239"/>
      <c r="D72" s="110" t="s">
        <v>45</v>
      </c>
      <c r="E72" s="268">
        <v>1500</v>
      </c>
      <c r="F72" s="256" t="s">
        <v>46</v>
      </c>
      <c r="G72" s="108" t="s">
        <v>6327</v>
      </c>
      <c r="H72" s="458" t="s">
        <v>1546</v>
      </c>
      <c r="I72" s="454">
        <v>41438</v>
      </c>
      <c r="J72" s="104" t="s">
        <v>843</v>
      </c>
      <c r="K72" s="107"/>
      <c r="L72" s="239"/>
      <c r="M72" s="110" t="s">
        <v>45</v>
      </c>
      <c r="N72" s="283">
        <v>2200</v>
      </c>
      <c r="O72" s="455" t="s">
        <v>46</v>
      </c>
      <c r="P72" s="104" t="s">
        <v>6326</v>
      </c>
      <c r="Q72" s="104" t="s">
        <v>1027</v>
      </c>
      <c r="R72" s="104"/>
    </row>
    <row r="73" spans="1:18" x14ac:dyDescent="0.2">
      <c r="A73" s="480">
        <v>41646</v>
      </c>
      <c r="B73" s="104" t="s">
        <v>27</v>
      </c>
      <c r="C73" s="282"/>
      <c r="D73" s="110" t="s">
        <v>45</v>
      </c>
      <c r="E73" s="481">
        <v>1500</v>
      </c>
      <c r="F73" s="256" t="s">
        <v>46</v>
      </c>
      <c r="G73" s="108" t="s">
        <v>6327</v>
      </c>
      <c r="H73" s="458" t="s">
        <v>1546</v>
      </c>
      <c r="I73" s="454">
        <v>41450</v>
      </c>
      <c r="J73" s="104" t="s">
        <v>1169</v>
      </c>
      <c r="K73" s="107"/>
      <c r="L73" s="239"/>
      <c r="M73" s="110" t="s">
        <v>51</v>
      </c>
      <c r="N73" s="283">
        <v>1324.78</v>
      </c>
      <c r="O73" s="455" t="s">
        <v>46</v>
      </c>
      <c r="P73" s="104" t="s">
        <v>6326</v>
      </c>
      <c r="Q73" s="104" t="s">
        <v>1027</v>
      </c>
      <c r="R73" s="104"/>
    </row>
    <row r="74" spans="1:18" x14ac:dyDescent="0.2">
      <c r="A74" s="479">
        <v>41647</v>
      </c>
      <c r="B74" s="104" t="s">
        <v>41</v>
      </c>
      <c r="C74" s="239"/>
      <c r="D74" s="110" t="s">
        <v>49</v>
      </c>
      <c r="E74" s="268">
        <v>5000</v>
      </c>
      <c r="F74" s="256" t="s">
        <v>46</v>
      </c>
      <c r="G74" s="108" t="s">
        <v>6327</v>
      </c>
      <c r="H74" s="458" t="s">
        <v>1006</v>
      </c>
      <c r="I74" s="454">
        <v>41474</v>
      </c>
      <c r="J74" s="104" t="s">
        <v>1025</v>
      </c>
      <c r="K74" s="107"/>
      <c r="L74" s="239"/>
      <c r="M74" s="110" t="s">
        <v>47</v>
      </c>
      <c r="N74" s="283">
        <v>700.54</v>
      </c>
      <c r="O74" s="455" t="s">
        <v>46</v>
      </c>
      <c r="P74" s="104" t="s">
        <v>6326</v>
      </c>
      <c r="Q74" s="104" t="s">
        <v>1027</v>
      </c>
      <c r="R74" s="104"/>
    </row>
    <row r="75" spans="1:18" x14ac:dyDescent="0.2">
      <c r="A75" s="480">
        <v>41647</v>
      </c>
      <c r="B75" s="104" t="s">
        <v>32</v>
      </c>
      <c r="C75" s="282" t="s">
        <v>50</v>
      </c>
      <c r="D75" s="110" t="s">
        <v>51</v>
      </c>
      <c r="E75" s="481">
        <v>571</v>
      </c>
      <c r="F75" s="256" t="s">
        <v>46</v>
      </c>
      <c r="G75" s="108" t="s">
        <v>6327</v>
      </c>
      <c r="H75" s="104" t="s">
        <v>1548</v>
      </c>
      <c r="I75" s="454">
        <v>41474</v>
      </c>
      <c r="J75" s="104" t="s">
        <v>843</v>
      </c>
      <c r="K75" s="107"/>
      <c r="L75" s="239"/>
      <c r="M75" s="110" t="s">
        <v>45</v>
      </c>
      <c r="N75" s="283">
        <v>2200</v>
      </c>
      <c r="O75" s="455" t="s">
        <v>46</v>
      </c>
      <c r="P75" s="104" t="s">
        <v>6326</v>
      </c>
      <c r="Q75" s="104" t="s">
        <v>1027</v>
      </c>
      <c r="R75" s="104"/>
    </row>
    <row r="76" spans="1:18" x14ac:dyDescent="0.2">
      <c r="A76" s="480">
        <v>41649</v>
      </c>
      <c r="B76" s="104" t="s">
        <v>55</v>
      </c>
      <c r="C76" s="282" t="s">
        <v>56</v>
      </c>
      <c r="D76" s="110" t="s">
        <v>54</v>
      </c>
      <c r="E76" s="481">
        <v>1427.74</v>
      </c>
      <c r="F76" s="256" t="s">
        <v>46</v>
      </c>
      <c r="G76" s="108" t="s">
        <v>6327</v>
      </c>
      <c r="H76" s="458" t="s">
        <v>1551</v>
      </c>
      <c r="I76" s="454">
        <v>41500</v>
      </c>
      <c r="J76" s="104" t="s">
        <v>1025</v>
      </c>
      <c r="K76" s="107"/>
      <c r="L76" s="239"/>
      <c r="M76" s="110" t="s">
        <v>47</v>
      </c>
      <c r="N76" s="283">
        <v>700.54</v>
      </c>
      <c r="O76" s="455" t="s">
        <v>46</v>
      </c>
      <c r="P76" s="104" t="s">
        <v>6326</v>
      </c>
      <c r="Q76" s="104" t="s">
        <v>1027</v>
      </c>
      <c r="R76" s="104"/>
    </row>
    <row r="77" spans="1:18" x14ac:dyDescent="0.2">
      <c r="A77" s="479">
        <v>41652</v>
      </c>
      <c r="B77" s="104" t="s">
        <v>58</v>
      </c>
      <c r="C77" s="239"/>
      <c r="D77" s="110" t="s">
        <v>49</v>
      </c>
      <c r="E77" s="268">
        <v>549.41</v>
      </c>
      <c r="F77" s="256" t="s">
        <v>46</v>
      </c>
      <c r="G77" s="108" t="s">
        <v>6327</v>
      </c>
      <c r="H77" s="458" t="s">
        <v>1006</v>
      </c>
      <c r="I77" s="454">
        <v>41500</v>
      </c>
      <c r="J77" s="104" t="s">
        <v>843</v>
      </c>
      <c r="K77" s="107"/>
      <c r="L77" s="239"/>
      <c r="M77" s="110" t="s">
        <v>45</v>
      </c>
      <c r="N77" s="283">
        <v>2200</v>
      </c>
      <c r="O77" s="455" t="s">
        <v>46</v>
      </c>
      <c r="P77" s="104" t="s">
        <v>6326</v>
      </c>
      <c r="Q77" s="104" t="s">
        <v>1027</v>
      </c>
      <c r="R77" s="104"/>
    </row>
    <row r="78" spans="1:18" x14ac:dyDescent="0.2">
      <c r="A78" s="480">
        <v>41655</v>
      </c>
      <c r="B78" s="104" t="s">
        <v>59</v>
      </c>
      <c r="C78" s="282"/>
      <c r="D78" s="110" t="s">
        <v>51</v>
      </c>
      <c r="E78" s="481">
        <v>99.5</v>
      </c>
      <c r="F78" s="256" t="s">
        <v>46</v>
      </c>
      <c r="G78" s="108" t="s">
        <v>6327</v>
      </c>
      <c r="H78" s="458" t="s">
        <v>1553</v>
      </c>
      <c r="I78" s="106">
        <v>41605</v>
      </c>
      <c r="J78" s="104" t="s">
        <v>957</v>
      </c>
      <c r="K78" s="107"/>
      <c r="L78" s="239"/>
      <c r="M78" s="110" t="s">
        <v>47</v>
      </c>
      <c r="N78" s="283">
        <v>819.76400000000001</v>
      </c>
      <c r="O78" s="455" t="s">
        <v>46</v>
      </c>
      <c r="P78" s="104" t="s">
        <v>6326</v>
      </c>
      <c r="Q78" s="104" t="s">
        <v>1027</v>
      </c>
      <c r="R78" s="104"/>
    </row>
    <row r="79" spans="1:18" x14ac:dyDescent="0.2">
      <c r="A79" s="479">
        <v>41660</v>
      </c>
      <c r="B79" s="104" t="s">
        <v>61</v>
      </c>
      <c r="C79" s="239"/>
      <c r="D79" s="110" t="s">
        <v>49</v>
      </c>
      <c r="E79" s="268">
        <v>1500</v>
      </c>
      <c r="F79" s="256" t="s">
        <v>46</v>
      </c>
      <c r="G79" s="108" t="s">
        <v>6327</v>
      </c>
      <c r="H79" s="458" t="s">
        <v>1006</v>
      </c>
      <c r="I79" s="106">
        <v>41605</v>
      </c>
      <c r="J79" s="104" t="s">
        <v>956</v>
      </c>
      <c r="K79" s="107"/>
      <c r="L79" s="239"/>
      <c r="M79" s="110" t="s">
        <v>45</v>
      </c>
      <c r="N79" s="283">
        <v>2200</v>
      </c>
      <c r="O79" s="455" t="s">
        <v>46</v>
      </c>
      <c r="P79" s="104" t="s">
        <v>6326</v>
      </c>
      <c r="Q79" s="104" t="s">
        <v>1027</v>
      </c>
      <c r="R79" s="104"/>
    </row>
    <row r="80" spans="1:18" x14ac:dyDescent="0.2">
      <c r="A80" s="479">
        <v>41660</v>
      </c>
      <c r="B80" s="104" t="s">
        <v>60</v>
      </c>
      <c r="C80" s="239"/>
      <c r="D80" s="110" t="s">
        <v>49</v>
      </c>
      <c r="E80" s="268">
        <v>800</v>
      </c>
      <c r="F80" s="256" t="s">
        <v>46</v>
      </c>
      <c r="G80" s="108" t="s">
        <v>6327</v>
      </c>
      <c r="H80" s="458" t="s">
        <v>1554</v>
      </c>
      <c r="I80" s="106">
        <v>41618</v>
      </c>
      <c r="J80" s="104" t="s">
        <v>986</v>
      </c>
      <c r="K80" s="107"/>
      <c r="L80" s="239"/>
      <c r="M80" s="110" t="s">
        <v>47</v>
      </c>
      <c r="N80" s="283">
        <v>819.76400000000001</v>
      </c>
      <c r="O80" s="455" t="s">
        <v>46</v>
      </c>
      <c r="P80" s="104" t="s">
        <v>6326</v>
      </c>
      <c r="Q80" s="104" t="s">
        <v>1027</v>
      </c>
      <c r="R80" s="104"/>
    </row>
    <row r="81" spans="1:18" x14ac:dyDescent="0.2">
      <c r="A81" s="480">
        <v>41662</v>
      </c>
      <c r="B81" s="104" t="s">
        <v>66</v>
      </c>
      <c r="C81" s="282"/>
      <c r="D81" s="110" t="s">
        <v>54</v>
      </c>
      <c r="E81" s="481">
        <v>97</v>
      </c>
      <c r="F81" s="256" t="s">
        <v>46</v>
      </c>
      <c r="G81" s="108" t="s">
        <v>6327</v>
      </c>
      <c r="H81" s="458" t="s">
        <v>1558</v>
      </c>
      <c r="I81" s="106">
        <v>41618</v>
      </c>
      <c r="J81" s="104" t="s">
        <v>985</v>
      </c>
      <c r="K81" s="107"/>
      <c r="L81" s="239"/>
      <c r="M81" s="110" t="s">
        <v>45</v>
      </c>
      <c r="N81" s="283">
        <v>2200</v>
      </c>
      <c r="O81" s="455" t="s">
        <v>46</v>
      </c>
      <c r="P81" s="104" t="s">
        <v>6326</v>
      </c>
      <c r="Q81" s="104" t="s">
        <v>1027</v>
      </c>
      <c r="R81" s="104"/>
    </row>
    <row r="82" spans="1:18" x14ac:dyDescent="0.2">
      <c r="A82" s="480">
        <v>41669</v>
      </c>
      <c r="B82" s="104" t="s">
        <v>67</v>
      </c>
      <c r="C82" s="282"/>
      <c r="D82" s="110" t="s">
        <v>49</v>
      </c>
      <c r="E82" s="481">
        <v>1524.89</v>
      </c>
      <c r="F82" s="256" t="s">
        <v>46</v>
      </c>
      <c r="G82" s="108" t="s">
        <v>6327</v>
      </c>
      <c r="H82" s="458" t="s">
        <v>1006</v>
      </c>
      <c r="I82" s="454">
        <v>41403</v>
      </c>
      <c r="J82" s="104" t="s">
        <v>1093</v>
      </c>
      <c r="K82" s="107"/>
      <c r="L82" s="482" t="s">
        <v>1171</v>
      </c>
      <c r="M82" s="110" t="s">
        <v>49</v>
      </c>
      <c r="N82" s="283">
        <v>320</v>
      </c>
      <c r="O82" s="455" t="s">
        <v>46</v>
      </c>
      <c r="P82" s="104" t="s">
        <v>6326</v>
      </c>
      <c r="Q82" s="104" t="s">
        <v>1011</v>
      </c>
      <c r="R82" s="104"/>
    </row>
    <row r="83" spans="1:18" x14ac:dyDescent="0.2">
      <c r="A83" s="480">
        <v>41669</v>
      </c>
      <c r="B83" s="104" t="s">
        <v>68</v>
      </c>
      <c r="C83" s="282"/>
      <c r="D83" s="110" t="s">
        <v>49</v>
      </c>
      <c r="E83" s="481">
        <v>4000</v>
      </c>
      <c r="F83" s="256" t="s">
        <v>46</v>
      </c>
      <c r="G83" s="108" t="s">
        <v>6327</v>
      </c>
      <c r="H83" s="458" t="s">
        <v>1006</v>
      </c>
      <c r="I83" s="454">
        <v>41393</v>
      </c>
      <c r="J83" s="104" t="s">
        <v>1140</v>
      </c>
      <c r="K83" s="107"/>
      <c r="L83" s="482" t="s">
        <v>1171</v>
      </c>
      <c r="M83" s="110" t="s">
        <v>47</v>
      </c>
      <c r="N83" s="283">
        <v>261.22800000000001</v>
      </c>
      <c r="O83" s="455" t="s">
        <v>46</v>
      </c>
      <c r="P83" s="104" t="s">
        <v>6326</v>
      </c>
      <c r="Q83" s="104" t="s">
        <v>1017</v>
      </c>
      <c r="R83" s="104"/>
    </row>
    <row r="84" spans="1:18" x14ac:dyDescent="0.2">
      <c r="A84" s="479">
        <v>41670</v>
      </c>
      <c r="B84" s="104" t="s">
        <v>69</v>
      </c>
      <c r="C84" s="239"/>
      <c r="D84" s="110" t="s">
        <v>54</v>
      </c>
      <c r="E84" s="268">
        <v>640</v>
      </c>
      <c r="F84" s="256" t="s">
        <v>46</v>
      </c>
      <c r="G84" s="108" t="s">
        <v>6327</v>
      </c>
      <c r="H84" s="458" t="s">
        <v>1559</v>
      </c>
      <c r="I84" s="454">
        <v>41393</v>
      </c>
      <c r="J84" s="104" t="s">
        <v>1088</v>
      </c>
      <c r="K84" s="107"/>
      <c r="L84" s="482" t="s">
        <v>1171</v>
      </c>
      <c r="M84" s="110" t="s">
        <v>45</v>
      </c>
      <c r="N84" s="283">
        <v>750</v>
      </c>
      <c r="O84" s="455" t="s">
        <v>46</v>
      </c>
      <c r="P84" s="104" t="s">
        <v>6326</v>
      </c>
      <c r="Q84" s="104" t="s">
        <v>1017</v>
      </c>
      <c r="R84" s="104"/>
    </row>
    <row r="85" spans="1:18" x14ac:dyDescent="0.2">
      <c r="A85" s="479">
        <v>41673</v>
      </c>
      <c r="B85" s="104" t="s">
        <v>73</v>
      </c>
      <c r="C85" s="239"/>
      <c r="D85" s="110" t="s">
        <v>303</v>
      </c>
      <c r="E85" s="268">
        <v>41.02</v>
      </c>
      <c r="F85" s="256" t="s">
        <v>46</v>
      </c>
      <c r="G85" s="108" t="s">
        <v>6327</v>
      </c>
      <c r="H85" s="458" t="s">
        <v>1006</v>
      </c>
      <c r="I85" s="454">
        <v>41404</v>
      </c>
      <c r="J85" s="104" t="s">
        <v>1095</v>
      </c>
      <c r="K85" s="107"/>
      <c r="L85" s="239"/>
      <c r="M85" s="110" t="s">
        <v>49</v>
      </c>
      <c r="N85" s="283">
        <v>900</v>
      </c>
      <c r="O85" s="455" t="s">
        <v>46</v>
      </c>
      <c r="P85" s="104" t="s">
        <v>6326</v>
      </c>
      <c r="Q85" s="104" t="s">
        <v>1017</v>
      </c>
      <c r="R85" s="104"/>
    </row>
    <row r="86" spans="1:18" x14ac:dyDescent="0.2">
      <c r="A86" s="479">
        <v>41673</v>
      </c>
      <c r="B86" s="104" t="s">
        <v>72</v>
      </c>
      <c r="C86" s="239"/>
      <c r="D86" s="110" t="s">
        <v>54</v>
      </c>
      <c r="E86" s="268">
        <v>1539.27</v>
      </c>
      <c r="F86" s="256" t="s">
        <v>46</v>
      </c>
      <c r="G86" s="108" t="s">
        <v>6327</v>
      </c>
      <c r="H86" s="458" t="s">
        <v>1471</v>
      </c>
      <c r="I86" s="454">
        <v>41422</v>
      </c>
      <c r="J86" s="104" t="s">
        <v>1010</v>
      </c>
      <c r="K86" s="107"/>
      <c r="L86" s="239"/>
      <c r="M86" s="454" t="s">
        <v>47</v>
      </c>
      <c r="N86" s="283">
        <v>261.22800000000001</v>
      </c>
      <c r="O86" s="455" t="s">
        <v>46</v>
      </c>
      <c r="P86" s="104" t="s">
        <v>6326</v>
      </c>
      <c r="Q86" s="104" t="s">
        <v>1017</v>
      </c>
      <c r="R86" s="104"/>
    </row>
    <row r="87" spans="1:18" x14ac:dyDescent="0.2">
      <c r="A87" s="479">
        <v>41673</v>
      </c>
      <c r="B87" s="104" t="s">
        <v>70</v>
      </c>
      <c r="C87" s="239"/>
      <c r="D87" s="110" t="s">
        <v>49</v>
      </c>
      <c r="E87" s="268">
        <v>-39.700000000000003</v>
      </c>
      <c r="F87" s="256" t="s">
        <v>46</v>
      </c>
      <c r="G87" s="108" t="s">
        <v>6327</v>
      </c>
      <c r="H87" s="458" t="s">
        <v>1554</v>
      </c>
      <c r="I87" s="454">
        <v>41422</v>
      </c>
      <c r="J87" s="104" t="s">
        <v>1115</v>
      </c>
      <c r="K87" s="107"/>
      <c r="L87" s="239"/>
      <c r="M87" s="454" t="s">
        <v>45</v>
      </c>
      <c r="N87" s="283">
        <v>750</v>
      </c>
      <c r="O87" s="455" t="s">
        <v>46</v>
      </c>
      <c r="P87" s="104" t="s">
        <v>6326</v>
      </c>
      <c r="Q87" s="104" t="s">
        <v>1017</v>
      </c>
      <c r="R87" s="104"/>
    </row>
    <row r="88" spans="1:18" x14ac:dyDescent="0.2">
      <c r="A88" s="480">
        <v>41674</v>
      </c>
      <c r="B88" s="104" t="s">
        <v>75</v>
      </c>
      <c r="C88" s="282"/>
      <c r="D88" s="110" t="s">
        <v>49</v>
      </c>
      <c r="E88" s="481">
        <v>1500</v>
      </c>
      <c r="F88" s="256" t="s">
        <v>46</v>
      </c>
      <c r="G88" s="108" t="s">
        <v>6327</v>
      </c>
      <c r="H88" s="458" t="s">
        <v>1006</v>
      </c>
      <c r="I88" s="454">
        <v>41435</v>
      </c>
      <c r="J88" s="104" t="s">
        <v>1125</v>
      </c>
      <c r="K88" s="107"/>
      <c r="L88" s="239"/>
      <c r="M88" s="110" t="s">
        <v>49</v>
      </c>
      <c r="N88" s="283">
        <v>-42</v>
      </c>
      <c r="O88" s="455" t="s">
        <v>46</v>
      </c>
      <c r="P88" s="104" t="s">
        <v>6326</v>
      </c>
      <c r="Q88" s="104" t="s">
        <v>1017</v>
      </c>
      <c r="R88" s="104"/>
    </row>
    <row r="89" spans="1:18" x14ac:dyDescent="0.2">
      <c r="A89" s="479">
        <v>41675</v>
      </c>
      <c r="B89" s="104" t="s">
        <v>82</v>
      </c>
      <c r="C89" s="239"/>
      <c r="D89" s="110" t="s">
        <v>49</v>
      </c>
      <c r="E89" s="268">
        <v>400</v>
      </c>
      <c r="F89" s="256" t="s">
        <v>46</v>
      </c>
      <c r="G89" s="108" t="s">
        <v>6327</v>
      </c>
      <c r="H89" s="458" t="s">
        <v>1442</v>
      </c>
      <c r="I89" s="454">
        <v>41463</v>
      </c>
      <c r="J89" s="104" t="s">
        <v>1010</v>
      </c>
      <c r="K89" s="107"/>
      <c r="L89" s="239"/>
      <c r="M89" s="110" t="s">
        <v>47</v>
      </c>
      <c r="N89" s="283">
        <v>261.22800000000001</v>
      </c>
      <c r="O89" s="455" t="s">
        <v>46</v>
      </c>
      <c r="P89" s="104" t="s">
        <v>6326</v>
      </c>
      <c r="Q89" s="104" t="s">
        <v>1017</v>
      </c>
      <c r="R89" s="104"/>
    </row>
    <row r="90" spans="1:18" x14ac:dyDescent="0.2">
      <c r="A90" s="480">
        <v>41682</v>
      </c>
      <c r="B90" s="104" t="s">
        <v>86</v>
      </c>
      <c r="C90" s="282" t="s">
        <v>87</v>
      </c>
      <c r="D90" s="110" t="s">
        <v>51</v>
      </c>
      <c r="E90" s="481">
        <v>664</v>
      </c>
      <c r="F90" s="256" t="s">
        <v>46</v>
      </c>
      <c r="G90" s="108" t="s">
        <v>6327</v>
      </c>
      <c r="H90" s="458" t="s">
        <v>1566</v>
      </c>
      <c r="I90" s="454">
        <v>41463</v>
      </c>
      <c r="J90" s="104" t="s">
        <v>834</v>
      </c>
      <c r="K90" s="107"/>
      <c r="L90" s="239"/>
      <c r="M90" s="110" t="s">
        <v>45</v>
      </c>
      <c r="N90" s="283">
        <v>750</v>
      </c>
      <c r="O90" s="455" t="s">
        <v>46</v>
      </c>
      <c r="P90" s="104" t="s">
        <v>6326</v>
      </c>
      <c r="Q90" s="104" t="s">
        <v>1017</v>
      </c>
      <c r="R90" s="104"/>
    </row>
    <row r="91" spans="1:18" x14ac:dyDescent="0.2">
      <c r="A91" s="480">
        <v>41689</v>
      </c>
      <c r="B91" s="104" t="s">
        <v>95</v>
      </c>
      <c r="C91" s="282"/>
      <c r="D91" s="110" t="s">
        <v>49</v>
      </c>
      <c r="E91" s="481">
        <v>3500</v>
      </c>
      <c r="F91" s="256" t="s">
        <v>46</v>
      </c>
      <c r="G91" s="108" t="s">
        <v>6327</v>
      </c>
      <c r="H91" s="458" t="s">
        <v>1006</v>
      </c>
      <c r="I91" s="454">
        <v>41495</v>
      </c>
      <c r="J91" s="104" t="s">
        <v>1010</v>
      </c>
      <c r="K91" s="107"/>
      <c r="L91" s="239"/>
      <c r="M91" s="110" t="s">
        <v>47</v>
      </c>
      <c r="N91" s="283">
        <v>261.22800000000001</v>
      </c>
      <c r="O91" s="455" t="s">
        <v>46</v>
      </c>
      <c r="P91" s="104" t="s">
        <v>6326</v>
      </c>
      <c r="Q91" s="104" t="s">
        <v>1017</v>
      </c>
      <c r="R91" s="104"/>
    </row>
    <row r="92" spans="1:18" x14ac:dyDescent="0.2">
      <c r="A92" s="479">
        <v>41694</v>
      </c>
      <c r="B92" s="104" t="s">
        <v>100</v>
      </c>
      <c r="C92" s="239"/>
      <c r="D92" s="110" t="s">
        <v>49</v>
      </c>
      <c r="E92" s="268">
        <v>1500</v>
      </c>
      <c r="F92" s="256" t="s">
        <v>46</v>
      </c>
      <c r="G92" s="108" t="s">
        <v>6327</v>
      </c>
      <c r="H92" s="458" t="s">
        <v>1006</v>
      </c>
      <c r="I92" s="454">
        <v>41495</v>
      </c>
      <c r="J92" s="104" t="s">
        <v>834</v>
      </c>
      <c r="K92" s="107"/>
      <c r="L92" s="239"/>
      <c r="M92" s="110" t="s">
        <v>45</v>
      </c>
      <c r="N92" s="283">
        <v>750</v>
      </c>
      <c r="O92" s="455" t="s">
        <v>46</v>
      </c>
      <c r="P92" s="104" t="s">
        <v>6326</v>
      </c>
      <c r="Q92" s="104" t="s">
        <v>1017</v>
      </c>
      <c r="R92" s="104"/>
    </row>
    <row r="93" spans="1:18" x14ac:dyDescent="0.2">
      <c r="A93" s="479">
        <v>41694</v>
      </c>
      <c r="B93" s="104" t="s">
        <v>98</v>
      </c>
      <c r="C93" s="239" t="s">
        <v>99</v>
      </c>
      <c r="D93" s="110" t="s">
        <v>54</v>
      </c>
      <c r="E93" s="268">
        <v>200</v>
      </c>
      <c r="F93" s="256" t="s">
        <v>46</v>
      </c>
      <c r="G93" s="108" t="s">
        <v>6327</v>
      </c>
      <c r="H93" s="458" t="s">
        <v>1568</v>
      </c>
      <c r="I93" s="454">
        <v>41521</v>
      </c>
      <c r="J93" s="104" t="s">
        <v>1010</v>
      </c>
      <c r="K93" s="107"/>
      <c r="L93" s="239"/>
      <c r="M93" s="110" t="s">
        <v>47</v>
      </c>
      <c r="N93" s="283">
        <v>261.22800000000001</v>
      </c>
      <c r="O93" s="455" t="s">
        <v>46</v>
      </c>
      <c r="P93" s="104" t="s">
        <v>6326</v>
      </c>
      <c r="Q93" s="104" t="s">
        <v>1017</v>
      </c>
      <c r="R93" s="104"/>
    </row>
    <row r="94" spans="1:18" x14ac:dyDescent="0.2">
      <c r="A94" s="479">
        <v>41694</v>
      </c>
      <c r="B94" s="104" t="s">
        <v>101</v>
      </c>
      <c r="C94" s="239" t="s">
        <v>102</v>
      </c>
      <c r="D94" s="110" t="s">
        <v>54</v>
      </c>
      <c r="E94" s="268">
        <v>2460</v>
      </c>
      <c r="F94" s="256" t="s">
        <v>46</v>
      </c>
      <c r="G94" s="108" t="s">
        <v>6327</v>
      </c>
      <c r="H94" s="458" t="s">
        <v>1570</v>
      </c>
      <c r="I94" s="454">
        <v>41521</v>
      </c>
      <c r="J94" s="104" t="s">
        <v>834</v>
      </c>
      <c r="K94" s="107"/>
      <c r="L94" s="239"/>
      <c r="M94" s="110" t="s">
        <v>45</v>
      </c>
      <c r="N94" s="283">
        <v>750</v>
      </c>
      <c r="O94" s="455" t="s">
        <v>46</v>
      </c>
      <c r="P94" s="104" t="s">
        <v>6326</v>
      </c>
      <c r="Q94" s="104" t="s">
        <v>1017</v>
      </c>
      <c r="R94" s="104"/>
    </row>
    <row r="95" spans="1:18" x14ac:dyDescent="0.2">
      <c r="A95" s="479">
        <v>41696</v>
      </c>
      <c r="B95" s="104" t="s">
        <v>103</v>
      </c>
      <c r="C95" s="239"/>
      <c r="D95" s="110" t="s">
        <v>45</v>
      </c>
      <c r="E95" s="268">
        <v>3790</v>
      </c>
      <c r="F95" s="256" t="s">
        <v>46</v>
      </c>
      <c r="G95" s="108" t="s">
        <v>6327</v>
      </c>
      <c r="H95" s="458" t="s">
        <v>1571</v>
      </c>
      <c r="I95" s="454">
        <v>41552</v>
      </c>
      <c r="J95" s="104" t="s">
        <v>1056</v>
      </c>
      <c r="K95" s="107"/>
      <c r="L95" s="239"/>
      <c r="M95" s="110" t="s">
        <v>47</v>
      </c>
      <c r="N95" s="283">
        <v>261.22800000000001</v>
      </c>
      <c r="O95" s="455" t="s">
        <v>46</v>
      </c>
      <c r="P95" s="104" t="s">
        <v>6326</v>
      </c>
      <c r="Q95" s="104" t="s">
        <v>1017</v>
      </c>
      <c r="R95" s="104"/>
    </row>
    <row r="96" spans="1:18" x14ac:dyDescent="0.2">
      <c r="A96" s="479">
        <v>41696</v>
      </c>
      <c r="B96" s="104" t="s">
        <v>104</v>
      </c>
      <c r="C96" s="239"/>
      <c r="D96" s="110" t="s">
        <v>47</v>
      </c>
      <c r="E96" s="268">
        <v>1724.2639999999999</v>
      </c>
      <c r="F96" s="256" t="s">
        <v>46</v>
      </c>
      <c r="G96" s="108" t="s">
        <v>6327</v>
      </c>
      <c r="H96" s="458" t="s">
        <v>1571</v>
      </c>
      <c r="I96" s="454">
        <v>41552</v>
      </c>
      <c r="J96" s="104" t="s">
        <v>898</v>
      </c>
      <c r="K96" s="107"/>
      <c r="L96" s="239"/>
      <c r="M96" s="110" t="s">
        <v>45</v>
      </c>
      <c r="N96" s="283">
        <v>750</v>
      </c>
      <c r="O96" s="455" t="s">
        <v>46</v>
      </c>
      <c r="P96" s="104" t="s">
        <v>6326</v>
      </c>
      <c r="Q96" s="104" t="s">
        <v>1017</v>
      </c>
      <c r="R96" s="104"/>
    </row>
    <row r="97" spans="1:18" x14ac:dyDescent="0.2">
      <c r="A97" s="479">
        <v>41697</v>
      </c>
      <c r="B97" s="104" t="s">
        <v>105</v>
      </c>
      <c r="C97" s="239"/>
      <c r="D97" s="110" t="s">
        <v>303</v>
      </c>
      <c r="E97" s="268">
        <v>223.17</v>
      </c>
      <c r="F97" s="256" t="s">
        <v>46</v>
      </c>
      <c r="G97" s="108" t="s">
        <v>6327</v>
      </c>
      <c r="H97" s="458" t="s">
        <v>1006</v>
      </c>
      <c r="I97" s="454">
        <v>41572</v>
      </c>
      <c r="J97" s="104" t="s">
        <v>1056</v>
      </c>
      <c r="K97" s="107"/>
      <c r="L97" s="239"/>
      <c r="M97" s="454" t="s">
        <v>47</v>
      </c>
      <c r="N97" s="283">
        <v>261.23</v>
      </c>
      <c r="O97" s="455" t="s">
        <v>46</v>
      </c>
      <c r="P97" s="104" t="s">
        <v>6326</v>
      </c>
      <c r="Q97" s="104" t="s">
        <v>1017</v>
      </c>
      <c r="R97" s="104"/>
    </row>
    <row r="98" spans="1:18" x14ac:dyDescent="0.2">
      <c r="A98" s="479">
        <v>41708</v>
      </c>
      <c r="B98" s="104" t="s">
        <v>106</v>
      </c>
      <c r="C98" s="239" t="s">
        <v>107</v>
      </c>
      <c r="D98" s="110" t="s">
        <v>54</v>
      </c>
      <c r="E98" s="268">
        <v>1522.87</v>
      </c>
      <c r="F98" s="256" t="s">
        <v>46</v>
      </c>
      <c r="G98" s="108" t="s">
        <v>6327</v>
      </c>
      <c r="H98" s="458" t="s">
        <v>1471</v>
      </c>
      <c r="I98" s="454">
        <v>41572</v>
      </c>
      <c r="J98" s="104" t="s">
        <v>930</v>
      </c>
      <c r="K98" s="107"/>
      <c r="L98" s="239"/>
      <c r="M98" s="454" t="s">
        <v>45</v>
      </c>
      <c r="N98" s="283">
        <v>750</v>
      </c>
      <c r="O98" s="455" t="s">
        <v>46</v>
      </c>
      <c r="P98" s="104" t="s">
        <v>6326</v>
      </c>
      <c r="Q98" s="104" t="s">
        <v>1017</v>
      </c>
      <c r="R98" s="104"/>
    </row>
    <row r="99" spans="1:18" x14ac:dyDescent="0.2">
      <c r="A99" s="479">
        <v>41709</v>
      </c>
      <c r="B99" s="104" t="s">
        <v>110</v>
      </c>
      <c r="C99" s="239" t="s">
        <v>109</v>
      </c>
      <c r="D99" s="110" t="s">
        <v>51</v>
      </c>
      <c r="E99" s="268">
        <v>496.4</v>
      </c>
      <c r="F99" s="256" t="s">
        <v>46</v>
      </c>
      <c r="G99" s="108" t="s">
        <v>6327</v>
      </c>
      <c r="H99" s="458" t="s">
        <v>1568</v>
      </c>
      <c r="I99" s="106">
        <v>41606</v>
      </c>
      <c r="J99" s="104" t="s">
        <v>1056</v>
      </c>
      <c r="K99" s="107"/>
      <c r="L99" s="239"/>
      <c r="M99" s="110" t="s">
        <v>47</v>
      </c>
      <c r="N99" s="283">
        <v>261.22800000000001</v>
      </c>
      <c r="O99" s="455" t="s">
        <v>46</v>
      </c>
      <c r="P99" s="104" t="s">
        <v>6326</v>
      </c>
      <c r="Q99" s="104" t="s">
        <v>1017</v>
      </c>
      <c r="R99" s="104"/>
    </row>
    <row r="100" spans="1:18" x14ac:dyDescent="0.2">
      <c r="A100" s="479">
        <v>41711</v>
      </c>
      <c r="B100" s="104" t="s">
        <v>118</v>
      </c>
      <c r="C100" s="239"/>
      <c r="D100" s="110" t="s">
        <v>49</v>
      </c>
      <c r="E100" s="268">
        <v>400</v>
      </c>
      <c r="F100" s="256" t="s">
        <v>46</v>
      </c>
      <c r="G100" s="108" t="s">
        <v>6327</v>
      </c>
      <c r="H100" s="458" t="s">
        <v>1442</v>
      </c>
      <c r="I100" s="106">
        <v>41606</v>
      </c>
      <c r="J100" s="104" t="s">
        <v>898</v>
      </c>
      <c r="K100" s="107"/>
      <c r="L100" s="239"/>
      <c r="M100" s="110" t="s">
        <v>45</v>
      </c>
      <c r="N100" s="283">
        <v>750</v>
      </c>
      <c r="O100" s="455" t="s">
        <v>46</v>
      </c>
      <c r="P100" s="104" t="s">
        <v>6326</v>
      </c>
      <c r="Q100" s="104" t="s">
        <v>1017</v>
      </c>
      <c r="R100" s="104"/>
    </row>
    <row r="101" spans="1:18" x14ac:dyDescent="0.2">
      <c r="A101" s="479">
        <v>41715</v>
      </c>
      <c r="B101" s="104" t="s">
        <v>121</v>
      </c>
      <c r="C101" s="239" t="s">
        <v>122</v>
      </c>
      <c r="D101" s="110" t="s">
        <v>51</v>
      </c>
      <c r="E101" s="268">
        <v>120</v>
      </c>
      <c r="F101" s="256" t="s">
        <v>46</v>
      </c>
      <c r="G101" s="108" t="s">
        <v>6327</v>
      </c>
      <c r="H101" s="458" t="s">
        <v>1568</v>
      </c>
      <c r="I101" s="106">
        <v>41625</v>
      </c>
      <c r="J101" s="104" t="s">
        <v>37</v>
      </c>
      <c r="K101" s="107"/>
      <c r="L101" s="239"/>
      <c r="M101" s="110" t="s">
        <v>47</v>
      </c>
      <c r="N101" s="283">
        <v>261.22800000000001</v>
      </c>
      <c r="O101" s="455" t="s">
        <v>46</v>
      </c>
      <c r="P101" s="104" t="s">
        <v>6326</v>
      </c>
      <c r="Q101" s="104" t="s">
        <v>1017</v>
      </c>
      <c r="R101" s="104"/>
    </row>
    <row r="102" spans="1:18" x14ac:dyDescent="0.2">
      <c r="A102" s="479">
        <v>41716</v>
      </c>
      <c r="B102" s="104" t="s">
        <v>126</v>
      </c>
      <c r="C102" s="239"/>
      <c r="D102" s="110" t="s">
        <v>49</v>
      </c>
      <c r="E102" s="268">
        <v>1500</v>
      </c>
      <c r="F102" s="256" t="s">
        <v>46</v>
      </c>
      <c r="G102" s="108" t="s">
        <v>6327</v>
      </c>
      <c r="H102" s="458" t="s">
        <v>1561</v>
      </c>
      <c r="I102" s="106">
        <v>41625</v>
      </c>
      <c r="J102" s="104" t="s">
        <v>36</v>
      </c>
      <c r="K102" s="107"/>
      <c r="L102" s="239"/>
      <c r="M102" s="110" t="s">
        <v>45</v>
      </c>
      <c r="N102" s="283">
        <v>750</v>
      </c>
      <c r="O102" s="455" t="s">
        <v>46</v>
      </c>
      <c r="P102" s="104" t="s">
        <v>6326</v>
      </c>
      <c r="Q102" s="104" t="s">
        <v>1017</v>
      </c>
      <c r="R102" s="104"/>
    </row>
    <row r="103" spans="1:18" x14ac:dyDescent="0.2">
      <c r="A103" s="479">
        <v>41717</v>
      </c>
      <c r="B103" s="104" t="s">
        <v>127</v>
      </c>
      <c r="C103" s="239"/>
      <c r="D103" s="110" t="s">
        <v>303</v>
      </c>
      <c r="E103" s="268">
        <v>127.35</v>
      </c>
      <c r="F103" s="256" t="s">
        <v>46</v>
      </c>
      <c r="G103" s="108" t="s">
        <v>6327</v>
      </c>
      <c r="H103" s="458" t="s">
        <v>1561</v>
      </c>
      <c r="I103" s="454">
        <v>41410</v>
      </c>
      <c r="J103" s="104" t="s">
        <v>1007</v>
      </c>
      <c r="K103" s="107"/>
      <c r="L103" s="239"/>
      <c r="M103" s="454" t="s">
        <v>47</v>
      </c>
      <c r="N103" s="283">
        <v>1613.32</v>
      </c>
      <c r="O103" s="455" t="s">
        <v>46</v>
      </c>
      <c r="P103" s="104" t="s">
        <v>6326</v>
      </c>
      <c r="Q103" s="104" t="s">
        <v>1012</v>
      </c>
      <c r="R103" s="104"/>
    </row>
    <row r="104" spans="1:18" x14ac:dyDescent="0.2">
      <c r="A104" s="479">
        <v>41717</v>
      </c>
      <c r="B104" s="104" t="s">
        <v>128</v>
      </c>
      <c r="C104" s="239"/>
      <c r="D104" s="110" t="s">
        <v>303</v>
      </c>
      <c r="E104" s="268">
        <v>2674.32</v>
      </c>
      <c r="F104" s="256" t="s">
        <v>46</v>
      </c>
      <c r="G104" s="108" t="s">
        <v>6327</v>
      </c>
      <c r="H104" s="458" t="s">
        <v>1561</v>
      </c>
      <c r="I104" s="454">
        <v>41410</v>
      </c>
      <c r="J104" s="104" t="s">
        <v>831</v>
      </c>
      <c r="K104" s="107"/>
      <c r="L104" s="239"/>
      <c r="M104" s="454" t="s">
        <v>45</v>
      </c>
      <c r="N104" s="283">
        <v>3570.02</v>
      </c>
      <c r="O104" s="455" t="s">
        <v>46</v>
      </c>
      <c r="P104" s="104" t="s">
        <v>6326</v>
      </c>
      <c r="Q104" s="104" t="s">
        <v>1012</v>
      </c>
      <c r="R104" s="104"/>
    </row>
    <row r="105" spans="1:18" x14ac:dyDescent="0.2">
      <c r="A105" s="479">
        <v>41719</v>
      </c>
      <c r="B105" s="104" t="s">
        <v>131</v>
      </c>
      <c r="C105" s="239" t="s">
        <v>132</v>
      </c>
      <c r="D105" s="110" t="s">
        <v>54</v>
      </c>
      <c r="E105" s="268">
        <v>280</v>
      </c>
      <c r="F105" s="256" t="s">
        <v>46</v>
      </c>
      <c r="G105" s="108" t="s">
        <v>6327</v>
      </c>
      <c r="H105" s="104" t="s">
        <v>1578</v>
      </c>
      <c r="I105" s="454">
        <v>41429</v>
      </c>
      <c r="J105" s="104" t="s">
        <v>1007</v>
      </c>
      <c r="K105" s="107"/>
      <c r="L105" s="239"/>
      <c r="M105" s="454" t="s">
        <v>47</v>
      </c>
      <c r="N105" s="283">
        <v>1613.32</v>
      </c>
      <c r="O105" s="455" t="s">
        <v>46</v>
      </c>
      <c r="P105" s="104" t="s">
        <v>6326</v>
      </c>
      <c r="Q105" s="104" t="s">
        <v>1012</v>
      </c>
      <c r="R105" s="104"/>
    </row>
    <row r="106" spans="1:18" x14ac:dyDescent="0.2">
      <c r="A106" s="479">
        <v>41723</v>
      </c>
      <c r="B106" s="104" t="s">
        <v>140</v>
      </c>
      <c r="C106" s="239" t="s">
        <v>139</v>
      </c>
      <c r="D106" s="110" t="s">
        <v>54</v>
      </c>
      <c r="E106" s="268">
        <v>3830</v>
      </c>
      <c r="F106" s="256" t="s">
        <v>46</v>
      </c>
      <c r="G106" s="108" t="s">
        <v>6327</v>
      </c>
      <c r="H106" s="104" t="s">
        <v>1568</v>
      </c>
      <c r="I106" s="454">
        <v>41429</v>
      </c>
      <c r="J106" s="104" t="s">
        <v>831</v>
      </c>
      <c r="K106" s="238"/>
      <c r="L106" s="239"/>
      <c r="M106" s="454" t="s">
        <v>45</v>
      </c>
      <c r="N106" s="283">
        <v>3570.02</v>
      </c>
      <c r="O106" s="455" t="s">
        <v>46</v>
      </c>
      <c r="P106" s="104" t="s">
        <v>6326</v>
      </c>
      <c r="Q106" s="104" t="s">
        <v>1012</v>
      </c>
      <c r="R106" s="104"/>
    </row>
    <row r="107" spans="1:18" x14ac:dyDescent="0.2">
      <c r="A107" s="479">
        <v>41725</v>
      </c>
      <c r="B107" s="104" t="s">
        <v>143</v>
      </c>
      <c r="C107" s="239"/>
      <c r="D107" s="110" t="s">
        <v>47</v>
      </c>
      <c r="E107" s="268">
        <v>261.22800000000001</v>
      </c>
      <c r="F107" s="256" t="s">
        <v>46</v>
      </c>
      <c r="G107" s="108" t="s">
        <v>6327</v>
      </c>
      <c r="H107" s="458" t="s">
        <v>1556</v>
      </c>
      <c r="I107" s="454">
        <v>41459</v>
      </c>
      <c r="J107" s="104" t="s">
        <v>1007</v>
      </c>
      <c r="K107" s="104"/>
      <c r="L107" s="104"/>
      <c r="M107" s="108" t="s">
        <v>47</v>
      </c>
      <c r="N107" s="283">
        <v>1613.32</v>
      </c>
      <c r="O107" s="455" t="s">
        <v>46</v>
      </c>
      <c r="P107" s="104" t="s">
        <v>6326</v>
      </c>
      <c r="Q107" s="104" t="s">
        <v>1012</v>
      </c>
      <c r="R107" s="104"/>
    </row>
    <row r="108" spans="1:18" x14ac:dyDescent="0.2">
      <c r="A108" s="479">
        <v>41725</v>
      </c>
      <c r="B108" s="104" t="s">
        <v>142</v>
      </c>
      <c r="C108" s="239"/>
      <c r="D108" s="110" t="s">
        <v>45</v>
      </c>
      <c r="E108" s="268">
        <v>750</v>
      </c>
      <c r="F108" s="256" t="s">
        <v>46</v>
      </c>
      <c r="G108" s="108" t="s">
        <v>6327</v>
      </c>
      <c r="H108" s="458" t="s">
        <v>1556</v>
      </c>
      <c r="I108" s="454">
        <v>41459</v>
      </c>
      <c r="J108" s="104" t="s">
        <v>831</v>
      </c>
      <c r="K108" s="238"/>
      <c r="L108" s="239"/>
      <c r="M108" s="454" t="s">
        <v>45</v>
      </c>
      <c r="N108" s="283">
        <v>3570.02</v>
      </c>
      <c r="O108" s="455" t="s">
        <v>46</v>
      </c>
      <c r="P108" s="104" t="s">
        <v>6326</v>
      </c>
      <c r="Q108" s="104" t="s">
        <v>1012</v>
      </c>
      <c r="R108" s="104"/>
    </row>
    <row r="109" spans="1:18" x14ac:dyDescent="0.2">
      <c r="A109" s="479">
        <v>41725</v>
      </c>
      <c r="B109" s="104" t="s">
        <v>144</v>
      </c>
      <c r="C109" s="239" t="s">
        <v>145</v>
      </c>
      <c r="D109" s="110" t="s">
        <v>54</v>
      </c>
      <c r="E109" s="268">
        <v>159</v>
      </c>
      <c r="F109" s="256" t="s">
        <v>46</v>
      </c>
      <c r="G109" s="108" t="s">
        <v>6327</v>
      </c>
      <c r="H109" s="458" t="s">
        <v>1581</v>
      </c>
      <c r="I109" s="454">
        <v>41495</v>
      </c>
      <c r="J109" s="104" t="s">
        <v>1007</v>
      </c>
      <c r="K109" s="107"/>
      <c r="L109" s="239"/>
      <c r="M109" s="454" t="s">
        <v>47</v>
      </c>
      <c r="N109" s="283">
        <v>1613.32</v>
      </c>
      <c r="O109" s="455" t="s">
        <v>46</v>
      </c>
      <c r="P109" s="104" t="s">
        <v>6326</v>
      </c>
      <c r="Q109" s="104" t="s">
        <v>1012</v>
      </c>
      <c r="R109" s="104"/>
    </row>
    <row r="110" spans="1:18" x14ac:dyDescent="0.2">
      <c r="A110" s="479">
        <v>41729</v>
      </c>
      <c r="B110" s="104" t="s">
        <v>146</v>
      </c>
      <c r="C110" s="239" t="s">
        <v>147</v>
      </c>
      <c r="D110" s="110" t="s">
        <v>148</v>
      </c>
      <c r="E110" s="268">
        <v>7800</v>
      </c>
      <c r="F110" s="256" t="s">
        <v>46</v>
      </c>
      <c r="G110" s="108" t="s">
        <v>6327</v>
      </c>
      <c r="H110" s="458" t="s">
        <v>1582</v>
      </c>
      <c r="I110" s="454">
        <v>41495</v>
      </c>
      <c r="J110" s="104" t="s">
        <v>831</v>
      </c>
      <c r="K110" s="107"/>
      <c r="L110" s="239"/>
      <c r="M110" s="454" t="s">
        <v>45</v>
      </c>
      <c r="N110" s="283">
        <v>3570.02</v>
      </c>
      <c r="O110" s="455" t="s">
        <v>46</v>
      </c>
      <c r="P110" s="104" t="s">
        <v>6326</v>
      </c>
      <c r="Q110" s="104" t="s">
        <v>1012</v>
      </c>
      <c r="R110" s="104"/>
    </row>
    <row r="111" spans="1:18" x14ac:dyDescent="0.2">
      <c r="A111" s="479">
        <v>41730</v>
      </c>
      <c r="B111" s="104" t="s">
        <v>152</v>
      </c>
      <c r="C111" s="239"/>
      <c r="D111" s="110" t="s">
        <v>49</v>
      </c>
      <c r="E111" s="268">
        <v>1500</v>
      </c>
      <c r="F111" s="256" t="s">
        <v>46</v>
      </c>
      <c r="G111" s="108" t="s">
        <v>6327</v>
      </c>
      <c r="H111" s="104" t="s">
        <v>1006</v>
      </c>
      <c r="I111" s="454">
        <v>41523</v>
      </c>
      <c r="J111" s="104" t="s">
        <v>1007</v>
      </c>
      <c r="K111" s="107"/>
      <c r="L111" s="239"/>
      <c r="M111" s="454" t="s">
        <v>47</v>
      </c>
      <c r="N111" s="283">
        <v>1613.32</v>
      </c>
      <c r="O111" s="455" t="s">
        <v>46</v>
      </c>
      <c r="P111" s="104" t="s">
        <v>6326</v>
      </c>
      <c r="Q111" s="104" t="s">
        <v>1012</v>
      </c>
      <c r="R111" s="104"/>
    </row>
    <row r="112" spans="1:18" x14ac:dyDescent="0.2">
      <c r="A112" s="479">
        <v>41730</v>
      </c>
      <c r="B112" s="104" t="s">
        <v>151</v>
      </c>
      <c r="C112" s="239"/>
      <c r="D112" s="110" t="s">
        <v>303</v>
      </c>
      <c r="E112" s="268">
        <v>23.32</v>
      </c>
      <c r="F112" s="256" t="s">
        <v>46</v>
      </c>
      <c r="G112" s="108" t="s">
        <v>6327</v>
      </c>
      <c r="H112" s="458" t="s">
        <v>1006</v>
      </c>
      <c r="I112" s="454">
        <v>41523</v>
      </c>
      <c r="J112" s="104" t="s">
        <v>831</v>
      </c>
      <c r="K112" s="238"/>
      <c r="L112" s="239"/>
      <c r="M112" s="454" t="s">
        <v>45</v>
      </c>
      <c r="N112" s="283">
        <v>3570.02</v>
      </c>
      <c r="O112" s="455" t="s">
        <v>46</v>
      </c>
      <c r="P112" s="104" t="s">
        <v>6326</v>
      </c>
      <c r="Q112" s="104" t="s">
        <v>1012</v>
      </c>
      <c r="R112" s="104"/>
    </row>
    <row r="113" spans="1:18" x14ac:dyDescent="0.2">
      <c r="A113" s="479">
        <v>41730</v>
      </c>
      <c r="B113" s="104" t="s">
        <v>155</v>
      </c>
      <c r="C113" s="239"/>
      <c r="D113" s="110" t="s">
        <v>303</v>
      </c>
      <c r="E113" s="268">
        <v>3762.06</v>
      </c>
      <c r="F113" s="256" t="s">
        <v>46</v>
      </c>
      <c r="G113" s="108" t="s">
        <v>6327</v>
      </c>
      <c r="H113" s="458" t="s">
        <v>1006</v>
      </c>
      <c r="I113" s="454">
        <v>41568</v>
      </c>
      <c r="J113" s="104" t="s">
        <v>671</v>
      </c>
      <c r="K113" s="107"/>
      <c r="L113" s="239"/>
      <c r="M113" s="454" t="s">
        <v>47</v>
      </c>
      <c r="N113" s="283">
        <v>1613.32</v>
      </c>
      <c r="O113" s="455" t="s">
        <v>46</v>
      </c>
      <c r="P113" s="104" t="s">
        <v>6326</v>
      </c>
      <c r="Q113" s="104" t="s">
        <v>1012</v>
      </c>
      <c r="R113" s="104"/>
    </row>
    <row r="114" spans="1:18" x14ac:dyDescent="0.2">
      <c r="A114" s="479">
        <v>41731</v>
      </c>
      <c r="B114" s="104" t="s">
        <v>164</v>
      </c>
      <c r="C114" s="239" t="s">
        <v>165</v>
      </c>
      <c r="D114" s="110" t="s">
        <v>148</v>
      </c>
      <c r="E114" s="268">
        <v>2142.59</v>
      </c>
      <c r="F114" s="256" t="s">
        <v>46</v>
      </c>
      <c r="G114" s="108" t="s">
        <v>6327</v>
      </c>
      <c r="H114" s="458" t="s">
        <v>1568</v>
      </c>
      <c r="I114" s="454">
        <v>41568</v>
      </c>
      <c r="J114" s="104" t="s">
        <v>831</v>
      </c>
      <c r="K114" s="238"/>
      <c r="L114" s="239"/>
      <c r="M114" s="454" t="s">
        <v>45</v>
      </c>
      <c r="N114" s="283">
        <v>3570.02</v>
      </c>
      <c r="O114" s="455" t="s">
        <v>46</v>
      </c>
      <c r="P114" s="104" t="s">
        <v>6326</v>
      </c>
      <c r="Q114" s="104" t="s">
        <v>1012</v>
      </c>
      <c r="R114" s="104"/>
    </row>
    <row r="115" spans="1:18" x14ac:dyDescent="0.2">
      <c r="A115" s="479">
        <v>41731</v>
      </c>
      <c r="B115" s="104" t="s">
        <v>161</v>
      </c>
      <c r="C115" s="239"/>
      <c r="D115" s="110" t="s">
        <v>49</v>
      </c>
      <c r="E115" s="268">
        <v>400</v>
      </c>
      <c r="F115" s="256" t="s">
        <v>46</v>
      </c>
      <c r="G115" s="108" t="s">
        <v>6327</v>
      </c>
      <c r="H115" s="458" t="s">
        <v>1442</v>
      </c>
      <c r="I115" s="106">
        <v>41625</v>
      </c>
      <c r="J115" s="104" t="s">
        <v>33</v>
      </c>
      <c r="K115" s="107"/>
      <c r="L115" s="239"/>
      <c r="M115" s="110" t="s">
        <v>47</v>
      </c>
      <c r="N115" s="283">
        <v>2319.85</v>
      </c>
      <c r="O115" s="455" t="s">
        <v>46</v>
      </c>
      <c r="P115" s="104" t="s">
        <v>6326</v>
      </c>
      <c r="Q115" s="104" t="s">
        <v>1012</v>
      </c>
      <c r="R115" s="104"/>
    </row>
    <row r="116" spans="1:18" x14ac:dyDescent="0.2">
      <c r="A116" s="479">
        <v>41731</v>
      </c>
      <c r="B116" s="104" t="s">
        <v>160</v>
      </c>
      <c r="C116" s="239"/>
      <c r="D116" s="110" t="s">
        <v>303</v>
      </c>
      <c r="E116" s="268">
        <v>0</v>
      </c>
      <c r="F116" s="256" t="s">
        <v>46</v>
      </c>
      <c r="G116" s="108" t="s">
        <v>6327</v>
      </c>
      <c r="H116" s="458" t="s">
        <v>1442</v>
      </c>
      <c r="I116" s="106">
        <v>41625</v>
      </c>
      <c r="J116" s="104" t="s">
        <v>26</v>
      </c>
      <c r="K116" s="107"/>
      <c r="L116" s="239"/>
      <c r="M116" s="110" t="s">
        <v>45</v>
      </c>
      <c r="N116" s="283">
        <v>4700.1499999999996</v>
      </c>
      <c r="O116" s="455" t="s">
        <v>46</v>
      </c>
      <c r="P116" s="104" t="s">
        <v>6326</v>
      </c>
      <c r="Q116" s="104" t="s">
        <v>1012</v>
      </c>
      <c r="R116" s="104"/>
    </row>
    <row r="117" spans="1:18" x14ac:dyDescent="0.2">
      <c r="A117" s="479">
        <v>41733</v>
      </c>
      <c r="B117" s="104" t="s">
        <v>166</v>
      </c>
      <c r="C117" s="239" t="s">
        <v>167</v>
      </c>
      <c r="D117" s="110" t="s">
        <v>54</v>
      </c>
      <c r="E117" s="268">
        <v>595</v>
      </c>
      <c r="F117" s="256" t="s">
        <v>46</v>
      </c>
      <c r="G117" s="108" t="s">
        <v>6327</v>
      </c>
      <c r="H117" s="458" t="s">
        <v>1568</v>
      </c>
      <c r="I117" s="454">
        <v>41410</v>
      </c>
      <c r="J117" s="104" t="s">
        <v>1147</v>
      </c>
      <c r="K117" s="107"/>
      <c r="L117" s="239"/>
      <c r="M117" s="110" t="s">
        <v>47</v>
      </c>
      <c r="N117" s="283">
        <v>986.37599999999998</v>
      </c>
      <c r="O117" s="455" t="s">
        <v>46</v>
      </c>
      <c r="P117" s="104" t="s">
        <v>6326</v>
      </c>
      <c r="Q117" s="104" t="s">
        <v>1150</v>
      </c>
      <c r="R117" s="104"/>
    </row>
    <row r="118" spans="1:18" x14ac:dyDescent="0.2">
      <c r="A118" s="479">
        <v>41733</v>
      </c>
      <c r="B118" s="104" t="s">
        <v>168</v>
      </c>
      <c r="C118" s="239" t="s">
        <v>169</v>
      </c>
      <c r="D118" s="110" t="s">
        <v>54</v>
      </c>
      <c r="E118" s="268">
        <v>1050</v>
      </c>
      <c r="F118" s="256" t="s">
        <v>46</v>
      </c>
      <c r="G118" s="108" t="s">
        <v>6327</v>
      </c>
      <c r="H118" s="458" t="s">
        <v>1568</v>
      </c>
      <c r="I118" s="454">
        <v>41410</v>
      </c>
      <c r="J118" s="104" t="s">
        <v>1108</v>
      </c>
      <c r="K118" s="107"/>
      <c r="L118" s="239"/>
      <c r="M118" s="110" t="s">
        <v>45</v>
      </c>
      <c r="N118" s="283">
        <v>2550</v>
      </c>
      <c r="O118" s="455" t="s">
        <v>46</v>
      </c>
      <c r="P118" s="104" t="s">
        <v>6326</v>
      </c>
      <c r="Q118" s="104" t="s">
        <v>1150</v>
      </c>
      <c r="R118" s="104"/>
    </row>
    <row r="119" spans="1:18" ht="12.75" thickBot="1" x14ac:dyDescent="0.25">
      <c r="A119" s="479">
        <v>41738</v>
      </c>
      <c r="B119" s="104" t="s">
        <v>171</v>
      </c>
      <c r="C119" s="239" t="s">
        <v>172</v>
      </c>
      <c r="D119" s="110" t="s">
        <v>54</v>
      </c>
      <c r="E119" s="268">
        <v>1444.73</v>
      </c>
      <c r="F119" s="256" t="s">
        <v>46</v>
      </c>
      <c r="G119" s="108" t="s">
        <v>6327</v>
      </c>
      <c r="H119" s="104" t="s">
        <v>1471</v>
      </c>
      <c r="I119" s="454">
        <v>41428</v>
      </c>
      <c r="J119" s="104" t="s">
        <v>1122</v>
      </c>
      <c r="K119" s="107"/>
      <c r="L119" s="239"/>
      <c r="M119" s="110" t="s">
        <v>51</v>
      </c>
      <c r="N119" s="283">
        <v>6600</v>
      </c>
      <c r="O119" s="455" t="s">
        <v>46</v>
      </c>
      <c r="P119" s="104" t="s">
        <v>6326</v>
      </c>
      <c r="Q119" s="104" t="s">
        <v>1614</v>
      </c>
      <c r="R119" s="104"/>
    </row>
    <row r="120" spans="1:18" ht="12.75" thickBot="1" x14ac:dyDescent="0.25">
      <c r="A120" s="479">
        <v>41738</v>
      </c>
      <c r="B120" s="104" t="s">
        <v>173</v>
      </c>
      <c r="C120" s="239" t="s">
        <v>174</v>
      </c>
      <c r="D120" s="110" t="s">
        <v>54</v>
      </c>
      <c r="E120" s="268">
        <v>200</v>
      </c>
      <c r="F120" s="256" t="s">
        <v>46</v>
      </c>
      <c r="G120" s="108" t="s">
        <v>6327</v>
      </c>
      <c r="H120" s="104" t="s">
        <v>1568</v>
      </c>
      <c r="I120" s="735" t="s">
        <v>3078</v>
      </c>
      <c r="J120" s="736"/>
      <c r="K120" s="468"/>
      <c r="L120" s="468"/>
      <c r="M120" s="468"/>
      <c r="N120" s="483">
        <f>SUM(N25:N119)</f>
        <v>135674.95200000011</v>
      </c>
      <c r="O120" s="468"/>
      <c r="P120" s="468"/>
      <c r="Q120" s="471"/>
      <c r="R120" s="484"/>
    </row>
    <row r="121" spans="1:18" x14ac:dyDescent="0.2">
      <c r="A121" s="479">
        <v>41743</v>
      </c>
      <c r="B121" s="104" t="s">
        <v>176</v>
      </c>
      <c r="C121" s="239"/>
      <c r="D121" s="110" t="s">
        <v>49</v>
      </c>
      <c r="E121" s="268">
        <v>1500</v>
      </c>
      <c r="F121" s="256" t="s">
        <v>46</v>
      </c>
      <c r="G121" s="108" t="s">
        <v>6327</v>
      </c>
      <c r="H121" s="458" t="s">
        <v>1006</v>
      </c>
      <c r="I121" s="106">
        <v>41443</v>
      </c>
      <c r="J121" s="104" t="s">
        <v>829</v>
      </c>
      <c r="K121" s="107"/>
      <c r="L121" s="239"/>
      <c r="M121" s="110" t="s">
        <v>49</v>
      </c>
      <c r="N121" s="283">
        <v>80</v>
      </c>
      <c r="O121" s="455" t="s">
        <v>46</v>
      </c>
      <c r="P121" s="104" t="s">
        <v>6327</v>
      </c>
      <c r="Q121" s="104" t="s">
        <v>1011</v>
      </c>
      <c r="R121" s="104"/>
    </row>
    <row r="122" spans="1:18" x14ac:dyDescent="0.2">
      <c r="A122" s="479">
        <v>41743</v>
      </c>
      <c r="B122" s="104" t="s">
        <v>177</v>
      </c>
      <c r="C122" s="239"/>
      <c r="D122" s="110" t="s">
        <v>303</v>
      </c>
      <c r="E122" s="268">
        <v>72.209999999999994</v>
      </c>
      <c r="F122" s="256" t="s">
        <v>46</v>
      </c>
      <c r="G122" s="108" t="s">
        <v>6327</v>
      </c>
      <c r="H122" s="458" t="s">
        <v>1006</v>
      </c>
      <c r="I122" s="106">
        <v>41443</v>
      </c>
      <c r="J122" s="104" t="s">
        <v>829</v>
      </c>
      <c r="K122" s="107"/>
      <c r="L122" s="239"/>
      <c r="M122" s="110" t="s">
        <v>49</v>
      </c>
      <c r="N122" s="283">
        <v>400</v>
      </c>
      <c r="O122" s="455" t="s">
        <v>46</v>
      </c>
      <c r="P122" s="104" t="s">
        <v>6327</v>
      </c>
      <c r="Q122" s="104" t="s">
        <v>1011</v>
      </c>
      <c r="R122" s="104"/>
    </row>
    <row r="123" spans="1:18" x14ac:dyDescent="0.2">
      <c r="A123" s="479">
        <v>41743</v>
      </c>
      <c r="B123" s="104" t="s">
        <v>181</v>
      </c>
      <c r="C123" s="239"/>
      <c r="D123" s="110" t="s">
        <v>47</v>
      </c>
      <c r="E123" s="268">
        <v>1724.2639999999999</v>
      </c>
      <c r="F123" s="256" t="s">
        <v>46</v>
      </c>
      <c r="G123" s="108" t="s">
        <v>6327</v>
      </c>
      <c r="H123" s="458" t="s">
        <v>1571</v>
      </c>
      <c r="I123" s="454">
        <v>41459</v>
      </c>
      <c r="J123" s="104" t="s">
        <v>829</v>
      </c>
      <c r="K123" s="104"/>
      <c r="L123" s="104"/>
      <c r="M123" s="108" t="s">
        <v>49</v>
      </c>
      <c r="N123" s="283">
        <v>400</v>
      </c>
      <c r="O123" s="455" t="s">
        <v>46</v>
      </c>
      <c r="P123" s="104" t="s">
        <v>6327</v>
      </c>
      <c r="Q123" s="104" t="s">
        <v>1011</v>
      </c>
      <c r="R123" s="104"/>
    </row>
    <row r="124" spans="1:18" x14ac:dyDescent="0.2">
      <c r="A124" s="479">
        <v>41743</v>
      </c>
      <c r="B124" s="104" t="s">
        <v>180</v>
      </c>
      <c r="C124" s="239"/>
      <c r="D124" s="110" t="s">
        <v>45</v>
      </c>
      <c r="E124" s="268">
        <v>3790</v>
      </c>
      <c r="F124" s="256" t="s">
        <v>46</v>
      </c>
      <c r="G124" s="108" t="s">
        <v>6327</v>
      </c>
      <c r="H124" s="458" t="s">
        <v>1571</v>
      </c>
      <c r="I124" s="454">
        <v>41495</v>
      </c>
      <c r="J124" s="104" t="s">
        <v>829</v>
      </c>
      <c r="K124" s="107"/>
      <c r="L124" s="239"/>
      <c r="M124" s="110" t="s">
        <v>49</v>
      </c>
      <c r="N124" s="283">
        <v>400</v>
      </c>
      <c r="O124" s="455" t="s">
        <v>46</v>
      </c>
      <c r="P124" s="104" t="s">
        <v>6327</v>
      </c>
      <c r="Q124" s="104" t="s">
        <v>1011</v>
      </c>
      <c r="R124" s="104"/>
    </row>
    <row r="125" spans="1:18" x14ac:dyDescent="0.2">
      <c r="A125" s="479">
        <v>41743</v>
      </c>
      <c r="B125" s="104" t="s">
        <v>183</v>
      </c>
      <c r="C125" s="239"/>
      <c r="D125" s="110" t="s">
        <v>47</v>
      </c>
      <c r="E125" s="268">
        <v>261.22800000000001</v>
      </c>
      <c r="F125" s="256" t="s">
        <v>46</v>
      </c>
      <c r="G125" s="108" t="s">
        <v>6327</v>
      </c>
      <c r="H125" s="458" t="s">
        <v>1556</v>
      </c>
      <c r="I125" s="454">
        <v>41523</v>
      </c>
      <c r="J125" s="104" t="s">
        <v>829</v>
      </c>
      <c r="K125" s="107"/>
      <c r="L125" s="239"/>
      <c r="M125" s="110" t="s">
        <v>49</v>
      </c>
      <c r="N125" s="283">
        <v>400</v>
      </c>
      <c r="O125" s="455" t="s">
        <v>46</v>
      </c>
      <c r="P125" s="104" t="s">
        <v>6327</v>
      </c>
      <c r="Q125" s="104" t="s">
        <v>1011</v>
      </c>
      <c r="R125" s="104"/>
    </row>
    <row r="126" spans="1:18" x14ac:dyDescent="0.2">
      <c r="A126" s="479">
        <v>41743</v>
      </c>
      <c r="B126" s="104" t="s">
        <v>182</v>
      </c>
      <c r="C126" s="239"/>
      <c r="D126" s="110" t="s">
        <v>45</v>
      </c>
      <c r="E126" s="268">
        <v>750</v>
      </c>
      <c r="F126" s="256" t="s">
        <v>46</v>
      </c>
      <c r="G126" s="108" t="s">
        <v>6327</v>
      </c>
      <c r="H126" s="458" t="s">
        <v>1556</v>
      </c>
      <c r="I126" s="454">
        <v>41555</v>
      </c>
      <c r="J126" s="104" t="s">
        <v>902</v>
      </c>
      <c r="K126" s="107"/>
      <c r="L126" s="239"/>
      <c r="M126" s="110" t="s">
        <v>49</v>
      </c>
      <c r="N126" s="283">
        <v>400</v>
      </c>
      <c r="O126" s="455" t="s">
        <v>46</v>
      </c>
      <c r="P126" s="104" t="s">
        <v>6327</v>
      </c>
      <c r="Q126" s="104" t="s">
        <v>1011</v>
      </c>
      <c r="R126" s="104"/>
    </row>
    <row r="127" spans="1:18" x14ac:dyDescent="0.2">
      <c r="A127" s="479">
        <v>41745</v>
      </c>
      <c r="B127" s="104" t="s">
        <v>186</v>
      </c>
      <c r="C127" s="239" t="s">
        <v>187</v>
      </c>
      <c r="D127" s="110" t="s">
        <v>54</v>
      </c>
      <c r="E127" s="268">
        <v>1750</v>
      </c>
      <c r="F127" s="256" t="s">
        <v>46</v>
      </c>
      <c r="G127" s="108" t="s">
        <v>6327</v>
      </c>
      <c r="H127" s="458" t="s">
        <v>1568</v>
      </c>
      <c r="I127" s="454">
        <v>41586</v>
      </c>
      <c r="J127" s="104" t="s">
        <v>902</v>
      </c>
      <c r="K127" s="107"/>
      <c r="L127" s="239"/>
      <c r="M127" s="110" t="s">
        <v>49</v>
      </c>
      <c r="N127" s="283">
        <v>400</v>
      </c>
      <c r="O127" s="455" t="s">
        <v>46</v>
      </c>
      <c r="P127" s="104" t="s">
        <v>6327</v>
      </c>
      <c r="Q127" s="104" t="s">
        <v>1011</v>
      </c>
      <c r="R127" s="104"/>
    </row>
    <row r="128" spans="1:18" x14ac:dyDescent="0.2">
      <c r="A128" s="479">
        <v>41758</v>
      </c>
      <c r="B128" s="104" t="s">
        <v>191</v>
      </c>
      <c r="C128" s="239"/>
      <c r="D128" s="110" t="s">
        <v>49</v>
      </c>
      <c r="E128" s="268">
        <v>3000</v>
      </c>
      <c r="F128" s="256" t="s">
        <v>46</v>
      </c>
      <c r="G128" s="108" t="s">
        <v>6327</v>
      </c>
      <c r="H128" s="458" t="s">
        <v>1006</v>
      </c>
      <c r="I128" s="106">
        <v>41613</v>
      </c>
      <c r="J128" s="104" t="s">
        <v>977</v>
      </c>
      <c r="K128" s="107"/>
      <c r="L128" s="239"/>
      <c r="M128" s="110" t="s">
        <v>49</v>
      </c>
      <c r="N128" s="283">
        <v>400</v>
      </c>
      <c r="O128" s="455" t="s">
        <v>46</v>
      </c>
      <c r="P128" s="104" t="s">
        <v>6327</v>
      </c>
      <c r="Q128" s="104" t="s">
        <v>1011</v>
      </c>
      <c r="R128" s="104"/>
    </row>
    <row r="129" spans="1:18" x14ac:dyDescent="0.2">
      <c r="A129" s="479">
        <v>41765</v>
      </c>
      <c r="B129" s="104" t="s">
        <v>192</v>
      </c>
      <c r="C129" s="239"/>
      <c r="D129" s="110" t="s">
        <v>49</v>
      </c>
      <c r="E129" s="268">
        <v>1500</v>
      </c>
      <c r="F129" s="256" t="s">
        <v>46</v>
      </c>
      <c r="G129" s="108" t="s">
        <v>6327</v>
      </c>
      <c r="H129" s="458" t="s">
        <v>1006</v>
      </c>
      <c r="I129" s="454">
        <v>41471</v>
      </c>
      <c r="J129" s="104" t="s">
        <v>837</v>
      </c>
      <c r="K129" s="107"/>
      <c r="L129" s="239"/>
      <c r="M129" s="110" t="s">
        <v>51</v>
      </c>
      <c r="N129" s="283">
        <v>295.39999999999998</v>
      </c>
      <c r="O129" s="455" t="s">
        <v>46</v>
      </c>
      <c r="P129" s="104" t="s">
        <v>6327</v>
      </c>
      <c r="Q129" s="104" t="s">
        <v>1021</v>
      </c>
      <c r="R129" s="104"/>
    </row>
    <row r="130" spans="1:18" x14ac:dyDescent="0.2">
      <c r="A130" s="479">
        <v>41765</v>
      </c>
      <c r="B130" s="104" t="s">
        <v>226</v>
      </c>
      <c r="C130" s="239" t="s">
        <v>227</v>
      </c>
      <c r="D130" s="110" t="s">
        <v>54</v>
      </c>
      <c r="E130" s="268">
        <v>447.2</v>
      </c>
      <c r="F130" s="256" t="s">
        <v>46</v>
      </c>
      <c r="G130" s="108" t="s">
        <v>6327</v>
      </c>
      <c r="H130" s="104" t="s">
        <v>1568</v>
      </c>
      <c r="I130" s="454">
        <v>41493</v>
      </c>
      <c r="J130" s="104" t="s">
        <v>855</v>
      </c>
      <c r="K130" s="107"/>
      <c r="L130" s="239"/>
      <c r="M130" s="110" t="s">
        <v>54</v>
      </c>
      <c r="N130" s="283">
        <v>400</v>
      </c>
      <c r="O130" s="455" t="s">
        <v>46</v>
      </c>
      <c r="P130" s="104" t="s">
        <v>6327</v>
      </c>
      <c r="Q130" s="104" t="s">
        <v>1057</v>
      </c>
      <c r="R130" s="104"/>
    </row>
    <row r="131" spans="1:18" x14ac:dyDescent="0.2">
      <c r="A131" s="479">
        <v>41766</v>
      </c>
      <c r="B131" s="104" t="s">
        <v>194</v>
      </c>
      <c r="C131" s="239" t="s">
        <v>195</v>
      </c>
      <c r="D131" s="110" t="s">
        <v>54</v>
      </c>
      <c r="E131" s="268">
        <v>1552.73</v>
      </c>
      <c r="F131" s="256" t="s">
        <v>46</v>
      </c>
      <c r="G131" s="108" t="s">
        <v>6327</v>
      </c>
      <c r="H131" s="104" t="s">
        <v>1471</v>
      </c>
      <c r="I131" s="454">
        <v>41548</v>
      </c>
      <c r="J131" s="104" t="s">
        <v>892</v>
      </c>
      <c r="K131" s="107"/>
      <c r="L131" s="239"/>
      <c r="M131" s="110" t="s">
        <v>51</v>
      </c>
      <c r="N131" s="283">
        <v>690</v>
      </c>
      <c r="O131" s="455" t="s">
        <v>46</v>
      </c>
      <c r="P131" s="104" t="s">
        <v>6327</v>
      </c>
      <c r="Q131" s="104" t="s">
        <v>1057</v>
      </c>
      <c r="R131" s="104"/>
    </row>
    <row r="132" spans="1:18" x14ac:dyDescent="0.2">
      <c r="A132" s="479">
        <v>41766</v>
      </c>
      <c r="B132" s="104" t="s">
        <v>193</v>
      </c>
      <c r="C132" s="239"/>
      <c r="D132" s="110" t="s">
        <v>49</v>
      </c>
      <c r="E132" s="268">
        <v>400</v>
      </c>
      <c r="F132" s="256" t="s">
        <v>46</v>
      </c>
      <c r="G132" s="108" t="s">
        <v>6327</v>
      </c>
      <c r="H132" s="104" t="s">
        <v>1442</v>
      </c>
      <c r="I132" s="106">
        <v>41443</v>
      </c>
      <c r="J132" s="104" t="s">
        <v>1135</v>
      </c>
      <c r="K132" s="107"/>
      <c r="L132" s="239"/>
      <c r="M132" s="110" t="s">
        <v>148</v>
      </c>
      <c r="N132" s="283">
        <v>721.99</v>
      </c>
      <c r="O132" s="455" t="s">
        <v>46</v>
      </c>
      <c r="P132" s="104" t="s">
        <v>6327</v>
      </c>
      <c r="Q132" s="104" t="s">
        <v>1168</v>
      </c>
      <c r="R132" s="104"/>
    </row>
    <row r="133" spans="1:18" x14ac:dyDescent="0.2">
      <c r="A133" s="479">
        <v>41771</v>
      </c>
      <c r="B133" s="104" t="s">
        <v>201</v>
      </c>
      <c r="C133" s="239" t="s">
        <v>202</v>
      </c>
      <c r="D133" s="110" t="s">
        <v>51</v>
      </c>
      <c r="E133" s="268">
        <v>102</v>
      </c>
      <c r="F133" s="256" t="s">
        <v>46</v>
      </c>
      <c r="G133" s="108" t="s">
        <v>6327</v>
      </c>
      <c r="H133" s="458" t="s">
        <v>1568</v>
      </c>
      <c r="I133" s="454">
        <v>41410</v>
      </c>
      <c r="J133" s="104" t="s">
        <v>1103</v>
      </c>
      <c r="K133" s="107"/>
      <c r="L133" s="239"/>
      <c r="M133" s="110" t="s">
        <v>54</v>
      </c>
      <c r="N133" s="283">
        <v>6400</v>
      </c>
      <c r="O133" s="455" t="s">
        <v>46</v>
      </c>
      <c r="P133" s="104" t="s">
        <v>6327</v>
      </c>
      <c r="Q133" s="104" t="s">
        <v>1157</v>
      </c>
      <c r="R133" s="104"/>
    </row>
    <row r="134" spans="1:18" x14ac:dyDescent="0.2">
      <c r="A134" s="479">
        <v>41771</v>
      </c>
      <c r="B134" s="104" t="s">
        <v>205</v>
      </c>
      <c r="C134" s="239" t="s">
        <v>206</v>
      </c>
      <c r="D134" s="110" t="s">
        <v>51</v>
      </c>
      <c r="E134" s="268">
        <v>209</v>
      </c>
      <c r="F134" s="256" t="s">
        <v>46</v>
      </c>
      <c r="G134" s="108" t="s">
        <v>6327</v>
      </c>
      <c r="H134" s="458" t="s">
        <v>1568</v>
      </c>
      <c r="I134" s="454">
        <v>41563</v>
      </c>
      <c r="J134" s="104" t="s">
        <v>911</v>
      </c>
      <c r="K134" s="107"/>
      <c r="L134" s="239"/>
      <c r="M134" s="110" t="s">
        <v>54</v>
      </c>
      <c r="N134" s="283">
        <v>1200</v>
      </c>
      <c r="O134" s="455" t="s">
        <v>46</v>
      </c>
      <c r="P134" s="104" t="s">
        <v>6327</v>
      </c>
      <c r="Q134" s="104" t="s">
        <v>1070</v>
      </c>
      <c r="R134" s="104"/>
    </row>
    <row r="135" spans="1:18" x14ac:dyDescent="0.2">
      <c r="A135" s="479">
        <v>41771</v>
      </c>
      <c r="B135" s="104" t="s">
        <v>203</v>
      </c>
      <c r="C135" s="239" t="s">
        <v>204</v>
      </c>
      <c r="D135" s="110" t="s">
        <v>54</v>
      </c>
      <c r="E135" s="268">
        <v>1300</v>
      </c>
      <c r="F135" s="256" t="s">
        <v>46</v>
      </c>
      <c r="G135" s="108" t="s">
        <v>6327</v>
      </c>
      <c r="H135" s="458" t="s">
        <v>1568</v>
      </c>
      <c r="I135" s="454">
        <v>41563</v>
      </c>
      <c r="J135" s="104" t="s">
        <v>915</v>
      </c>
      <c r="K135" s="107"/>
      <c r="L135" s="239"/>
      <c r="M135" s="110" t="s">
        <v>54</v>
      </c>
      <c r="N135" s="283">
        <v>12250</v>
      </c>
      <c r="O135" s="455" t="s">
        <v>46</v>
      </c>
      <c r="P135" s="104" t="s">
        <v>6327</v>
      </c>
      <c r="Q135" s="104" t="s">
        <v>1073</v>
      </c>
      <c r="R135" s="104"/>
    </row>
    <row r="136" spans="1:18" x14ac:dyDescent="0.2">
      <c r="A136" s="479">
        <v>41775</v>
      </c>
      <c r="B136" s="104" t="s">
        <v>213</v>
      </c>
      <c r="C136" s="239"/>
      <c r="D136" s="110" t="s">
        <v>303</v>
      </c>
      <c r="E136" s="268">
        <v>185.37</v>
      </c>
      <c r="F136" s="256" t="s">
        <v>46</v>
      </c>
      <c r="G136" s="108" t="s">
        <v>6327</v>
      </c>
      <c r="H136" s="458" t="s">
        <v>1006</v>
      </c>
      <c r="I136" s="454">
        <v>41410</v>
      </c>
      <c r="J136" s="104" t="s">
        <v>1154</v>
      </c>
      <c r="K136" s="107"/>
      <c r="L136" s="239"/>
      <c r="M136" s="110" t="s">
        <v>54</v>
      </c>
      <c r="N136" s="283">
        <v>2584</v>
      </c>
      <c r="O136" s="455" t="s">
        <v>46</v>
      </c>
      <c r="P136" s="104" t="s">
        <v>6327</v>
      </c>
      <c r="Q136" s="104" t="s">
        <v>760</v>
      </c>
      <c r="R136" s="104"/>
    </row>
    <row r="137" spans="1:18" x14ac:dyDescent="0.2">
      <c r="A137" s="479">
        <v>41780</v>
      </c>
      <c r="B137" s="104" t="s">
        <v>222</v>
      </c>
      <c r="C137" s="239" t="s">
        <v>223</v>
      </c>
      <c r="D137" s="110" t="s">
        <v>51</v>
      </c>
      <c r="E137" s="268">
        <v>208.32</v>
      </c>
      <c r="F137" s="256" t="s">
        <v>46</v>
      </c>
      <c r="G137" s="108" t="s">
        <v>6327</v>
      </c>
      <c r="H137" s="458" t="s">
        <v>1568</v>
      </c>
      <c r="I137" s="106">
        <v>41443</v>
      </c>
      <c r="J137" s="104" t="s">
        <v>1136</v>
      </c>
      <c r="K137" s="107"/>
      <c r="L137" s="239"/>
      <c r="M137" s="110" t="s">
        <v>51</v>
      </c>
      <c r="N137" s="283">
        <v>2797.18</v>
      </c>
      <c r="O137" s="455" t="s">
        <v>46</v>
      </c>
      <c r="P137" s="104" t="s">
        <v>6327</v>
      </c>
      <c r="Q137" s="104" t="s">
        <v>760</v>
      </c>
      <c r="R137" s="104"/>
    </row>
    <row r="138" spans="1:18" x14ac:dyDescent="0.2">
      <c r="A138" s="479">
        <v>41782</v>
      </c>
      <c r="B138" s="104" t="s">
        <v>232</v>
      </c>
      <c r="C138" s="239"/>
      <c r="D138" s="110" t="s">
        <v>49</v>
      </c>
      <c r="E138" s="268">
        <v>3000</v>
      </c>
      <c r="F138" s="256" t="s">
        <v>46</v>
      </c>
      <c r="G138" s="108" t="s">
        <v>6327</v>
      </c>
      <c r="H138" s="104" t="s">
        <v>1006</v>
      </c>
      <c r="I138" s="454">
        <v>41471</v>
      </c>
      <c r="J138" s="104" t="s">
        <v>753</v>
      </c>
      <c r="K138" s="107"/>
      <c r="L138" s="239"/>
      <c r="M138" s="110" t="s">
        <v>51</v>
      </c>
      <c r="N138" s="283">
        <v>2603.38</v>
      </c>
      <c r="O138" s="455" t="s">
        <v>46</v>
      </c>
      <c r="P138" s="104" t="s">
        <v>6327</v>
      </c>
      <c r="Q138" s="104" t="s">
        <v>760</v>
      </c>
      <c r="R138" s="104"/>
    </row>
    <row r="139" spans="1:18" x14ac:dyDescent="0.2">
      <c r="A139" s="479">
        <v>41782</v>
      </c>
      <c r="B139" s="104" t="s">
        <v>231</v>
      </c>
      <c r="C139" s="239"/>
      <c r="D139" s="110" t="s">
        <v>303</v>
      </c>
      <c r="E139" s="268">
        <v>0.66</v>
      </c>
      <c r="F139" s="256" t="s">
        <v>46</v>
      </c>
      <c r="G139" s="108" t="s">
        <v>6327</v>
      </c>
      <c r="H139" s="104" t="s">
        <v>1006</v>
      </c>
      <c r="I139" s="454">
        <v>41500</v>
      </c>
      <c r="J139" s="104" t="s">
        <v>753</v>
      </c>
      <c r="K139" s="107"/>
      <c r="L139" s="239"/>
      <c r="M139" s="110" t="s">
        <v>51</v>
      </c>
      <c r="N139" s="283">
        <v>2764.88</v>
      </c>
      <c r="O139" s="455" t="s">
        <v>46</v>
      </c>
      <c r="P139" s="104" t="s">
        <v>6327</v>
      </c>
      <c r="Q139" s="104" t="s">
        <v>760</v>
      </c>
      <c r="R139" s="104"/>
    </row>
    <row r="140" spans="1:18" x14ac:dyDescent="0.2">
      <c r="A140" s="479">
        <v>41782</v>
      </c>
      <c r="B140" s="104" t="s">
        <v>6332</v>
      </c>
      <c r="C140" s="239" t="s">
        <v>229</v>
      </c>
      <c r="D140" s="110" t="s">
        <v>54</v>
      </c>
      <c r="E140" s="268">
        <v>592.1</v>
      </c>
      <c r="F140" s="256" t="s">
        <v>46</v>
      </c>
      <c r="G140" s="108" t="s">
        <v>6327</v>
      </c>
      <c r="H140" s="458" t="s">
        <v>1568</v>
      </c>
      <c r="I140" s="454">
        <v>41530</v>
      </c>
      <c r="J140" s="104" t="s">
        <v>21</v>
      </c>
      <c r="K140" s="107"/>
      <c r="L140" s="239"/>
      <c r="M140" s="110" t="s">
        <v>51</v>
      </c>
      <c r="N140" s="283">
        <v>2894.08</v>
      </c>
      <c r="O140" s="455" t="s">
        <v>46</v>
      </c>
      <c r="P140" s="104" t="s">
        <v>6327</v>
      </c>
      <c r="Q140" s="104" t="s">
        <v>760</v>
      </c>
      <c r="R140" s="104"/>
    </row>
    <row r="141" spans="1:18" x14ac:dyDescent="0.2">
      <c r="A141" s="479">
        <v>41782</v>
      </c>
      <c r="B141" s="104" t="s">
        <v>230</v>
      </c>
      <c r="C141" s="239"/>
      <c r="D141" s="110" t="s">
        <v>48</v>
      </c>
      <c r="E141" s="268">
        <v>844.28</v>
      </c>
      <c r="F141" s="256" t="s">
        <v>46</v>
      </c>
      <c r="G141" s="108" t="s">
        <v>6327</v>
      </c>
      <c r="H141" s="458" t="s">
        <v>1571</v>
      </c>
      <c r="I141" s="454">
        <v>41577</v>
      </c>
      <c r="J141" s="104" t="s">
        <v>932</v>
      </c>
      <c r="K141" s="107"/>
      <c r="L141" s="239"/>
      <c r="M141" s="110" t="s">
        <v>51</v>
      </c>
      <c r="N141" s="283">
        <v>1409.42</v>
      </c>
      <c r="O141" s="455" t="s">
        <v>46</v>
      </c>
      <c r="P141" s="104" t="s">
        <v>6327</v>
      </c>
      <c r="Q141" s="104" t="s">
        <v>760</v>
      </c>
      <c r="R141" s="104"/>
    </row>
    <row r="142" spans="1:18" x14ac:dyDescent="0.2">
      <c r="A142" s="479">
        <v>41785</v>
      </c>
      <c r="B142" s="104" t="s">
        <v>235</v>
      </c>
      <c r="C142" s="239" t="s">
        <v>236</v>
      </c>
      <c r="D142" s="110" t="s">
        <v>54</v>
      </c>
      <c r="E142" s="268">
        <v>1750</v>
      </c>
      <c r="F142" s="256" t="s">
        <v>46</v>
      </c>
      <c r="G142" s="108" t="s">
        <v>6327</v>
      </c>
      <c r="H142" s="458" t="s">
        <v>1594</v>
      </c>
      <c r="I142" s="106">
        <v>41596</v>
      </c>
      <c r="J142" s="104" t="s">
        <v>21</v>
      </c>
      <c r="K142" s="107"/>
      <c r="L142" s="239">
        <v>8531</v>
      </c>
      <c r="M142" s="110" t="s">
        <v>51</v>
      </c>
      <c r="N142" s="283">
        <v>2745.5</v>
      </c>
      <c r="O142" s="455" t="s">
        <v>46</v>
      </c>
      <c r="P142" s="104" t="s">
        <v>6327</v>
      </c>
      <c r="Q142" s="104" t="s">
        <v>760</v>
      </c>
      <c r="R142" s="104"/>
    </row>
    <row r="143" spans="1:18" x14ac:dyDescent="0.2">
      <c r="A143" s="479">
        <v>41786</v>
      </c>
      <c r="B143" s="104" t="s">
        <v>237</v>
      </c>
      <c r="C143" s="239" t="s">
        <v>238</v>
      </c>
      <c r="D143" s="110" t="s">
        <v>54</v>
      </c>
      <c r="E143" s="268">
        <v>1901</v>
      </c>
      <c r="F143" s="256" t="s">
        <v>46</v>
      </c>
      <c r="G143" s="108" t="s">
        <v>6327</v>
      </c>
      <c r="H143" s="458" t="s">
        <v>1568</v>
      </c>
      <c r="I143" s="454">
        <v>41410</v>
      </c>
      <c r="J143" s="104" t="s">
        <v>1100</v>
      </c>
      <c r="K143" s="107"/>
      <c r="L143" s="239"/>
      <c r="M143" s="110" t="s">
        <v>54</v>
      </c>
      <c r="N143" s="283">
        <v>2420</v>
      </c>
      <c r="O143" s="455" t="s">
        <v>46</v>
      </c>
      <c r="P143" s="104" t="s">
        <v>6327</v>
      </c>
      <c r="Q143" s="104" t="s">
        <v>1022</v>
      </c>
      <c r="R143" s="104"/>
    </row>
    <row r="144" spans="1:18" x14ac:dyDescent="0.2">
      <c r="A144" s="479">
        <v>41789</v>
      </c>
      <c r="B144" s="104" t="s">
        <v>243</v>
      </c>
      <c r="C144" s="239"/>
      <c r="D144" s="110" t="s">
        <v>49</v>
      </c>
      <c r="E144" s="268">
        <v>1500</v>
      </c>
      <c r="F144" s="256" t="s">
        <v>46</v>
      </c>
      <c r="G144" s="108" t="s">
        <v>6327</v>
      </c>
      <c r="H144" s="458" t="s">
        <v>1006</v>
      </c>
      <c r="I144" s="454">
        <v>41438</v>
      </c>
      <c r="J144" s="104" t="s">
        <v>1132</v>
      </c>
      <c r="K144" s="107"/>
      <c r="L144" s="239"/>
      <c r="M144" s="110" t="s">
        <v>54</v>
      </c>
      <c r="N144" s="283">
        <v>2420</v>
      </c>
      <c r="O144" s="455" t="s">
        <v>46</v>
      </c>
      <c r="P144" s="104" t="s">
        <v>6327</v>
      </c>
      <c r="Q144" s="104" t="s">
        <v>1022</v>
      </c>
      <c r="R144" s="104"/>
    </row>
    <row r="145" spans="1:18" x14ac:dyDescent="0.2">
      <c r="A145" s="479">
        <v>41792</v>
      </c>
      <c r="B145" s="104" t="s">
        <v>245</v>
      </c>
      <c r="C145" s="239"/>
      <c r="D145" s="110" t="s">
        <v>303</v>
      </c>
      <c r="E145" s="268">
        <v>266.99</v>
      </c>
      <c r="F145" s="256" t="s">
        <v>46</v>
      </c>
      <c r="G145" s="108" t="s">
        <v>6327</v>
      </c>
      <c r="H145" s="458" t="s">
        <v>1006</v>
      </c>
      <c r="I145" s="454">
        <v>41471</v>
      </c>
      <c r="J145" s="104" t="s">
        <v>838</v>
      </c>
      <c r="K145" s="107"/>
      <c r="L145" s="239"/>
      <c r="M145" s="110" t="s">
        <v>54</v>
      </c>
      <c r="N145" s="283">
        <v>2420</v>
      </c>
      <c r="O145" s="455" t="s">
        <v>46</v>
      </c>
      <c r="P145" s="104" t="s">
        <v>6327</v>
      </c>
      <c r="Q145" s="104" t="s">
        <v>1022</v>
      </c>
      <c r="R145" s="104"/>
    </row>
    <row r="146" spans="1:18" x14ac:dyDescent="0.2">
      <c r="A146" s="479">
        <v>41793</v>
      </c>
      <c r="B146" s="104" t="s">
        <v>248</v>
      </c>
      <c r="C146" s="239" t="s">
        <v>247</v>
      </c>
      <c r="D146" s="110" t="s">
        <v>54</v>
      </c>
      <c r="E146" s="268">
        <v>900</v>
      </c>
      <c r="F146" s="256" t="s">
        <v>46</v>
      </c>
      <c r="G146" s="108" t="s">
        <v>6327</v>
      </c>
      <c r="H146" s="458" t="s">
        <v>1568</v>
      </c>
      <c r="I146" s="454">
        <v>41493</v>
      </c>
      <c r="J146" s="104" t="s">
        <v>858</v>
      </c>
      <c r="K146" s="107"/>
      <c r="L146" s="239"/>
      <c r="M146" s="110" t="s">
        <v>49</v>
      </c>
      <c r="N146" s="283">
        <v>220.5</v>
      </c>
      <c r="O146" s="455" t="s">
        <v>46</v>
      </c>
      <c r="P146" s="104" t="s">
        <v>6327</v>
      </c>
      <c r="Q146" s="104" t="s">
        <v>1032</v>
      </c>
      <c r="R146" s="104"/>
    </row>
    <row r="147" spans="1:18" x14ac:dyDescent="0.2">
      <c r="A147" s="479">
        <v>41793</v>
      </c>
      <c r="B147" s="104" t="s">
        <v>249</v>
      </c>
      <c r="C147" s="239" t="s">
        <v>250</v>
      </c>
      <c r="D147" s="110" t="s">
        <v>54</v>
      </c>
      <c r="E147" s="268">
        <v>89</v>
      </c>
      <c r="F147" s="256" t="s">
        <v>46</v>
      </c>
      <c r="G147" s="108" t="s">
        <v>6327</v>
      </c>
      <c r="H147" s="458" t="s">
        <v>1568</v>
      </c>
      <c r="I147" s="454">
        <v>41569</v>
      </c>
      <c r="J147" s="104" t="s">
        <v>925</v>
      </c>
      <c r="K147" s="107"/>
      <c r="L147" s="239"/>
      <c r="M147" s="110" t="s">
        <v>54</v>
      </c>
      <c r="N147" s="283">
        <v>1140</v>
      </c>
      <c r="O147" s="455" t="s">
        <v>46</v>
      </c>
      <c r="P147" s="104" t="s">
        <v>6327</v>
      </c>
      <c r="Q147" s="104" t="s">
        <v>1076</v>
      </c>
      <c r="R147" s="104"/>
    </row>
    <row r="148" spans="1:18" x14ac:dyDescent="0.2">
      <c r="A148" s="479">
        <v>41793</v>
      </c>
      <c r="B148" s="104" t="s">
        <v>246</v>
      </c>
      <c r="C148" s="239" t="s">
        <v>247</v>
      </c>
      <c r="D148" s="110" t="s">
        <v>51</v>
      </c>
      <c r="E148" s="268">
        <v>363.68</v>
      </c>
      <c r="F148" s="256" t="s">
        <v>46</v>
      </c>
      <c r="G148" s="108" t="s">
        <v>6327</v>
      </c>
      <c r="H148" s="458" t="s">
        <v>1568</v>
      </c>
      <c r="I148" s="454">
        <v>41403</v>
      </c>
      <c r="J148" s="104" t="s">
        <v>768</v>
      </c>
      <c r="K148" s="238"/>
      <c r="L148" s="482" t="s">
        <v>1171</v>
      </c>
      <c r="M148" s="110" t="s">
        <v>49</v>
      </c>
      <c r="N148" s="283">
        <v>4000</v>
      </c>
      <c r="O148" s="455" t="s">
        <v>46</v>
      </c>
      <c r="P148" s="104" t="s">
        <v>6327</v>
      </c>
      <c r="Q148" s="104" t="s">
        <v>1006</v>
      </c>
      <c r="R148" s="104"/>
    </row>
    <row r="149" spans="1:18" x14ac:dyDescent="0.2">
      <c r="A149" s="479">
        <v>41793</v>
      </c>
      <c r="B149" s="104" t="s">
        <v>251</v>
      </c>
      <c r="C149" s="239"/>
      <c r="D149" s="110" t="s">
        <v>49</v>
      </c>
      <c r="E149" s="268">
        <v>400</v>
      </c>
      <c r="F149" s="256" t="s">
        <v>46</v>
      </c>
      <c r="G149" s="108" t="s">
        <v>6327</v>
      </c>
      <c r="H149" s="458" t="s">
        <v>1442</v>
      </c>
      <c r="I149" s="454">
        <v>41407</v>
      </c>
      <c r="J149" s="104" t="s">
        <v>1097</v>
      </c>
      <c r="K149" s="107"/>
      <c r="L149" s="239"/>
      <c r="M149" s="110" t="s">
        <v>49</v>
      </c>
      <c r="N149" s="283">
        <v>1302.47</v>
      </c>
      <c r="O149" s="455" t="s">
        <v>46</v>
      </c>
      <c r="P149" s="104" t="s">
        <v>6327</v>
      </c>
      <c r="Q149" s="104" t="s">
        <v>1006</v>
      </c>
      <c r="R149" s="104"/>
    </row>
    <row r="150" spans="1:18" x14ac:dyDescent="0.2">
      <c r="A150" s="479">
        <v>41795</v>
      </c>
      <c r="B150" s="104" t="s">
        <v>259</v>
      </c>
      <c r="C150" s="239" t="s">
        <v>260</v>
      </c>
      <c r="D150" s="110" t="s">
        <v>54</v>
      </c>
      <c r="E150" s="268">
        <v>570</v>
      </c>
      <c r="F150" s="256" t="s">
        <v>46</v>
      </c>
      <c r="G150" s="108" t="s">
        <v>6327</v>
      </c>
      <c r="H150" s="458" t="s">
        <v>1598</v>
      </c>
      <c r="I150" s="454">
        <v>41410</v>
      </c>
      <c r="J150" s="104" t="s">
        <v>1107</v>
      </c>
      <c r="K150" s="107"/>
      <c r="L150" s="239"/>
      <c r="M150" s="110" t="s">
        <v>49</v>
      </c>
      <c r="N150" s="283">
        <v>1500</v>
      </c>
      <c r="O150" s="455" t="s">
        <v>46</v>
      </c>
      <c r="P150" s="104" t="s">
        <v>6327</v>
      </c>
      <c r="Q150" s="104" t="s">
        <v>1006</v>
      </c>
      <c r="R150" s="104"/>
    </row>
    <row r="151" spans="1:18" x14ac:dyDescent="0.2">
      <c r="A151" s="486">
        <v>41795</v>
      </c>
      <c r="B151" s="104" t="s">
        <v>264</v>
      </c>
      <c r="C151" s="242" t="s">
        <v>265</v>
      </c>
      <c r="D151" s="140" t="s">
        <v>54</v>
      </c>
      <c r="E151" s="485">
        <v>87</v>
      </c>
      <c r="F151" s="255" t="s">
        <v>46</v>
      </c>
      <c r="G151" s="108" t="s">
        <v>6327</v>
      </c>
      <c r="H151" s="458" t="s">
        <v>1568</v>
      </c>
      <c r="I151" s="454">
        <v>41428</v>
      </c>
      <c r="J151" s="104" t="s">
        <v>1117</v>
      </c>
      <c r="K151" s="107"/>
      <c r="L151" s="239"/>
      <c r="M151" s="110" t="s">
        <v>49</v>
      </c>
      <c r="N151" s="283">
        <v>1500</v>
      </c>
      <c r="O151" s="455" t="s">
        <v>46</v>
      </c>
      <c r="P151" s="104" t="s">
        <v>6327</v>
      </c>
      <c r="Q151" s="104" t="s">
        <v>1006</v>
      </c>
      <c r="R151" s="104"/>
    </row>
    <row r="152" spans="1:18" x14ac:dyDescent="0.2">
      <c r="A152" s="479">
        <v>41796</v>
      </c>
      <c r="B152" s="104" t="s">
        <v>267</v>
      </c>
      <c r="C152" s="239" t="s">
        <v>268</v>
      </c>
      <c r="D152" s="110" t="s">
        <v>54</v>
      </c>
      <c r="E152" s="268">
        <v>560</v>
      </c>
      <c r="F152" s="256" t="s">
        <v>46</v>
      </c>
      <c r="G152" s="108" t="s">
        <v>6327</v>
      </c>
      <c r="H152" s="458" t="s">
        <v>1599</v>
      </c>
      <c r="I152" s="106">
        <v>41443</v>
      </c>
      <c r="J152" s="104" t="s">
        <v>1133</v>
      </c>
      <c r="K152" s="107"/>
      <c r="L152" s="239"/>
      <c r="M152" s="110" t="s">
        <v>49</v>
      </c>
      <c r="N152" s="283">
        <v>1500</v>
      </c>
      <c r="O152" s="455" t="s">
        <v>46</v>
      </c>
      <c r="P152" s="104" t="s">
        <v>6327</v>
      </c>
      <c r="Q152" s="104" t="s">
        <v>1006</v>
      </c>
      <c r="R152" s="104"/>
    </row>
    <row r="153" spans="1:18" x14ac:dyDescent="0.2">
      <c r="A153" s="486">
        <v>41796</v>
      </c>
      <c r="B153" s="104" t="s">
        <v>270</v>
      </c>
      <c r="C153" s="242" t="s">
        <v>244</v>
      </c>
      <c r="D153" s="140" t="s">
        <v>54</v>
      </c>
      <c r="E153" s="485">
        <v>1250</v>
      </c>
      <c r="F153" s="255" t="s">
        <v>46</v>
      </c>
      <c r="G153" s="108" t="s">
        <v>6327</v>
      </c>
      <c r="H153" s="458" t="s">
        <v>1600</v>
      </c>
      <c r="I153" s="106">
        <v>41443</v>
      </c>
      <c r="J153" s="104" t="s">
        <v>1134</v>
      </c>
      <c r="K153" s="107"/>
      <c r="L153" s="239"/>
      <c r="M153" s="110" t="s">
        <v>49</v>
      </c>
      <c r="N153" s="283">
        <v>2290.4</v>
      </c>
      <c r="O153" s="455" t="s">
        <v>46</v>
      </c>
      <c r="P153" s="104" t="s">
        <v>6327</v>
      </c>
      <c r="Q153" s="104" t="s">
        <v>1006</v>
      </c>
      <c r="R153" s="104"/>
    </row>
    <row r="154" spans="1:18" x14ac:dyDescent="0.2">
      <c r="A154" s="479">
        <v>41799</v>
      </c>
      <c r="B154" s="104" t="s">
        <v>273</v>
      </c>
      <c r="C154" s="239"/>
      <c r="D154" s="110" t="s">
        <v>49</v>
      </c>
      <c r="E154" s="268">
        <v>1500</v>
      </c>
      <c r="F154" s="256" t="s">
        <v>46</v>
      </c>
      <c r="G154" s="108" t="s">
        <v>6327</v>
      </c>
      <c r="H154" s="458" t="s">
        <v>1006</v>
      </c>
      <c r="I154" s="454">
        <v>41457</v>
      </c>
      <c r="J154" s="104" t="s">
        <v>828</v>
      </c>
      <c r="K154" s="104"/>
      <c r="L154" s="104"/>
      <c r="M154" s="108" t="s">
        <v>49</v>
      </c>
      <c r="N154" s="283">
        <v>15.13</v>
      </c>
      <c r="O154" s="455" t="s">
        <v>46</v>
      </c>
      <c r="P154" s="104" t="s">
        <v>6327</v>
      </c>
      <c r="Q154" s="104" t="s">
        <v>1006</v>
      </c>
      <c r="R154" s="104"/>
    </row>
    <row r="155" spans="1:18" x14ac:dyDescent="0.2">
      <c r="A155" s="479">
        <v>41800</v>
      </c>
      <c r="B155" s="104" t="s">
        <v>276</v>
      </c>
      <c r="C155" s="239" t="s">
        <v>277</v>
      </c>
      <c r="D155" s="110" t="s">
        <v>51</v>
      </c>
      <c r="E155" s="268">
        <v>293.10000000000002</v>
      </c>
      <c r="F155" s="256" t="s">
        <v>46</v>
      </c>
      <c r="G155" s="108" t="s">
        <v>6327</v>
      </c>
      <c r="H155" s="458" t="s">
        <v>1568</v>
      </c>
      <c r="I155" s="454">
        <v>41474</v>
      </c>
      <c r="J155" s="104" t="s">
        <v>840</v>
      </c>
      <c r="K155" s="490"/>
      <c r="L155" s="491"/>
      <c r="M155" s="492" t="s">
        <v>49</v>
      </c>
      <c r="N155" s="283">
        <v>1.6</v>
      </c>
      <c r="O155" s="455" t="s">
        <v>46</v>
      </c>
      <c r="P155" s="104" t="s">
        <v>6327</v>
      </c>
      <c r="Q155" s="104" t="s">
        <v>1006</v>
      </c>
      <c r="R155" s="104"/>
    </row>
    <row r="156" spans="1:18" x14ac:dyDescent="0.2">
      <c r="A156" s="479">
        <v>41800</v>
      </c>
      <c r="B156" s="104" t="s">
        <v>274</v>
      </c>
      <c r="C156" s="239" t="s">
        <v>275</v>
      </c>
      <c r="D156" s="110" t="s">
        <v>54</v>
      </c>
      <c r="E156" s="268">
        <v>1478.72</v>
      </c>
      <c r="F156" s="256" t="s">
        <v>46</v>
      </c>
      <c r="G156" s="108" t="s">
        <v>6327</v>
      </c>
      <c r="H156" s="458" t="s">
        <v>1471</v>
      </c>
      <c r="I156" s="454">
        <v>41474</v>
      </c>
      <c r="J156" s="104" t="s">
        <v>841</v>
      </c>
      <c r="K156" s="490"/>
      <c r="L156" s="491"/>
      <c r="M156" s="492" t="s">
        <v>49</v>
      </c>
      <c r="N156" s="283">
        <v>9.9700000000000006</v>
      </c>
      <c r="O156" s="455" t="s">
        <v>46</v>
      </c>
      <c r="P156" s="104" t="s">
        <v>6327</v>
      </c>
      <c r="Q156" s="104" t="s">
        <v>1006</v>
      </c>
      <c r="R156" s="104"/>
    </row>
    <row r="157" spans="1:18" x14ac:dyDescent="0.2">
      <c r="A157" s="479">
        <v>41806</v>
      </c>
      <c r="B157" s="104" t="s">
        <v>284</v>
      </c>
      <c r="C157" s="239" t="s">
        <v>285</v>
      </c>
      <c r="D157" s="110" t="s">
        <v>54</v>
      </c>
      <c r="E157" s="268">
        <v>149</v>
      </c>
      <c r="F157" s="256" t="s">
        <v>46</v>
      </c>
      <c r="G157" s="108" t="s">
        <v>6327</v>
      </c>
      <c r="H157" s="458" t="s">
        <v>1568</v>
      </c>
      <c r="I157" s="454">
        <v>41485</v>
      </c>
      <c r="J157" s="104" t="s">
        <v>847</v>
      </c>
      <c r="K157" s="490"/>
      <c r="L157" s="491"/>
      <c r="M157" s="492" t="s">
        <v>49</v>
      </c>
      <c r="N157" s="283">
        <v>1500</v>
      </c>
      <c r="O157" s="455" t="s">
        <v>46</v>
      </c>
      <c r="P157" s="104" t="s">
        <v>6327</v>
      </c>
      <c r="Q157" s="104" t="s">
        <v>1006</v>
      </c>
      <c r="R157" s="104"/>
    </row>
    <row r="158" spans="1:18" x14ac:dyDescent="0.2">
      <c r="A158" s="479">
        <v>41814</v>
      </c>
      <c r="B158" s="104" t="s">
        <v>290</v>
      </c>
      <c r="C158" s="239"/>
      <c r="D158" s="110" t="s">
        <v>303</v>
      </c>
      <c r="E158" s="268">
        <v>549.99</v>
      </c>
      <c r="F158" s="256" t="s">
        <v>46</v>
      </c>
      <c r="G158" s="108" t="s">
        <v>6327</v>
      </c>
      <c r="H158" s="458" t="s">
        <v>1006</v>
      </c>
      <c r="I158" s="454">
        <v>41485</v>
      </c>
      <c r="J158" s="104" t="s">
        <v>841</v>
      </c>
      <c r="K158" s="490"/>
      <c r="L158" s="491"/>
      <c r="M158" s="492" t="s">
        <v>49</v>
      </c>
      <c r="N158" s="283">
        <v>4000</v>
      </c>
      <c r="O158" s="455" t="s">
        <v>46</v>
      </c>
      <c r="P158" s="104" t="s">
        <v>6327</v>
      </c>
      <c r="Q158" s="104" t="s">
        <v>1006</v>
      </c>
      <c r="R158" s="104"/>
    </row>
    <row r="159" spans="1:18" x14ac:dyDescent="0.2">
      <c r="A159" s="479">
        <v>41817</v>
      </c>
      <c r="B159" s="104" t="s">
        <v>292</v>
      </c>
      <c r="C159" s="239"/>
      <c r="D159" s="110" t="s">
        <v>47</v>
      </c>
      <c r="E159" s="268">
        <v>261.22800000000001</v>
      </c>
      <c r="F159" s="256" t="s">
        <v>46</v>
      </c>
      <c r="G159" s="108" t="s">
        <v>6327</v>
      </c>
      <c r="H159" s="458" t="s">
        <v>1556</v>
      </c>
      <c r="I159" s="454">
        <v>41486</v>
      </c>
      <c r="J159" s="104" t="s">
        <v>847</v>
      </c>
      <c r="K159" s="490"/>
      <c r="L159" s="491"/>
      <c r="M159" s="492" t="s">
        <v>49</v>
      </c>
      <c r="N159" s="283">
        <v>54.76</v>
      </c>
      <c r="O159" s="455" t="s">
        <v>46</v>
      </c>
      <c r="P159" s="104" t="s">
        <v>6327</v>
      </c>
      <c r="Q159" s="104" t="s">
        <v>1006</v>
      </c>
      <c r="R159" s="104"/>
    </row>
    <row r="160" spans="1:18" x14ac:dyDescent="0.2">
      <c r="A160" s="479">
        <v>41817</v>
      </c>
      <c r="B160" s="104" t="s">
        <v>291</v>
      </c>
      <c r="C160" s="239"/>
      <c r="D160" s="110" t="s">
        <v>45</v>
      </c>
      <c r="E160" s="268">
        <v>750</v>
      </c>
      <c r="F160" s="256" t="s">
        <v>46</v>
      </c>
      <c r="G160" s="108" t="s">
        <v>6327</v>
      </c>
      <c r="H160" s="458" t="s">
        <v>1556</v>
      </c>
      <c r="I160" s="454">
        <v>41526</v>
      </c>
      <c r="J160" s="104" t="s">
        <v>782</v>
      </c>
      <c r="K160" s="107"/>
      <c r="L160" s="239"/>
      <c r="M160" s="110" t="s">
        <v>49</v>
      </c>
      <c r="N160" s="283">
        <v>1500</v>
      </c>
      <c r="O160" s="455" t="s">
        <v>46</v>
      </c>
      <c r="P160" s="104" t="s">
        <v>6327</v>
      </c>
      <c r="Q160" s="104" t="s">
        <v>1006</v>
      </c>
      <c r="R160" s="104"/>
    </row>
    <row r="161" spans="1:19" x14ac:dyDescent="0.2">
      <c r="A161" s="486">
        <v>41834</v>
      </c>
      <c r="B161" s="104" t="s">
        <v>586</v>
      </c>
      <c r="C161" s="239"/>
      <c r="D161" s="110" t="s">
        <v>303</v>
      </c>
      <c r="E161" s="485">
        <v>232.33</v>
      </c>
      <c r="F161" s="256" t="s">
        <v>46</v>
      </c>
      <c r="G161" s="108" t="s">
        <v>6327</v>
      </c>
      <c r="H161" s="458" t="s">
        <v>1006</v>
      </c>
      <c r="I161" s="454">
        <v>41526</v>
      </c>
      <c r="J161" s="104" t="s">
        <v>875</v>
      </c>
      <c r="K161" s="107"/>
      <c r="L161" s="239"/>
      <c r="M161" s="110" t="s">
        <v>49</v>
      </c>
      <c r="N161" s="283">
        <v>26.17</v>
      </c>
      <c r="O161" s="455" t="s">
        <v>46</v>
      </c>
      <c r="P161" s="104" t="s">
        <v>6327</v>
      </c>
      <c r="Q161" s="104" t="s">
        <v>1006</v>
      </c>
      <c r="R161" s="104"/>
    </row>
    <row r="162" spans="1:19" x14ac:dyDescent="0.2">
      <c r="A162" s="479">
        <v>41822</v>
      </c>
      <c r="B162" s="104" t="s">
        <v>1262</v>
      </c>
      <c r="C162" s="239"/>
      <c r="D162" s="110" t="s">
        <v>49</v>
      </c>
      <c r="E162" s="268">
        <v>400</v>
      </c>
      <c r="F162" s="256" t="s">
        <v>46</v>
      </c>
      <c r="G162" s="108" t="s">
        <v>6327</v>
      </c>
      <c r="H162" s="458" t="s">
        <v>1442</v>
      </c>
      <c r="I162" s="454">
        <v>41528</v>
      </c>
      <c r="J162" s="104" t="s">
        <v>768</v>
      </c>
      <c r="K162" s="107"/>
      <c r="L162" s="239"/>
      <c r="M162" s="110" t="s">
        <v>49</v>
      </c>
      <c r="N162" s="283">
        <v>2500</v>
      </c>
      <c r="O162" s="455" t="s">
        <v>46</v>
      </c>
      <c r="P162" s="104" t="s">
        <v>6327</v>
      </c>
      <c r="Q162" s="104" t="s">
        <v>1006</v>
      </c>
      <c r="R162" s="104"/>
    </row>
    <row r="163" spans="1:19" x14ac:dyDescent="0.2">
      <c r="A163" s="479">
        <v>41827</v>
      </c>
      <c r="B163" s="104" t="s">
        <v>1265</v>
      </c>
      <c r="C163" s="239" t="s">
        <v>1266</v>
      </c>
      <c r="D163" s="110" t="s">
        <v>54</v>
      </c>
      <c r="E163" s="268">
        <v>280.44</v>
      </c>
      <c r="F163" s="256" t="s">
        <v>46</v>
      </c>
      <c r="G163" s="108" t="s">
        <v>6327</v>
      </c>
      <c r="H163" s="458" t="s">
        <v>1444</v>
      </c>
      <c r="I163" s="454">
        <v>41542</v>
      </c>
      <c r="J163" s="104" t="s">
        <v>886</v>
      </c>
      <c r="K163" s="107"/>
      <c r="L163" s="239"/>
      <c r="M163" s="110" t="s">
        <v>49</v>
      </c>
      <c r="N163" s="283">
        <v>206.64</v>
      </c>
      <c r="O163" s="455" t="s">
        <v>46</v>
      </c>
      <c r="P163" s="104" t="s">
        <v>6327</v>
      </c>
      <c r="Q163" s="104" t="s">
        <v>1006</v>
      </c>
      <c r="R163" s="104"/>
    </row>
    <row r="164" spans="1:19" x14ac:dyDescent="0.2">
      <c r="A164" s="486">
        <v>41829</v>
      </c>
      <c r="B164" s="104" t="s">
        <v>1267</v>
      </c>
      <c r="C164" s="242" t="s">
        <v>1268</v>
      </c>
      <c r="D164" s="140" t="s">
        <v>54</v>
      </c>
      <c r="E164" s="485">
        <v>1543.06</v>
      </c>
      <c r="F164" s="255" t="s">
        <v>46</v>
      </c>
      <c r="G164" s="108" t="s">
        <v>6327</v>
      </c>
      <c r="H164" s="458" t="s">
        <v>1471</v>
      </c>
      <c r="I164" s="454">
        <v>41552</v>
      </c>
      <c r="J164" s="104" t="s">
        <v>782</v>
      </c>
      <c r="K164" s="107"/>
      <c r="L164" s="239"/>
      <c r="M164" s="110" t="s">
        <v>49</v>
      </c>
      <c r="N164" s="283">
        <v>1500</v>
      </c>
      <c r="O164" s="455" t="s">
        <v>46</v>
      </c>
      <c r="P164" s="104" t="s">
        <v>6327</v>
      </c>
      <c r="Q164" s="104" t="s">
        <v>1006</v>
      </c>
      <c r="R164" s="104"/>
    </row>
    <row r="165" spans="1:19" x14ac:dyDescent="0.2">
      <c r="A165" s="486">
        <v>41830</v>
      </c>
      <c r="B165" s="104" t="s">
        <v>1269</v>
      </c>
      <c r="C165" s="242"/>
      <c r="D165" s="140" t="s">
        <v>49</v>
      </c>
      <c r="E165" s="485">
        <v>57.79</v>
      </c>
      <c r="F165" s="255" t="s">
        <v>46</v>
      </c>
      <c r="G165" s="108" t="s">
        <v>6327</v>
      </c>
      <c r="H165" s="458" t="s">
        <v>1445</v>
      </c>
      <c r="I165" s="454">
        <v>41552</v>
      </c>
      <c r="J165" s="104" t="s">
        <v>896</v>
      </c>
      <c r="K165" s="107"/>
      <c r="L165" s="239"/>
      <c r="M165" s="110" t="s">
        <v>49</v>
      </c>
      <c r="N165" s="283">
        <v>142.09</v>
      </c>
      <c r="O165" s="455" t="s">
        <v>46</v>
      </c>
      <c r="P165" s="104" t="s">
        <v>6327</v>
      </c>
      <c r="Q165" s="104" t="s">
        <v>1006</v>
      </c>
      <c r="R165" s="104"/>
    </row>
    <row r="166" spans="1:19" x14ac:dyDescent="0.2">
      <c r="A166" s="486">
        <v>41831</v>
      </c>
      <c r="B166" s="104" t="s">
        <v>1272</v>
      </c>
      <c r="C166" s="242" t="s">
        <v>1273</v>
      </c>
      <c r="D166" s="140" t="s">
        <v>54</v>
      </c>
      <c r="E166" s="485">
        <v>324.72000000000003</v>
      </c>
      <c r="F166" s="255" t="s">
        <v>46</v>
      </c>
      <c r="G166" s="108" t="s">
        <v>6327</v>
      </c>
      <c r="H166" s="458" t="s">
        <v>1447</v>
      </c>
      <c r="I166" s="454">
        <v>41552</v>
      </c>
      <c r="J166" s="104" t="s">
        <v>768</v>
      </c>
      <c r="K166" s="107"/>
      <c r="L166" s="239"/>
      <c r="M166" s="110" t="s">
        <v>49</v>
      </c>
      <c r="N166" s="283">
        <v>4000</v>
      </c>
      <c r="O166" s="455" t="s">
        <v>46</v>
      </c>
      <c r="P166" s="104" t="s">
        <v>6327</v>
      </c>
      <c r="Q166" s="104" t="s">
        <v>1006</v>
      </c>
      <c r="R166" s="104"/>
    </row>
    <row r="167" spans="1:19" x14ac:dyDescent="0.2">
      <c r="A167" s="486">
        <v>41831</v>
      </c>
      <c r="B167" s="104" t="s">
        <v>1275</v>
      </c>
      <c r="C167" s="242"/>
      <c r="D167" s="140" t="s">
        <v>49</v>
      </c>
      <c r="E167" s="485">
        <v>1500</v>
      </c>
      <c r="F167" s="255" t="s">
        <v>46</v>
      </c>
      <c r="G167" s="108" t="s">
        <v>6327</v>
      </c>
      <c r="H167" s="458" t="s">
        <v>1445</v>
      </c>
      <c r="I167" s="454">
        <v>41552</v>
      </c>
      <c r="J167" s="104" t="s">
        <v>897</v>
      </c>
      <c r="K167" s="107"/>
      <c r="L167" s="239"/>
      <c r="M167" s="110" t="s">
        <v>49</v>
      </c>
      <c r="N167" s="283">
        <v>0.98</v>
      </c>
      <c r="O167" s="455" t="s">
        <v>46</v>
      </c>
      <c r="P167" s="104" t="s">
        <v>6327</v>
      </c>
      <c r="Q167" s="104" t="s">
        <v>1006</v>
      </c>
      <c r="R167" s="104"/>
    </row>
    <row r="168" spans="1:19" x14ac:dyDescent="0.2">
      <c r="A168" s="486">
        <v>41834</v>
      </c>
      <c r="B168" s="104" t="s">
        <v>586</v>
      </c>
      <c r="C168" s="242"/>
      <c r="D168" s="140" t="s">
        <v>49</v>
      </c>
      <c r="E168" s="485">
        <v>232.33</v>
      </c>
      <c r="F168" s="255" t="s">
        <v>46</v>
      </c>
      <c r="G168" s="108" t="s">
        <v>6327</v>
      </c>
      <c r="H168" s="458" t="s">
        <v>1445</v>
      </c>
      <c r="I168" s="454">
        <v>41568</v>
      </c>
      <c r="J168" s="104" t="s">
        <v>923</v>
      </c>
      <c r="K168" s="107"/>
      <c r="L168" s="239"/>
      <c r="M168" s="110" t="s">
        <v>49</v>
      </c>
      <c r="N168" s="283">
        <v>4018.16</v>
      </c>
      <c r="O168" s="455" t="s">
        <v>46</v>
      </c>
      <c r="P168" s="104" t="s">
        <v>6327</v>
      </c>
      <c r="Q168" s="104" t="s">
        <v>1006</v>
      </c>
      <c r="R168" s="104"/>
    </row>
    <row r="169" spans="1:19" x14ac:dyDescent="0.2">
      <c r="A169" s="486">
        <v>41835</v>
      </c>
      <c r="B169" s="104" t="s">
        <v>1279</v>
      </c>
      <c r="C169" s="242"/>
      <c r="D169" s="140" t="s">
        <v>49</v>
      </c>
      <c r="E169" s="485">
        <v>1500</v>
      </c>
      <c r="F169" s="255" t="s">
        <v>46</v>
      </c>
      <c r="G169" s="108" t="s">
        <v>6327</v>
      </c>
      <c r="H169" s="104" t="s">
        <v>1451</v>
      </c>
      <c r="I169" s="454">
        <v>41570</v>
      </c>
      <c r="J169" s="104" t="s">
        <v>58</v>
      </c>
      <c r="K169" s="107"/>
      <c r="L169" s="239"/>
      <c r="M169" s="110" t="s">
        <v>49</v>
      </c>
      <c r="N169" s="283">
        <v>297.77999999999997</v>
      </c>
      <c r="O169" s="455" t="s">
        <v>46</v>
      </c>
      <c r="P169" s="104" t="s">
        <v>6327</v>
      </c>
      <c r="Q169" s="104" t="s">
        <v>1006</v>
      </c>
      <c r="R169" s="104"/>
    </row>
    <row r="170" spans="1:19" x14ac:dyDescent="0.2">
      <c r="A170" s="486">
        <v>41836</v>
      </c>
      <c r="B170" s="104" t="s">
        <v>1281</v>
      </c>
      <c r="C170" s="242"/>
      <c r="D170" s="140" t="s">
        <v>49</v>
      </c>
      <c r="E170" s="485">
        <v>600</v>
      </c>
      <c r="F170" s="255" t="s">
        <v>46</v>
      </c>
      <c r="G170" s="108" t="s">
        <v>6327</v>
      </c>
      <c r="H170" s="104" t="s">
        <v>1453</v>
      </c>
      <c r="I170" s="454">
        <v>41570</v>
      </c>
      <c r="J170" s="104" t="s">
        <v>926</v>
      </c>
      <c r="K170" s="107"/>
      <c r="L170" s="239"/>
      <c r="M170" s="110" t="s">
        <v>49</v>
      </c>
      <c r="N170" s="283">
        <v>1000</v>
      </c>
      <c r="O170" s="455" t="s">
        <v>46</v>
      </c>
      <c r="P170" s="104" t="s">
        <v>6327</v>
      </c>
      <c r="Q170" s="104" t="s">
        <v>1006</v>
      </c>
      <c r="R170" s="104"/>
    </row>
    <row r="171" spans="1:19" x14ac:dyDescent="0.2">
      <c r="A171" s="486">
        <v>41841</v>
      </c>
      <c r="B171" s="104" t="s">
        <v>1297</v>
      </c>
      <c r="C171" s="242" t="s">
        <v>1171</v>
      </c>
      <c r="D171" s="140" t="s">
        <v>54</v>
      </c>
      <c r="E171" s="485">
        <v>4210</v>
      </c>
      <c r="F171" s="255" t="s">
        <v>46</v>
      </c>
      <c r="G171" s="108" t="s">
        <v>6327</v>
      </c>
      <c r="H171" s="458" t="s">
        <v>1463</v>
      </c>
      <c r="I171" s="454">
        <v>41586</v>
      </c>
      <c r="J171" s="104" t="s">
        <v>1079</v>
      </c>
      <c r="K171" s="107"/>
      <c r="L171" s="239"/>
      <c r="M171" s="110" t="s">
        <v>49</v>
      </c>
      <c r="N171" s="283">
        <v>1000</v>
      </c>
      <c r="O171" s="455" t="s">
        <v>46</v>
      </c>
      <c r="P171" s="104" t="s">
        <v>6327</v>
      </c>
      <c r="Q171" s="104" t="s">
        <v>1006</v>
      </c>
      <c r="R171" s="104"/>
    </row>
    <row r="172" spans="1:19" x14ac:dyDescent="0.2">
      <c r="A172" s="486">
        <v>41849</v>
      </c>
      <c r="B172" s="104" t="s">
        <v>1303</v>
      </c>
      <c r="C172" s="242"/>
      <c r="D172" s="140" t="s">
        <v>49</v>
      </c>
      <c r="E172" s="485">
        <v>151.63</v>
      </c>
      <c r="F172" s="255" t="s">
        <v>46</v>
      </c>
      <c r="G172" s="108" t="s">
        <v>6327</v>
      </c>
      <c r="H172" s="104" t="s">
        <v>1445</v>
      </c>
      <c r="I172" s="454">
        <v>41586</v>
      </c>
      <c r="J172" s="104" t="s">
        <v>896</v>
      </c>
      <c r="K172" s="107"/>
      <c r="L172" s="239"/>
      <c r="M172" s="110" t="s">
        <v>49</v>
      </c>
      <c r="N172" s="283">
        <v>52.78</v>
      </c>
      <c r="O172" s="455" t="s">
        <v>46</v>
      </c>
      <c r="P172" s="104" t="s">
        <v>6327</v>
      </c>
      <c r="Q172" s="104" t="s">
        <v>1006</v>
      </c>
      <c r="R172" s="104"/>
    </row>
    <row r="173" spans="1:19" x14ac:dyDescent="0.2">
      <c r="A173" s="486">
        <v>41850</v>
      </c>
      <c r="B173" s="104" t="s">
        <v>1304</v>
      </c>
      <c r="C173" s="242"/>
      <c r="D173" s="140" t="s">
        <v>49</v>
      </c>
      <c r="E173" s="485">
        <v>1500</v>
      </c>
      <c r="F173" s="255" t="s">
        <v>46</v>
      </c>
      <c r="G173" s="108" t="s">
        <v>6327</v>
      </c>
      <c r="H173" s="104" t="s">
        <v>1445</v>
      </c>
      <c r="I173" s="106">
        <v>41592</v>
      </c>
      <c r="J173" s="104" t="s">
        <v>943</v>
      </c>
      <c r="K173" s="107"/>
      <c r="L173" s="239"/>
      <c r="M173" s="110" t="s">
        <v>49</v>
      </c>
      <c r="N173" s="283">
        <v>4000</v>
      </c>
      <c r="O173" s="455" t="s">
        <v>46</v>
      </c>
      <c r="P173" s="104" t="s">
        <v>6327</v>
      </c>
      <c r="Q173" s="104" t="s">
        <v>1006</v>
      </c>
      <c r="R173" s="104"/>
    </row>
    <row r="174" spans="1:19" x14ac:dyDescent="0.2">
      <c r="A174" s="486">
        <v>41851</v>
      </c>
      <c r="B174" s="104" t="s">
        <v>1305</v>
      </c>
      <c r="C174" s="242" t="s">
        <v>1306</v>
      </c>
      <c r="D174" s="140" t="s">
        <v>54</v>
      </c>
      <c r="E174" s="485">
        <v>285</v>
      </c>
      <c r="F174" s="255" t="s">
        <v>46</v>
      </c>
      <c r="G174" s="108" t="s">
        <v>6327</v>
      </c>
      <c r="H174" s="104" t="s">
        <v>1447</v>
      </c>
      <c r="I174" s="106">
        <v>41596</v>
      </c>
      <c r="J174" s="104" t="s">
        <v>897</v>
      </c>
      <c r="K174" s="107"/>
      <c r="L174" s="239"/>
      <c r="M174" s="110" t="s">
        <v>49</v>
      </c>
      <c r="N174" s="283">
        <v>1213.02</v>
      </c>
      <c r="O174" s="455" t="s">
        <v>46</v>
      </c>
      <c r="P174" s="104" t="s">
        <v>6327</v>
      </c>
      <c r="Q174" s="104" t="s">
        <v>1006</v>
      </c>
      <c r="R174" s="104"/>
      <c r="S174" s="489">
        <f>SUM(N93:N141)</f>
        <v>228877.84000000008</v>
      </c>
    </row>
    <row r="175" spans="1:19" x14ac:dyDescent="0.2">
      <c r="A175" s="486">
        <v>41852</v>
      </c>
      <c r="B175" s="104" t="s">
        <v>1307</v>
      </c>
      <c r="C175" s="242" t="s">
        <v>1308</v>
      </c>
      <c r="D175" s="140" t="s">
        <v>54</v>
      </c>
      <c r="E175" s="485">
        <v>550</v>
      </c>
      <c r="F175" s="255" t="s">
        <v>46</v>
      </c>
      <c r="G175" s="108" t="s">
        <v>6327</v>
      </c>
      <c r="H175" s="104" t="s">
        <v>1467</v>
      </c>
      <c r="I175" s="106">
        <v>41596</v>
      </c>
      <c r="J175" s="104" t="s">
        <v>944</v>
      </c>
      <c r="K175" s="107"/>
      <c r="L175" s="239"/>
      <c r="M175" s="110" t="s">
        <v>49</v>
      </c>
      <c r="N175" s="283">
        <v>1000</v>
      </c>
      <c r="O175" s="455" t="s">
        <v>46</v>
      </c>
      <c r="P175" s="104" t="s">
        <v>6327</v>
      </c>
      <c r="Q175" s="104" t="s">
        <v>1006</v>
      </c>
      <c r="R175" s="104"/>
    </row>
    <row r="176" spans="1:19" x14ac:dyDescent="0.2">
      <c r="A176" s="486">
        <v>41855</v>
      </c>
      <c r="B176" s="104" t="s">
        <v>1310</v>
      </c>
      <c r="C176" s="242" t="s">
        <v>1311</v>
      </c>
      <c r="D176" s="140" t="s">
        <v>54</v>
      </c>
      <c r="E176" s="485">
        <v>191</v>
      </c>
      <c r="F176" s="255" t="s">
        <v>46</v>
      </c>
      <c r="G176" s="108" t="s">
        <v>6327</v>
      </c>
      <c r="H176" s="104" t="s">
        <v>1497</v>
      </c>
      <c r="I176" s="106">
        <v>41596</v>
      </c>
      <c r="J176" s="104" t="s">
        <v>896</v>
      </c>
      <c r="K176" s="107"/>
      <c r="L176" s="239"/>
      <c r="M176" s="110" t="s">
        <v>49</v>
      </c>
      <c r="N176" s="283">
        <v>221.06</v>
      </c>
      <c r="O176" s="455" t="s">
        <v>46</v>
      </c>
      <c r="P176" s="104" t="s">
        <v>6327</v>
      </c>
      <c r="Q176" s="104" t="s">
        <v>1006</v>
      </c>
      <c r="R176" s="104"/>
    </row>
    <row r="177" spans="1:18" x14ac:dyDescent="0.2">
      <c r="A177" s="486">
        <v>41855</v>
      </c>
      <c r="B177" s="104" t="s">
        <v>1312</v>
      </c>
      <c r="C177" s="242"/>
      <c r="D177" s="140" t="s">
        <v>49</v>
      </c>
      <c r="E177" s="485">
        <v>400</v>
      </c>
      <c r="F177" s="255" t="s">
        <v>46</v>
      </c>
      <c r="G177" s="108" t="s">
        <v>6327</v>
      </c>
      <c r="H177" s="104" t="s">
        <v>1442</v>
      </c>
      <c r="I177" s="106">
        <v>41606</v>
      </c>
      <c r="J177" s="104" t="s">
        <v>959</v>
      </c>
      <c r="K177" s="107"/>
      <c r="L177" s="239"/>
      <c r="M177" s="110" t="s">
        <v>49</v>
      </c>
      <c r="N177" s="283">
        <v>1500</v>
      </c>
      <c r="O177" s="455" t="s">
        <v>46</v>
      </c>
      <c r="P177" s="104" t="s">
        <v>6327</v>
      </c>
      <c r="Q177" s="104" t="s">
        <v>1006</v>
      </c>
      <c r="R177" s="104"/>
    </row>
    <row r="178" spans="1:18" x14ac:dyDescent="0.2">
      <c r="A178" s="486">
        <v>41855</v>
      </c>
      <c r="B178" s="104" t="s">
        <v>1313</v>
      </c>
      <c r="C178" s="242" t="s">
        <v>1314</v>
      </c>
      <c r="D178" s="140" t="s">
        <v>54</v>
      </c>
      <c r="E178" s="485">
        <v>1556.25</v>
      </c>
      <c r="F178" s="255" t="s">
        <v>46</v>
      </c>
      <c r="G178" s="108" t="s">
        <v>6327</v>
      </c>
      <c r="H178" s="104" t="s">
        <v>1471</v>
      </c>
      <c r="I178" s="106">
        <v>41607</v>
      </c>
      <c r="J178" s="104" t="s">
        <v>958</v>
      </c>
      <c r="K178" s="107"/>
      <c r="L178" s="239"/>
      <c r="M178" s="110" t="s">
        <v>49</v>
      </c>
      <c r="N178" s="283">
        <v>171.7</v>
      </c>
      <c r="O178" s="455" t="s">
        <v>46</v>
      </c>
      <c r="P178" s="104" t="s">
        <v>6327</v>
      </c>
      <c r="Q178" s="104" t="s">
        <v>1006</v>
      </c>
      <c r="R178" s="104"/>
    </row>
    <row r="179" spans="1:18" x14ac:dyDescent="0.2">
      <c r="A179" s="486">
        <v>41859</v>
      </c>
      <c r="B179" s="104" t="s">
        <v>1317</v>
      </c>
      <c r="C179" s="242"/>
      <c r="D179" s="140" t="s">
        <v>49</v>
      </c>
      <c r="E179" s="485">
        <v>-45.27</v>
      </c>
      <c r="F179" s="255" t="s">
        <v>46</v>
      </c>
      <c r="G179" s="108" t="s">
        <v>6327</v>
      </c>
      <c r="H179" s="458" t="s">
        <v>1451</v>
      </c>
      <c r="I179" s="106">
        <v>41607</v>
      </c>
      <c r="J179" s="104" t="s">
        <v>961</v>
      </c>
      <c r="K179" s="107"/>
      <c r="L179" s="239"/>
      <c r="M179" s="110" t="s">
        <v>49</v>
      </c>
      <c r="N179" s="283">
        <v>5000</v>
      </c>
      <c r="O179" s="455" t="s">
        <v>46</v>
      </c>
      <c r="P179" s="104" t="s">
        <v>6327</v>
      </c>
      <c r="Q179" s="104" t="s">
        <v>1006</v>
      </c>
      <c r="R179" s="104"/>
    </row>
    <row r="180" spans="1:18" x14ac:dyDescent="0.2">
      <c r="A180" s="486">
        <v>41862</v>
      </c>
      <c r="B180" s="104" t="s">
        <v>1318</v>
      </c>
      <c r="C180" s="242"/>
      <c r="D180" s="140" t="s">
        <v>49</v>
      </c>
      <c r="E180" s="485">
        <v>351.13</v>
      </c>
      <c r="F180" s="255" t="s">
        <v>46</v>
      </c>
      <c r="G180" s="108" t="s">
        <v>6327</v>
      </c>
      <c r="H180" s="458" t="s">
        <v>1453</v>
      </c>
      <c r="I180" s="106">
        <v>41607</v>
      </c>
      <c r="J180" s="104" t="s">
        <v>962</v>
      </c>
      <c r="K180" s="107"/>
      <c r="L180" s="239"/>
      <c r="M180" s="110" t="s">
        <v>49</v>
      </c>
      <c r="N180" s="283">
        <v>1000</v>
      </c>
      <c r="O180" s="455" t="s">
        <v>46</v>
      </c>
      <c r="P180" s="104" t="s">
        <v>6327</v>
      </c>
      <c r="Q180" s="104" t="s">
        <v>1006</v>
      </c>
      <c r="R180" s="104"/>
    </row>
    <row r="181" spans="1:18" x14ac:dyDescent="0.2">
      <c r="A181" s="486">
        <v>41862</v>
      </c>
      <c r="B181" s="104" t="s">
        <v>1319</v>
      </c>
      <c r="C181" s="242" t="s">
        <v>1320</v>
      </c>
      <c r="D181" s="140" t="s">
        <v>54</v>
      </c>
      <c r="E181" s="485">
        <v>150</v>
      </c>
      <c r="F181" s="255" t="s">
        <v>46</v>
      </c>
      <c r="G181" s="108" t="s">
        <v>6327</v>
      </c>
      <c r="H181" s="458" t="s">
        <v>1447</v>
      </c>
      <c r="I181" s="106">
        <v>41613</v>
      </c>
      <c r="J181" s="104" t="s">
        <v>975</v>
      </c>
      <c r="K181" s="107"/>
      <c r="L181" s="239"/>
      <c r="M181" s="110" t="s">
        <v>49</v>
      </c>
      <c r="N181" s="283">
        <v>834.99</v>
      </c>
      <c r="O181" s="455" t="s">
        <v>46</v>
      </c>
      <c r="P181" s="104" t="s">
        <v>6327</v>
      </c>
      <c r="Q181" s="104" t="s">
        <v>1006</v>
      </c>
      <c r="R181" s="104"/>
    </row>
    <row r="182" spans="1:18" x14ac:dyDescent="0.2">
      <c r="A182" s="486">
        <v>41864</v>
      </c>
      <c r="B182" s="104" t="s">
        <v>1323</v>
      </c>
      <c r="C182" s="242"/>
      <c r="D182" s="140" t="s">
        <v>49</v>
      </c>
      <c r="E182" s="485">
        <v>1200</v>
      </c>
      <c r="F182" s="255" t="s">
        <v>46</v>
      </c>
      <c r="G182" s="108" t="s">
        <v>6327</v>
      </c>
      <c r="H182" s="458" t="s">
        <v>1453</v>
      </c>
      <c r="I182" s="106">
        <v>41613</v>
      </c>
      <c r="J182" s="104" t="s">
        <v>976</v>
      </c>
      <c r="K182" s="107"/>
      <c r="L182" s="239"/>
      <c r="M182" s="110" t="s">
        <v>49</v>
      </c>
      <c r="N182" s="283">
        <v>451.38</v>
      </c>
      <c r="O182" s="455" t="s">
        <v>46</v>
      </c>
      <c r="P182" s="104" t="s">
        <v>6327</v>
      </c>
      <c r="Q182" s="104" t="s">
        <v>1006</v>
      </c>
      <c r="R182" s="104"/>
    </row>
    <row r="183" spans="1:18" x14ac:dyDescent="0.2">
      <c r="A183" s="487"/>
      <c r="B183" s="104" t="s">
        <v>6356</v>
      </c>
      <c r="C183" s="108"/>
      <c r="D183" s="252" t="s">
        <v>49</v>
      </c>
      <c r="E183" s="488">
        <v>1996.03</v>
      </c>
      <c r="F183" s="255" t="s">
        <v>46</v>
      </c>
      <c r="G183" s="108" t="s">
        <v>6327</v>
      </c>
      <c r="H183" s="458" t="s">
        <v>1006</v>
      </c>
      <c r="I183" s="106">
        <v>41620</v>
      </c>
      <c r="J183" s="104" t="s">
        <v>987</v>
      </c>
      <c r="K183" s="107"/>
      <c r="L183" s="239"/>
      <c r="M183" s="110" t="s">
        <v>48</v>
      </c>
      <c r="N183" s="283">
        <v>207.76</v>
      </c>
      <c r="O183" s="455" t="s">
        <v>46</v>
      </c>
      <c r="P183" s="104" t="s">
        <v>6327</v>
      </c>
      <c r="Q183" s="104" t="s">
        <v>1006</v>
      </c>
      <c r="R183" s="104"/>
    </row>
    <row r="184" spans="1:18" x14ac:dyDescent="0.2">
      <c r="A184" s="486">
        <v>41866</v>
      </c>
      <c r="B184" s="104" t="s">
        <v>1333</v>
      </c>
      <c r="C184" s="242" t="s">
        <v>1334</v>
      </c>
      <c r="D184" s="140" t="s">
        <v>54</v>
      </c>
      <c r="E184" s="485">
        <v>295</v>
      </c>
      <c r="F184" s="255" t="s">
        <v>46</v>
      </c>
      <c r="G184" s="108" t="s">
        <v>6327</v>
      </c>
      <c r="H184" s="458" t="s">
        <v>1475</v>
      </c>
      <c r="I184" s="106">
        <v>41625</v>
      </c>
      <c r="J184" s="104" t="s">
        <v>1000</v>
      </c>
      <c r="K184" s="107"/>
      <c r="L184" s="239"/>
      <c r="M184" s="110" t="s">
        <v>49</v>
      </c>
      <c r="N184" s="283">
        <v>57.01</v>
      </c>
      <c r="O184" s="455" t="s">
        <v>46</v>
      </c>
      <c r="P184" s="104" t="s">
        <v>6327</v>
      </c>
      <c r="Q184" s="104" t="s">
        <v>1006</v>
      </c>
      <c r="R184" s="104"/>
    </row>
    <row r="185" spans="1:18" x14ac:dyDescent="0.2">
      <c r="A185" s="486">
        <v>41866</v>
      </c>
      <c r="B185" s="104" t="s">
        <v>1335</v>
      </c>
      <c r="C185" s="242" t="s">
        <v>1336</v>
      </c>
      <c r="D185" s="140" t="s">
        <v>54</v>
      </c>
      <c r="E185" s="485">
        <v>1540</v>
      </c>
      <c r="F185" s="255" t="s">
        <v>46</v>
      </c>
      <c r="G185" s="108" t="s">
        <v>6327</v>
      </c>
      <c r="H185" s="458" t="s">
        <v>1476</v>
      </c>
      <c r="I185" s="106">
        <v>41625</v>
      </c>
      <c r="J185" s="104" t="s">
        <v>1001</v>
      </c>
      <c r="K185" s="107"/>
      <c r="L185" s="239"/>
      <c r="M185" s="110" t="s">
        <v>49</v>
      </c>
      <c r="N185" s="283">
        <v>1500</v>
      </c>
      <c r="O185" s="455" t="s">
        <v>46</v>
      </c>
      <c r="P185" s="104" t="s">
        <v>6327</v>
      </c>
      <c r="Q185" s="104" t="s">
        <v>1006</v>
      </c>
      <c r="R185" s="104"/>
    </row>
    <row r="186" spans="1:18" x14ac:dyDescent="0.2">
      <c r="A186" s="486">
        <v>41870</v>
      </c>
      <c r="B186" s="104" t="s">
        <v>1343</v>
      </c>
      <c r="C186" s="242"/>
      <c r="D186" s="140" t="s">
        <v>49</v>
      </c>
      <c r="E186" s="485">
        <v>1500</v>
      </c>
      <c r="F186" s="255" t="s">
        <v>46</v>
      </c>
      <c r="G186" s="108" t="s">
        <v>6327</v>
      </c>
      <c r="H186" s="458" t="s">
        <v>1445</v>
      </c>
      <c r="I186" s="106">
        <v>41628</v>
      </c>
      <c r="J186" s="104" t="s">
        <v>25</v>
      </c>
      <c r="K186" s="107"/>
      <c r="L186" s="239"/>
      <c r="M186" s="110" t="s">
        <v>49</v>
      </c>
      <c r="N186" s="283">
        <v>5000</v>
      </c>
      <c r="O186" s="455" t="s">
        <v>46</v>
      </c>
      <c r="P186" s="104" t="s">
        <v>6327</v>
      </c>
      <c r="Q186" s="104" t="s">
        <v>1006</v>
      </c>
      <c r="R186" s="104"/>
    </row>
    <row r="187" spans="1:18" x14ac:dyDescent="0.2">
      <c r="A187" s="486">
        <v>41871</v>
      </c>
      <c r="B187" s="104" t="s">
        <v>1346</v>
      </c>
      <c r="C187" s="242"/>
      <c r="D187" s="140" t="s">
        <v>49</v>
      </c>
      <c r="E187" s="485">
        <v>35.92</v>
      </c>
      <c r="F187" s="255" t="s">
        <v>46</v>
      </c>
      <c r="G187" s="108" t="s">
        <v>6327</v>
      </c>
      <c r="H187" s="458" t="s">
        <v>1445</v>
      </c>
      <c r="I187" s="106">
        <v>41638</v>
      </c>
      <c r="J187" s="104" t="s">
        <v>1003</v>
      </c>
      <c r="K187" s="107"/>
      <c r="L187" s="239"/>
      <c r="M187" s="110" t="s">
        <v>49</v>
      </c>
      <c r="N187" s="283">
        <v>913.13</v>
      </c>
      <c r="O187" s="455" t="s">
        <v>46</v>
      </c>
      <c r="P187" s="104" t="s">
        <v>6327</v>
      </c>
      <c r="Q187" s="104" t="s">
        <v>1006</v>
      </c>
      <c r="R187" s="104"/>
    </row>
    <row r="188" spans="1:18" x14ac:dyDescent="0.2">
      <c r="A188" s="486">
        <v>41873</v>
      </c>
      <c r="B188" s="104" t="s">
        <v>1349</v>
      </c>
      <c r="C188" s="242" t="s">
        <v>1350</v>
      </c>
      <c r="D188" s="140" t="s">
        <v>54</v>
      </c>
      <c r="E188" s="485">
        <v>550</v>
      </c>
      <c r="F188" s="255" t="s">
        <v>46</v>
      </c>
      <c r="G188" s="108" t="s">
        <v>6327</v>
      </c>
      <c r="H188" s="104" t="s">
        <v>1479</v>
      </c>
      <c r="I188" s="106">
        <v>41638</v>
      </c>
      <c r="J188" s="104" t="s">
        <v>23</v>
      </c>
      <c r="K188" s="107"/>
      <c r="L188" s="239"/>
      <c r="M188" s="110" t="s">
        <v>49</v>
      </c>
      <c r="N188" s="283">
        <v>1500</v>
      </c>
      <c r="O188" s="455" t="s">
        <v>46</v>
      </c>
      <c r="P188" s="104" t="s">
        <v>6327</v>
      </c>
      <c r="Q188" s="104" t="s">
        <v>1006</v>
      </c>
      <c r="R188" s="104"/>
    </row>
    <row r="189" spans="1:18" x14ac:dyDescent="0.2">
      <c r="A189" s="486">
        <v>41876</v>
      </c>
      <c r="B189" s="104" t="s">
        <v>1356</v>
      </c>
      <c r="C189" s="242" t="s">
        <v>1357</v>
      </c>
      <c r="D189" s="140" t="s">
        <v>54</v>
      </c>
      <c r="E189" s="485">
        <v>242</v>
      </c>
      <c r="F189" s="255" t="s">
        <v>46</v>
      </c>
      <c r="G189" s="108" t="s">
        <v>6327</v>
      </c>
      <c r="H189" s="458" t="s">
        <v>1482</v>
      </c>
      <c r="I189" s="454">
        <v>41535</v>
      </c>
      <c r="J189" s="104" t="s">
        <v>371</v>
      </c>
      <c r="K189" s="107"/>
      <c r="L189" s="239"/>
      <c r="M189" s="110" t="s">
        <v>51</v>
      </c>
      <c r="N189" s="283">
        <v>331.5</v>
      </c>
      <c r="O189" s="455" t="s">
        <v>46</v>
      </c>
      <c r="P189" s="104" t="s">
        <v>6327</v>
      </c>
      <c r="Q189" s="104" t="s">
        <v>1051</v>
      </c>
      <c r="R189" s="104"/>
    </row>
    <row r="190" spans="1:18" x14ac:dyDescent="0.2">
      <c r="A190" s="486">
        <v>41879</v>
      </c>
      <c r="B190" s="104" t="s">
        <v>1370</v>
      </c>
      <c r="C190" s="242" t="s">
        <v>1371</v>
      </c>
      <c r="D190" s="140" t="s">
        <v>54</v>
      </c>
      <c r="E190" s="485">
        <v>250</v>
      </c>
      <c r="F190" s="255" t="s">
        <v>46</v>
      </c>
      <c r="G190" s="108" t="s">
        <v>6327</v>
      </c>
      <c r="H190" s="458" t="s">
        <v>1487</v>
      </c>
      <c r="I190" s="454">
        <v>41578</v>
      </c>
      <c r="J190" s="104" t="s">
        <v>934</v>
      </c>
      <c r="K190" s="107"/>
      <c r="L190" s="239"/>
      <c r="M190" s="110" t="s">
        <v>49</v>
      </c>
      <c r="N190" s="283">
        <v>59.7</v>
      </c>
      <c r="O190" s="455" t="s">
        <v>46</v>
      </c>
      <c r="P190" s="104" t="s">
        <v>6327</v>
      </c>
      <c r="Q190" s="104" t="s">
        <v>1078</v>
      </c>
      <c r="R190" s="104"/>
    </row>
    <row r="191" spans="1:18" x14ac:dyDescent="0.2">
      <c r="A191" s="486">
        <v>41883</v>
      </c>
      <c r="B191" s="104" t="s">
        <v>1372</v>
      </c>
      <c r="C191" s="242"/>
      <c r="D191" s="140" t="s">
        <v>49</v>
      </c>
      <c r="E191" s="485">
        <v>3000</v>
      </c>
      <c r="F191" s="255" t="s">
        <v>46</v>
      </c>
      <c r="G191" s="108" t="s">
        <v>6327</v>
      </c>
      <c r="H191" s="458" t="s">
        <v>1445</v>
      </c>
      <c r="I191" s="454">
        <v>41530</v>
      </c>
      <c r="J191" s="104" t="s">
        <v>1042</v>
      </c>
      <c r="K191" s="107"/>
      <c r="L191" s="239"/>
      <c r="M191" s="110" t="s">
        <v>47</v>
      </c>
      <c r="N191" s="283">
        <v>86.38</v>
      </c>
      <c r="O191" s="455" t="s">
        <v>46</v>
      </c>
      <c r="P191" s="104" t="s">
        <v>6327</v>
      </c>
      <c r="Q191" s="104" t="s">
        <v>1049</v>
      </c>
      <c r="R191" s="104"/>
    </row>
    <row r="192" spans="1:18" x14ac:dyDescent="0.2">
      <c r="A192" s="486">
        <v>41883</v>
      </c>
      <c r="B192" s="104" t="s">
        <v>1373</v>
      </c>
      <c r="C192" s="242"/>
      <c r="D192" s="140" t="s">
        <v>49</v>
      </c>
      <c r="E192" s="485">
        <v>1500</v>
      </c>
      <c r="F192" s="255" t="s">
        <v>46</v>
      </c>
      <c r="G192" s="108" t="s">
        <v>6327</v>
      </c>
      <c r="H192" s="104" t="s">
        <v>1445</v>
      </c>
      <c r="I192" s="454">
        <v>41530</v>
      </c>
      <c r="J192" s="104" t="s">
        <v>880</v>
      </c>
      <c r="K192" s="107"/>
      <c r="L192" s="239"/>
      <c r="M192" s="110" t="s">
        <v>45</v>
      </c>
      <c r="N192" s="283">
        <v>248</v>
      </c>
      <c r="O192" s="455" t="s">
        <v>46</v>
      </c>
      <c r="P192" s="104" t="s">
        <v>6327</v>
      </c>
      <c r="Q192" s="104" t="s">
        <v>1049</v>
      </c>
      <c r="R192" s="104"/>
    </row>
    <row r="193" spans="1:18" x14ac:dyDescent="0.2">
      <c r="A193" s="486">
        <v>41884</v>
      </c>
      <c r="B193" s="104" t="s">
        <v>1377</v>
      </c>
      <c r="C193" s="242"/>
      <c r="D193" s="140" t="s">
        <v>49</v>
      </c>
      <c r="E193" s="485">
        <v>269.75</v>
      </c>
      <c r="F193" s="255" t="s">
        <v>46</v>
      </c>
      <c r="G193" s="108" t="s">
        <v>6327</v>
      </c>
      <c r="H193" s="104" t="s">
        <v>1453</v>
      </c>
      <c r="I193" s="454">
        <v>41590</v>
      </c>
      <c r="J193" s="104" t="s">
        <v>939</v>
      </c>
      <c r="K193" s="107"/>
      <c r="L193" s="239"/>
      <c r="M193" s="110" t="s">
        <v>54</v>
      </c>
      <c r="N193" s="283">
        <v>350</v>
      </c>
      <c r="O193" s="455" t="s">
        <v>46</v>
      </c>
      <c r="P193" s="104" t="s">
        <v>6327</v>
      </c>
      <c r="Q193" s="104" t="s">
        <v>1082</v>
      </c>
      <c r="R193" s="104"/>
    </row>
    <row r="194" spans="1:18" x14ac:dyDescent="0.2">
      <c r="A194" s="486">
        <v>41884</v>
      </c>
      <c r="B194" s="104" t="s">
        <v>1378</v>
      </c>
      <c r="C194" s="242"/>
      <c r="D194" s="140" t="s">
        <v>49</v>
      </c>
      <c r="E194" s="485">
        <v>400</v>
      </c>
      <c r="F194" s="255" t="s">
        <v>46</v>
      </c>
      <c r="G194" s="108" t="s">
        <v>6327</v>
      </c>
      <c r="H194" s="458" t="s">
        <v>1442</v>
      </c>
      <c r="I194" s="454">
        <v>41543</v>
      </c>
      <c r="J194" s="104" t="s">
        <v>891</v>
      </c>
      <c r="K194" s="107"/>
      <c r="L194" s="239"/>
      <c r="M194" s="110" t="s">
        <v>51</v>
      </c>
      <c r="N194" s="283">
        <v>126</v>
      </c>
      <c r="O194" s="455" t="s">
        <v>46</v>
      </c>
      <c r="P194" s="104" t="s">
        <v>6327</v>
      </c>
      <c r="Q194" s="104" t="s">
        <v>1581</v>
      </c>
      <c r="R194" s="104"/>
    </row>
    <row r="195" spans="1:18" x14ac:dyDescent="0.2">
      <c r="A195" s="486">
        <v>41887</v>
      </c>
      <c r="B195" s="104" t="s">
        <v>1383</v>
      </c>
      <c r="C195" s="242"/>
      <c r="D195" s="140" t="s">
        <v>49</v>
      </c>
      <c r="E195" s="485">
        <v>170.86</v>
      </c>
      <c r="F195" s="255" t="s">
        <v>46</v>
      </c>
      <c r="G195" s="108" t="s">
        <v>6327</v>
      </c>
      <c r="H195" s="458" t="s">
        <v>1445</v>
      </c>
      <c r="I195" s="454">
        <v>41563</v>
      </c>
      <c r="J195" s="104" t="s">
        <v>910</v>
      </c>
      <c r="K195" s="107"/>
      <c r="L195" s="239"/>
      <c r="M195" s="110" t="s">
        <v>54</v>
      </c>
      <c r="N195" s="283">
        <v>3960</v>
      </c>
      <c r="O195" s="455" t="s">
        <v>46</v>
      </c>
      <c r="P195" s="104" t="s">
        <v>6327</v>
      </c>
      <c r="Q195" s="104" t="s">
        <v>1069</v>
      </c>
      <c r="R195" s="104"/>
    </row>
    <row r="196" spans="1:18" x14ac:dyDescent="0.2">
      <c r="A196" s="486">
        <v>41887</v>
      </c>
      <c r="B196" s="104" t="s">
        <v>1384</v>
      </c>
      <c r="C196" s="242" t="s">
        <v>1385</v>
      </c>
      <c r="D196" s="140" t="s">
        <v>54</v>
      </c>
      <c r="E196" s="485">
        <v>1488</v>
      </c>
      <c r="F196" s="255" t="s">
        <v>46</v>
      </c>
      <c r="G196" s="108" t="s">
        <v>6327</v>
      </c>
      <c r="H196" s="458" t="s">
        <v>1471</v>
      </c>
      <c r="I196" s="454">
        <v>41463</v>
      </c>
      <c r="J196" s="104" t="s">
        <v>1009</v>
      </c>
      <c r="K196" s="107"/>
      <c r="L196" s="239"/>
      <c r="M196" s="110" t="s">
        <v>47</v>
      </c>
      <c r="N196" s="283">
        <v>978.84999999999991</v>
      </c>
      <c r="O196" s="455" t="s">
        <v>46</v>
      </c>
      <c r="P196" s="104" t="s">
        <v>6327</v>
      </c>
      <c r="Q196" s="104" t="s">
        <v>1016</v>
      </c>
      <c r="R196" s="104"/>
    </row>
    <row r="197" spans="1:18" x14ac:dyDescent="0.2">
      <c r="A197" s="487"/>
      <c r="B197" s="104" t="s">
        <v>6357</v>
      </c>
      <c r="C197" s="108"/>
      <c r="D197" s="104"/>
      <c r="E197" s="488">
        <f>474.24</f>
        <v>474.24</v>
      </c>
      <c r="F197" s="255" t="s">
        <v>46</v>
      </c>
      <c r="G197" s="108" t="s">
        <v>6327</v>
      </c>
      <c r="H197" s="458" t="s">
        <v>1445</v>
      </c>
      <c r="I197" s="454">
        <v>41463</v>
      </c>
      <c r="J197" s="104" t="s">
        <v>833</v>
      </c>
      <c r="K197" s="107"/>
      <c r="L197" s="239"/>
      <c r="M197" s="110" t="s">
        <v>45</v>
      </c>
      <c r="N197" s="283">
        <v>2566.23</v>
      </c>
      <c r="O197" s="455" t="s">
        <v>46</v>
      </c>
      <c r="P197" s="104" t="s">
        <v>6327</v>
      </c>
      <c r="Q197" s="104" t="s">
        <v>1016</v>
      </c>
      <c r="R197" s="104"/>
    </row>
    <row r="198" spans="1:18" x14ac:dyDescent="0.2">
      <c r="A198" s="486">
        <v>41897</v>
      </c>
      <c r="B198" s="104" t="s">
        <v>1388</v>
      </c>
      <c r="C198" s="242" t="s">
        <v>1389</v>
      </c>
      <c r="D198" s="140" t="s">
        <v>54</v>
      </c>
      <c r="E198" s="485">
        <v>1150</v>
      </c>
      <c r="F198" s="255" t="s">
        <v>46</v>
      </c>
      <c r="G198" s="108" t="s">
        <v>6327</v>
      </c>
      <c r="H198" s="458" t="s">
        <v>1490</v>
      </c>
      <c r="I198" s="454">
        <v>41410</v>
      </c>
      <c r="J198" s="104" t="s">
        <v>988</v>
      </c>
      <c r="K198" s="107"/>
      <c r="L198" s="239"/>
      <c r="M198" s="110" t="s">
        <v>54</v>
      </c>
      <c r="N198" s="283">
        <v>185.2</v>
      </c>
      <c r="O198" s="455" t="s">
        <v>46</v>
      </c>
      <c r="P198" s="104" t="s">
        <v>6327</v>
      </c>
      <c r="Q198" s="104" t="s">
        <v>1018</v>
      </c>
      <c r="R198" s="104"/>
    </row>
    <row r="199" spans="1:18" x14ac:dyDescent="0.2">
      <c r="A199" s="486">
        <v>41899</v>
      </c>
      <c r="B199" s="104" t="s">
        <v>1391</v>
      </c>
      <c r="C199" s="242"/>
      <c r="D199" s="140" t="s">
        <v>49</v>
      </c>
      <c r="E199" s="485">
        <v>77.87</v>
      </c>
      <c r="F199" s="255" t="s">
        <v>46</v>
      </c>
      <c r="G199" s="108" t="s">
        <v>6327</v>
      </c>
      <c r="H199" s="458" t="s">
        <v>1445</v>
      </c>
      <c r="I199" s="454">
        <v>41410</v>
      </c>
      <c r="J199" s="104" t="s">
        <v>1106</v>
      </c>
      <c r="K199" s="107"/>
      <c r="L199" s="239"/>
      <c r="M199" s="110" t="s">
        <v>54</v>
      </c>
      <c r="N199" s="283">
        <v>480</v>
      </c>
      <c r="O199" s="455" t="s">
        <v>46</v>
      </c>
      <c r="P199" s="104" t="s">
        <v>6327</v>
      </c>
      <c r="Q199" s="104" t="s">
        <v>1018</v>
      </c>
      <c r="R199" s="104"/>
    </row>
    <row r="200" spans="1:18" x14ac:dyDescent="0.2">
      <c r="A200" s="486">
        <v>41904</v>
      </c>
      <c r="B200" s="104" t="s">
        <v>1396</v>
      </c>
      <c r="C200" s="242" t="s">
        <v>1397</v>
      </c>
      <c r="D200" s="140" t="s">
        <v>54</v>
      </c>
      <c r="E200" s="485">
        <v>493</v>
      </c>
      <c r="F200" s="255" t="s">
        <v>46</v>
      </c>
      <c r="G200" s="108" t="s">
        <v>6327</v>
      </c>
      <c r="H200" s="458" t="s">
        <v>1447</v>
      </c>
      <c r="I200" s="454">
        <v>41416</v>
      </c>
      <c r="J200" s="104" t="s">
        <v>1112</v>
      </c>
      <c r="K200" s="107"/>
      <c r="L200" s="239"/>
      <c r="M200" s="110" t="s">
        <v>51</v>
      </c>
      <c r="N200" s="283">
        <v>780</v>
      </c>
      <c r="O200" s="455" t="s">
        <v>46</v>
      </c>
      <c r="P200" s="104" t="s">
        <v>6327</v>
      </c>
      <c r="Q200" s="104" t="s">
        <v>1018</v>
      </c>
      <c r="R200" s="104"/>
    </row>
    <row r="201" spans="1:18" x14ac:dyDescent="0.2">
      <c r="A201" s="280">
        <v>41905</v>
      </c>
      <c r="B201" s="104" t="s">
        <v>1398</v>
      </c>
      <c r="C201" s="242"/>
      <c r="D201" s="140" t="s">
        <v>49</v>
      </c>
      <c r="E201" s="485">
        <v>1000</v>
      </c>
      <c r="F201" s="255" t="s">
        <v>46</v>
      </c>
      <c r="G201" s="108" t="s">
        <v>6327</v>
      </c>
      <c r="H201" s="104" t="s">
        <v>1445</v>
      </c>
      <c r="I201" s="454">
        <v>41438</v>
      </c>
      <c r="J201" s="104" t="s">
        <v>1129</v>
      </c>
      <c r="K201" s="238"/>
      <c r="L201" s="239"/>
      <c r="M201" s="110" t="s">
        <v>51</v>
      </c>
      <c r="N201" s="283">
        <v>402</v>
      </c>
      <c r="O201" s="455" t="s">
        <v>46</v>
      </c>
      <c r="P201" s="104" t="s">
        <v>6327</v>
      </c>
      <c r="Q201" s="104" t="s">
        <v>1018</v>
      </c>
      <c r="R201" s="104"/>
    </row>
    <row r="202" spans="1:18" x14ac:dyDescent="0.2">
      <c r="A202" s="493"/>
      <c r="B202" s="104" t="s">
        <v>6356</v>
      </c>
      <c r="C202" s="108"/>
      <c r="D202" s="252" t="s">
        <v>49</v>
      </c>
      <c r="E202" s="488">
        <f>20+165.29+158.05+131.97+18.9+2524</f>
        <v>3018.21</v>
      </c>
      <c r="F202" s="255" t="s">
        <v>46</v>
      </c>
      <c r="G202" s="108" t="s">
        <v>6327</v>
      </c>
      <c r="H202" s="104" t="s">
        <v>1445</v>
      </c>
      <c r="I202" s="106">
        <v>41443</v>
      </c>
      <c r="J202" s="104" t="s">
        <v>1137</v>
      </c>
      <c r="K202" s="107"/>
      <c r="L202" s="239"/>
      <c r="M202" s="110" t="s">
        <v>51</v>
      </c>
      <c r="N202" s="283">
        <v>1445.7</v>
      </c>
      <c r="O202" s="455" t="s">
        <v>46</v>
      </c>
      <c r="P202" s="104" t="s">
        <v>6327</v>
      </c>
      <c r="Q202" s="104" t="s">
        <v>1018</v>
      </c>
      <c r="R202" s="104"/>
    </row>
    <row r="203" spans="1:18" x14ac:dyDescent="0.2">
      <c r="A203" s="280">
        <v>41908</v>
      </c>
      <c r="B203" s="104" t="s">
        <v>1400</v>
      </c>
      <c r="C203" s="242"/>
      <c r="D203" s="140" t="s">
        <v>49</v>
      </c>
      <c r="E203" s="485">
        <v>1500</v>
      </c>
      <c r="F203" s="255" t="s">
        <v>46</v>
      </c>
      <c r="G203" s="108" t="s">
        <v>6327</v>
      </c>
      <c r="H203" s="104" t="s">
        <v>1445</v>
      </c>
      <c r="I203" s="454">
        <v>41464</v>
      </c>
      <c r="J203" s="104" t="s">
        <v>323</v>
      </c>
      <c r="K203" s="107"/>
      <c r="L203" s="239"/>
      <c r="M203" s="110" t="s">
        <v>51</v>
      </c>
      <c r="N203" s="283">
        <v>292.60000000000002</v>
      </c>
      <c r="O203" s="455" t="s">
        <v>46</v>
      </c>
      <c r="P203" s="104" t="s">
        <v>6327</v>
      </c>
      <c r="Q203" s="104" t="s">
        <v>1018</v>
      </c>
      <c r="R203" s="104"/>
    </row>
    <row r="204" spans="1:18" x14ac:dyDescent="0.2">
      <c r="A204" s="280">
        <v>41908</v>
      </c>
      <c r="B204" s="104" t="s">
        <v>1401</v>
      </c>
      <c r="C204" s="242" t="s">
        <v>1402</v>
      </c>
      <c r="D204" s="140" t="s">
        <v>51</v>
      </c>
      <c r="E204" s="485">
        <v>566</v>
      </c>
      <c r="F204" s="255" t="s">
        <v>46</v>
      </c>
      <c r="G204" s="108" t="s">
        <v>6327</v>
      </c>
      <c r="H204" s="104" t="s">
        <v>1492</v>
      </c>
      <c r="I204" s="454">
        <v>41466</v>
      </c>
      <c r="J204" s="104" t="s">
        <v>323</v>
      </c>
      <c r="K204" s="107"/>
      <c r="L204" s="239"/>
      <c r="M204" s="110" t="s">
        <v>51</v>
      </c>
      <c r="N204" s="283">
        <v>427.2</v>
      </c>
      <c r="O204" s="455" t="s">
        <v>46</v>
      </c>
      <c r="P204" s="104" t="s">
        <v>6327</v>
      </c>
      <c r="Q204" s="104" t="s">
        <v>1018</v>
      </c>
      <c r="R204" s="104"/>
    </row>
    <row r="205" spans="1:18" x14ac:dyDescent="0.2">
      <c r="A205" s="280">
        <v>41911</v>
      </c>
      <c r="B205" s="104" t="s">
        <v>1403</v>
      </c>
      <c r="C205" s="242"/>
      <c r="D205" s="140" t="s">
        <v>49</v>
      </c>
      <c r="E205" s="485">
        <v>170.89</v>
      </c>
      <c r="F205" s="255" t="s">
        <v>46</v>
      </c>
      <c r="G205" s="108" t="s">
        <v>6327</v>
      </c>
      <c r="H205" s="104" t="s">
        <v>1445</v>
      </c>
      <c r="I205" s="454">
        <v>41495</v>
      </c>
      <c r="J205" s="104" t="s">
        <v>323</v>
      </c>
      <c r="K205" s="107"/>
      <c r="L205" s="239"/>
      <c r="M205" s="110" t="s">
        <v>51</v>
      </c>
      <c r="N205" s="283">
        <v>146.6</v>
      </c>
      <c r="O205" s="455" t="s">
        <v>46</v>
      </c>
      <c r="P205" s="104" t="s">
        <v>6327</v>
      </c>
      <c r="Q205" s="104" t="s">
        <v>1018</v>
      </c>
      <c r="R205" s="104"/>
    </row>
    <row r="206" spans="1:18" x14ac:dyDescent="0.2">
      <c r="A206" s="280">
        <v>41911</v>
      </c>
      <c r="B206" s="104" t="s">
        <v>6356</v>
      </c>
      <c r="C206" s="108"/>
      <c r="D206" s="252" t="s">
        <v>49</v>
      </c>
      <c r="E206" s="488">
        <v>3183.5</v>
      </c>
      <c r="F206" s="255" t="s">
        <v>46</v>
      </c>
      <c r="G206" s="108" t="s">
        <v>6327</v>
      </c>
      <c r="H206" s="104" t="s">
        <v>1445</v>
      </c>
      <c r="I206" s="454">
        <v>41495</v>
      </c>
      <c r="J206" s="104" t="s">
        <v>323</v>
      </c>
      <c r="K206" s="107"/>
      <c r="L206" s="239"/>
      <c r="M206" s="110" t="s">
        <v>51</v>
      </c>
      <c r="N206" s="283">
        <v>241.8</v>
      </c>
      <c r="O206" s="455" t="s">
        <v>46</v>
      </c>
      <c r="P206" s="104" t="s">
        <v>6327</v>
      </c>
      <c r="Q206" s="104" t="s">
        <v>1018</v>
      </c>
      <c r="R206" s="104"/>
    </row>
    <row r="207" spans="1:18" x14ac:dyDescent="0.2">
      <c r="A207" s="280">
        <v>41914</v>
      </c>
      <c r="B207" s="104" t="s">
        <v>1408</v>
      </c>
      <c r="C207" s="242"/>
      <c r="D207" s="140" t="s">
        <v>49</v>
      </c>
      <c r="E207" s="485">
        <v>400</v>
      </c>
      <c r="F207" s="255" t="s">
        <v>46</v>
      </c>
      <c r="G207" s="108" t="s">
        <v>6327</v>
      </c>
      <c r="H207" s="104" t="s">
        <v>1442</v>
      </c>
      <c r="I207" s="454">
        <v>41526</v>
      </c>
      <c r="J207" s="104" t="s">
        <v>323</v>
      </c>
      <c r="K207" s="107"/>
      <c r="L207" s="239"/>
      <c r="M207" s="110" t="s">
        <v>51</v>
      </c>
      <c r="N207" s="283">
        <v>267.7</v>
      </c>
      <c r="O207" s="455" t="s">
        <v>46</v>
      </c>
      <c r="P207" s="104" t="s">
        <v>6327</v>
      </c>
      <c r="Q207" s="104" t="s">
        <v>1018</v>
      </c>
      <c r="R207" s="104"/>
    </row>
    <row r="208" spans="1:18" x14ac:dyDescent="0.2">
      <c r="A208" s="280">
        <v>41919</v>
      </c>
      <c r="B208" s="104" t="s">
        <v>1414</v>
      </c>
      <c r="C208" s="242" t="s">
        <v>1415</v>
      </c>
      <c r="D208" s="140" t="s">
        <v>51</v>
      </c>
      <c r="E208" s="485">
        <v>245.1</v>
      </c>
      <c r="F208" s="255" t="s">
        <v>46</v>
      </c>
      <c r="G208" s="108" t="s">
        <v>6327</v>
      </c>
      <c r="H208" s="104" t="s">
        <v>1492</v>
      </c>
      <c r="I208" s="454">
        <v>41526</v>
      </c>
      <c r="J208" s="104" t="s">
        <v>323</v>
      </c>
      <c r="K208" s="107"/>
      <c r="L208" s="239"/>
      <c r="M208" s="110" t="s">
        <v>51</v>
      </c>
      <c r="N208" s="283">
        <v>318.89999999999998</v>
      </c>
      <c r="O208" s="455" t="s">
        <v>46</v>
      </c>
      <c r="P208" s="104" t="s">
        <v>6327</v>
      </c>
      <c r="Q208" s="104" t="s">
        <v>1018</v>
      </c>
      <c r="R208" s="104"/>
    </row>
    <row r="209" spans="1:19" x14ac:dyDescent="0.2">
      <c r="A209" s="280">
        <v>41925</v>
      </c>
      <c r="B209" s="104" t="s">
        <v>1420</v>
      </c>
      <c r="C209" s="242"/>
      <c r="D209" s="140" t="s">
        <v>49</v>
      </c>
      <c r="E209" s="485">
        <v>79.989999999999995</v>
      </c>
      <c r="F209" s="255" t="s">
        <v>46</v>
      </c>
      <c r="G209" s="108" t="s">
        <v>6327</v>
      </c>
      <c r="H209" s="104" t="s">
        <v>1445</v>
      </c>
      <c r="I209" s="454">
        <v>41552</v>
      </c>
      <c r="J209" s="104" t="s">
        <v>899</v>
      </c>
      <c r="K209" s="107"/>
      <c r="L209" s="239"/>
      <c r="M209" s="110" t="s">
        <v>51</v>
      </c>
      <c r="N209" s="283">
        <v>68.099999999999994</v>
      </c>
      <c r="O209" s="455" t="s">
        <v>46</v>
      </c>
      <c r="P209" s="104" t="s">
        <v>6327</v>
      </c>
      <c r="Q209" s="104" t="s">
        <v>1018</v>
      </c>
      <c r="R209" s="104"/>
    </row>
    <row r="210" spans="1:19" x14ac:dyDescent="0.2">
      <c r="A210" s="280">
        <v>41926</v>
      </c>
      <c r="B210" s="104" t="s">
        <v>1421</v>
      </c>
      <c r="C210" s="242"/>
      <c r="D210" s="140" t="s">
        <v>49</v>
      </c>
      <c r="E210" s="485">
        <v>1500</v>
      </c>
      <c r="F210" s="255" t="s">
        <v>46</v>
      </c>
      <c r="G210" s="108" t="s">
        <v>6327</v>
      </c>
      <c r="H210" s="104" t="s">
        <v>1445</v>
      </c>
      <c r="I210" s="454">
        <v>41552</v>
      </c>
      <c r="J210" s="104" t="s">
        <v>899</v>
      </c>
      <c r="K210" s="107"/>
      <c r="L210" s="239"/>
      <c r="M210" s="110" t="s">
        <v>51</v>
      </c>
      <c r="N210" s="283">
        <v>433.4</v>
      </c>
      <c r="O210" s="455" t="s">
        <v>46</v>
      </c>
      <c r="P210" s="104" t="s">
        <v>6327</v>
      </c>
      <c r="Q210" s="104" t="s">
        <v>1018</v>
      </c>
      <c r="R210" s="104"/>
      <c r="S210" s="489">
        <f>SUM(N93:N176)</f>
        <v>280596.85000000015</v>
      </c>
    </row>
    <row r="211" spans="1:19" x14ac:dyDescent="0.2">
      <c r="A211" s="280">
        <v>41926</v>
      </c>
      <c r="B211" s="104" t="s">
        <v>1422</v>
      </c>
      <c r="C211" s="242"/>
      <c r="D211" s="140" t="s">
        <v>49</v>
      </c>
      <c r="E211" s="485">
        <v>1500</v>
      </c>
      <c r="F211" s="255" t="s">
        <v>46</v>
      </c>
      <c r="G211" s="108" t="s">
        <v>6327</v>
      </c>
      <c r="H211" s="104" t="s">
        <v>1445</v>
      </c>
      <c r="I211" s="454">
        <v>41552</v>
      </c>
      <c r="J211" s="104" t="s">
        <v>899</v>
      </c>
      <c r="K211" s="107"/>
      <c r="L211" s="239"/>
      <c r="M211" s="110" t="s">
        <v>51</v>
      </c>
      <c r="N211" s="283">
        <v>454.5</v>
      </c>
      <c r="O211" s="455" t="s">
        <v>46</v>
      </c>
      <c r="P211" s="104" t="s">
        <v>6327</v>
      </c>
      <c r="Q211" s="104" t="s">
        <v>1018</v>
      </c>
      <c r="R211" s="104"/>
    </row>
    <row r="212" spans="1:19" x14ac:dyDescent="0.2">
      <c r="A212" s="280">
        <v>41926</v>
      </c>
      <c r="B212" s="104" t="s">
        <v>1423</v>
      </c>
      <c r="C212" s="242" t="s">
        <v>1424</v>
      </c>
      <c r="D212" s="140" t="s">
        <v>54</v>
      </c>
      <c r="E212" s="485">
        <v>454.6</v>
      </c>
      <c r="F212" s="255" t="s">
        <v>46</v>
      </c>
      <c r="G212" s="108" t="s">
        <v>6327</v>
      </c>
      <c r="H212" s="104" t="s">
        <v>1496</v>
      </c>
      <c r="I212" s="454">
        <v>41554</v>
      </c>
      <c r="J212" s="104" t="s">
        <v>884</v>
      </c>
      <c r="K212" s="107"/>
      <c r="L212" s="239"/>
      <c r="M212" s="110" t="s">
        <v>51</v>
      </c>
      <c r="N212" s="283">
        <v>551.79999999999995</v>
      </c>
      <c r="O212" s="455" t="s">
        <v>46</v>
      </c>
      <c r="P212" s="104" t="s">
        <v>6327</v>
      </c>
      <c r="Q212" s="104" t="s">
        <v>1018</v>
      </c>
      <c r="R212" s="104"/>
    </row>
    <row r="213" spans="1:19" x14ac:dyDescent="0.2">
      <c r="A213" s="280">
        <v>41926</v>
      </c>
      <c r="B213" s="104" t="s">
        <v>1425</v>
      </c>
      <c r="C213" s="242" t="s">
        <v>1426</v>
      </c>
      <c r="D213" s="140" t="s">
        <v>54</v>
      </c>
      <c r="E213" s="485">
        <v>1512.34</v>
      </c>
      <c r="F213" s="255" t="s">
        <v>46</v>
      </c>
      <c r="G213" s="108" t="s">
        <v>6327</v>
      </c>
      <c r="H213" s="104" t="s">
        <v>1471</v>
      </c>
      <c r="I213" s="454">
        <v>41554</v>
      </c>
      <c r="J213" s="104" t="s">
        <v>884</v>
      </c>
      <c r="K213" s="107"/>
      <c r="L213" s="239"/>
      <c r="M213" s="110" t="s">
        <v>51</v>
      </c>
      <c r="N213" s="283">
        <v>559.74</v>
      </c>
      <c r="O213" s="455" t="s">
        <v>46</v>
      </c>
      <c r="P213" s="104" t="s">
        <v>6327</v>
      </c>
      <c r="Q213" s="104" t="s">
        <v>1018</v>
      </c>
      <c r="R213" s="104"/>
    </row>
    <row r="214" spans="1:19" x14ac:dyDescent="0.2">
      <c r="A214" s="280">
        <v>41926</v>
      </c>
      <c r="B214" s="104" t="s">
        <v>1427</v>
      </c>
      <c r="C214" s="242" t="s">
        <v>1171</v>
      </c>
      <c r="D214" s="140" t="s">
        <v>54</v>
      </c>
      <c r="E214" s="485">
        <v>3500</v>
      </c>
      <c r="F214" s="255" t="s">
        <v>46</v>
      </c>
      <c r="G214" s="108" t="s">
        <v>6327</v>
      </c>
      <c r="H214" s="104" t="s">
        <v>1498</v>
      </c>
      <c r="I214" s="454">
        <v>41554</v>
      </c>
      <c r="J214" s="104" t="s">
        <v>900</v>
      </c>
      <c r="K214" s="107"/>
      <c r="L214" s="239"/>
      <c r="M214" s="110" t="s">
        <v>51</v>
      </c>
      <c r="N214" s="283">
        <v>867.75</v>
      </c>
      <c r="O214" s="455" t="s">
        <v>46</v>
      </c>
      <c r="P214" s="104" t="s">
        <v>6327</v>
      </c>
      <c r="Q214" s="104" t="s">
        <v>1018</v>
      </c>
      <c r="R214" s="104"/>
    </row>
    <row r="215" spans="1:19" x14ac:dyDescent="0.2">
      <c r="A215" s="280">
        <v>41927</v>
      </c>
      <c r="B215" s="104" t="s">
        <v>1428</v>
      </c>
      <c r="C215" s="242" t="s">
        <v>1429</v>
      </c>
      <c r="D215" s="140" t="s">
        <v>54</v>
      </c>
      <c r="E215" s="485">
        <v>2230</v>
      </c>
      <c r="F215" s="255" t="s">
        <v>46</v>
      </c>
      <c r="G215" s="108" t="s">
        <v>6327</v>
      </c>
      <c r="H215" s="104" t="s">
        <v>1447</v>
      </c>
      <c r="I215" s="454">
        <v>41554</v>
      </c>
      <c r="J215" s="104" t="s">
        <v>900</v>
      </c>
      <c r="K215" s="107"/>
      <c r="L215" s="239"/>
      <c r="M215" s="110" t="s">
        <v>51</v>
      </c>
      <c r="N215" s="283">
        <v>882.5</v>
      </c>
      <c r="O215" s="455" t="s">
        <v>46</v>
      </c>
      <c r="P215" s="104" t="s">
        <v>6327</v>
      </c>
      <c r="Q215" s="104" t="s">
        <v>1018</v>
      </c>
      <c r="R215" s="104"/>
    </row>
    <row r="216" spans="1:19" x14ac:dyDescent="0.2">
      <c r="A216" s="280">
        <v>41927</v>
      </c>
      <c r="B216" s="104" t="s">
        <v>1430</v>
      </c>
      <c r="C216" s="242" t="s">
        <v>1431</v>
      </c>
      <c r="D216" s="140" t="s">
        <v>54</v>
      </c>
      <c r="E216" s="485">
        <v>1500</v>
      </c>
      <c r="F216" s="255" t="s">
        <v>46</v>
      </c>
      <c r="G216" s="108" t="s">
        <v>6327</v>
      </c>
      <c r="H216" s="104" t="s">
        <v>1447</v>
      </c>
      <c r="I216" s="454">
        <v>41563</v>
      </c>
      <c r="J216" s="104" t="s">
        <v>434</v>
      </c>
      <c r="K216" s="107"/>
      <c r="L216" s="239"/>
      <c r="M216" s="110" t="s">
        <v>54</v>
      </c>
      <c r="N216" s="283">
        <v>260.7</v>
      </c>
      <c r="O216" s="455" t="s">
        <v>46</v>
      </c>
      <c r="P216" s="104" t="s">
        <v>6327</v>
      </c>
      <c r="Q216" s="104" t="s">
        <v>1018</v>
      </c>
      <c r="R216" s="104"/>
    </row>
    <row r="217" spans="1:19" x14ac:dyDescent="0.2">
      <c r="A217" s="280">
        <v>41927</v>
      </c>
      <c r="B217" s="104" t="s">
        <v>1432</v>
      </c>
      <c r="C217" s="242" t="s">
        <v>1433</v>
      </c>
      <c r="D217" s="140" t="s">
        <v>54</v>
      </c>
      <c r="E217" s="485">
        <v>6720</v>
      </c>
      <c r="F217" s="255" t="s">
        <v>46</v>
      </c>
      <c r="G217" s="108" t="s">
        <v>6327</v>
      </c>
      <c r="H217" s="104" t="s">
        <v>1499</v>
      </c>
      <c r="I217" s="454">
        <v>41563</v>
      </c>
      <c r="J217" s="104" t="s">
        <v>478</v>
      </c>
      <c r="K217" s="107"/>
      <c r="L217" s="239"/>
      <c r="M217" s="110" t="s">
        <v>54</v>
      </c>
      <c r="N217" s="283">
        <v>1433.7</v>
      </c>
      <c r="O217" s="455" t="s">
        <v>46</v>
      </c>
      <c r="P217" s="104" t="s">
        <v>6327</v>
      </c>
      <c r="Q217" s="104" t="s">
        <v>1018</v>
      </c>
      <c r="R217" s="104"/>
    </row>
    <row r="218" spans="1:19" x14ac:dyDescent="0.2">
      <c r="A218" s="280">
        <v>41928</v>
      </c>
      <c r="B218" s="104" t="s">
        <v>1434</v>
      </c>
      <c r="C218" s="242"/>
      <c r="D218" s="140" t="s">
        <v>49</v>
      </c>
      <c r="E218" s="485">
        <v>0.67</v>
      </c>
      <c r="F218" s="255" t="s">
        <v>46</v>
      </c>
      <c r="G218" s="108" t="s">
        <v>6327</v>
      </c>
      <c r="H218" s="104" t="s">
        <v>1445</v>
      </c>
      <c r="I218" s="454">
        <v>41563</v>
      </c>
      <c r="J218" s="104" t="s">
        <v>478</v>
      </c>
      <c r="K218" s="107"/>
      <c r="L218" s="239"/>
      <c r="M218" s="110" t="s">
        <v>54</v>
      </c>
      <c r="N218" s="283">
        <v>255</v>
      </c>
      <c r="O218" s="455" t="s">
        <v>46</v>
      </c>
      <c r="P218" s="104" t="s">
        <v>6327</v>
      </c>
      <c r="Q218" s="104" t="s">
        <v>1018</v>
      </c>
      <c r="R218" s="104"/>
    </row>
    <row r="219" spans="1:19" x14ac:dyDescent="0.2">
      <c r="A219" s="280">
        <v>41929</v>
      </c>
      <c r="B219" s="104" t="s">
        <v>1435</v>
      </c>
      <c r="C219" s="242"/>
      <c r="D219" s="140" t="s">
        <v>49</v>
      </c>
      <c r="E219" s="485">
        <v>2000</v>
      </c>
      <c r="F219" s="255" t="s">
        <v>46</v>
      </c>
      <c r="G219" s="108" t="s">
        <v>6327</v>
      </c>
      <c r="H219" s="104" t="s">
        <v>1500</v>
      </c>
      <c r="I219" s="454">
        <v>41563</v>
      </c>
      <c r="J219" s="104" t="s">
        <v>478</v>
      </c>
      <c r="K219" s="107"/>
      <c r="L219" s="239"/>
      <c r="M219" s="110" t="s">
        <v>54</v>
      </c>
      <c r="N219" s="283">
        <v>372.8</v>
      </c>
      <c r="O219" s="455" t="s">
        <v>46</v>
      </c>
      <c r="P219" s="104" t="s">
        <v>6327</v>
      </c>
      <c r="Q219" s="104" t="s">
        <v>1018</v>
      </c>
      <c r="R219" s="104"/>
    </row>
    <row r="220" spans="1:19" x14ac:dyDescent="0.2">
      <c r="A220" s="280">
        <v>41929</v>
      </c>
      <c r="B220" s="104" t="s">
        <v>1436</v>
      </c>
      <c r="C220" s="242" t="s">
        <v>1437</v>
      </c>
      <c r="D220" s="140" t="s">
        <v>51</v>
      </c>
      <c r="E220" s="485">
        <v>319.60000000000002</v>
      </c>
      <c r="F220" s="255" t="s">
        <v>46</v>
      </c>
      <c r="G220" s="108" t="s">
        <v>6327</v>
      </c>
      <c r="H220" s="104" t="s">
        <v>1496</v>
      </c>
      <c r="I220" s="454">
        <v>41563</v>
      </c>
      <c r="J220" s="104" t="s">
        <v>398</v>
      </c>
      <c r="K220" s="107"/>
      <c r="L220" s="239"/>
      <c r="M220" s="110" t="s">
        <v>54</v>
      </c>
      <c r="N220" s="283">
        <v>297.60000000000002</v>
      </c>
      <c r="O220" s="455" t="s">
        <v>46</v>
      </c>
      <c r="P220" s="104" t="s">
        <v>6327</v>
      </c>
      <c r="Q220" s="104" t="s">
        <v>1018</v>
      </c>
      <c r="R220" s="104"/>
    </row>
    <row r="221" spans="1:19" x14ac:dyDescent="0.2">
      <c r="A221" s="280">
        <v>41934</v>
      </c>
      <c r="B221" s="104" t="s">
        <v>1438</v>
      </c>
      <c r="C221" s="242"/>
      <c r="D221" s="140" t="s">
        <v>48</v>
      </c>
      <c r="E221" s="485">
        <v>49.99</v>
      </c>
      <c r="F221" s="255" t="s">
        <v>46</v>
      </c>
      <c r="G221" s="108" t="s">
        <v>6327</v>
      </c>
      <c r="H221" s="104" t="s">
        <v>1492</v>
      </c>
      <c r="I221" s="454">
        <v>41568</v>
      </c>
      <c r="J221" s="104" t="s">
        <v>478</v>
      </c>
      <c r="K221" s="107"/>
      <c r="L221" s="239"/>
      <c r="M221" s="110" t="s">
        <v>54</v>
      </c>
      <c r="N221" s="283">
        <v>575.05999999999995</v>
      </c>
      <c r="O221" s="455" t="s">
        <v>46</v>
      </c>
      <c r="P221" s="104" t="s">
        <v>6327</v>
      </c>
      <c r="Q221" s="104" t="s">
        <v>1018</v>
      </c>
      <c r="R221" s="104"/>
    </row>
    <row r="222" spans="1:19" x14ac:dyDescent="0.2">
      <c r="A222" s="280">
        <v>41935</v>
      </c>
      <c r="B222" s="104" t="s">
        <v>1439</v>
      </c>
      <c r="C222" s="242" t="s">
        <v>1424</v>
      </c>
      <c r="D222" s="140" t="s">
        <v>51</v>
      </c>
      <c r="E222" s="485">
        <v>454.6</v>
      </c>
      <c r="F222" s="255" t="s">
        <v>46</v>
      </c>
      <c r="G222" s="108" t="s">
        <v>6327</v>
      </c>
      <c r="H222" s="104" t="s">
        <v>1496</v>
      </c>
      <c r="I222" s="454">
        <v>41568</v>
      </c>
      <c r="J222" s="104" t="s">
        <v>478</v>
      </c>
      <c r="K222" s="107"/>
      <c r="L222" s="239"/>
      <c r="M222" s="110" t="s">
        <v>54</v>
      </c>
      <c r="N222" s="283">
        <v>917.3</v>
      </c>
      <c r="O222" s="455" t="s">
        <v>46</v>
      </c>
      <c r="P222" s="104" t="s">
        <v>6327</v>
      </c>
      <c r="Q222" s="104" t="s">
        <v>1018</v>
      </c>
      <c r="R222" s="104"/>
    </row>
    <row r="223" spans="1:19" x14ac:dyDescent="0.2">
      <c r="A223" s="280">
        <v>41947</v>
      </c>
      <c r="B223" s="104" t="s">
        <v>1670</v>
      </c>
      <c r="C223" s="242"/>
      <c r="D223" s="140" t="s">
        <v>49</v>
      </c>
      <c r="E223" s="485">
        <v>12.9</v>
      </c>
      <c r="F223" s="255" t="s">
        <v>46</v>
      </c>
      <c r="G223" s="108" t="s">
        <v>6327</v>
      </c>
      <c r="H223" s="104" t="s">
        <v>1445</v>
      </c>
      <c r="I223" s="454">
        <v>41568</v>
      </c>
      <c r="J223" s="104" t="s">
        <v>478</v>
      </c>
      <c r="K223" s="107"/>
      <c r="L223" s="239"/>
      <c r="M223" s="110" t="s">
        <v>54</v>
      </c>
      <c r="N223" s="283">
        <v>1109</v>
      </c>
      <c r="O223" s="455" t="s">
        <v>46</v>
      </c>
      <c r="P223" s="104" t="s">
        <v>6327</v>
      </c>
      <c r="Q223" s="104" t="s">
        <v>1018</v>
      </c>
      <c r="R223" s="104"/>
    </row>
    <row r="224" spans="1:19" x14ac:dyDescent="0.2">
      <c r="A224" s="280">
        <v>41947</v>
      </c>
      <c r="B224" s="104" t="s">
        <v>1669</v>
      </c>
      <c r="C224" s="242"/>
      <c r="D224" s="140" t="s">
        <v>49</v>
      </c>
      <c r="E224" s="485">
        <v>400</v>
      </c>
      <c r="F224" s="255" t="s">
        <v>46</v>
      </c>
      <c r="G224" s="108" t="s">
        <v>6327</v>
      </c>
      <c r="H224" s="104" t="s">
        <v>1442</v>
      </c>
      <c r="I224" s="454">
        <v>41568</v>
      </c>
      <c r="J224" s="104" t="s">
        <v>478</v>
      </c>
      <c r="K224" s="107"/>
      <c r="L224" s="239"/>
      <c r="M224" s="110" t="s">
        <v>54</v>
      </c>
      <c r="N224" s="283">
        <v>1330</v>
      </c>
      <c r="O224" s="455" t="s">
        <v>46</v>
      </c>
      <c r="P224" s="104" t="s">
        <v>6327</v>
      </c>
      <c r="Q224" s="104" t="s">
        <v>1018</v>
      </c>
      <c r="R224" s="104"/>
    </row>
    <row r="225" spans="1:18" x14ac:dyDescent="0.2">
      <c r="A225" s="280">
        <v>41947</v>
      </c>
      <c r="B225" s="104" t="s">
        <v>1671</v>
      </c>
      <c r="C225" s="242"/>
      <c r="D225" s="140" t="s">
        <v>49</v>
      </c>
      <c r="E225" s="485">
        <v>2000</v>
      </c>
      <c r="F225" s="255" t="s">
        <v>46</v>
      </c>
      <c r="G225" s="108" t="s">
        <v>6327</v>
      </c>
      <c r="H225" s="104" t="s">
        <v>1445</v>
      </c>
      <c r="I225" s="106">
        <v>41596</v>
      </c>
      <c r="J225" s="104" t="s">
        <v>899</v>
      </c>
      <c r="K225" s="107"/>
      <c r="L225" s="239">
        <v>9675</v>
      </c>
      <c r="M225" s="110" t="s">
        <v>51</v>
      </c>
      <c r="N225" s="283">
        <v>392</v>
      </c>
      <c r="O225" s="455" t="s">
        <v>46</v>
      </c>
      <c r="P225" s="104" t="s">
        <v>6327</v>
      </c>
      <c r="Q225" s="104" t="s">
        <v>1018</v>
      </c>
      <c r="R225" s="104"/>
    </row>
    <row r="226" spans="1:18" x14ac:dyDescent="0.2">
      <c r="A226" s="280">
        <v>41949</v>
      </c>
      <c r="B226" s="104" t="s">
        <v>1672</v>
      </c>
      <c r="C226" s="242"/>
      <c r="D226" s="140" t="s">
        <v>49</v>
      </c>
      <c r="E226" s="485">
        <v>67.55</v>
      </c>
      <c r="F226" s="255" t="s">
        <v>46</v>
      </c>
      <c r="G226" s="108" t="s">
        <v>6327</v>
      </c>
      <c r="H226" s="104" t="s">
        <v>1445</v>
      </c>
      <c r="I226" s="106">
        <v>41596</v>
      </c>
      <c r="J226" s="104" t="s">
        <v>899</v>
      </c>
      <c r="K226" s="107"/>
      <c r="L226" s="239">
        <v>9674</v>
      </c>
      <c r="M226" s="110" t="s">
        <v>51</v>
      </c>
      <c r="N226" s="283">
        <v>611.9</v>
      </c>
      <c r="O226" s="455" t="s">
        <v>46</v>
      </c>
      <c r="P226" s="104" t="s">
        <v>6327</v>
      </c>
      <c r="Q226" s="104" t="s">
        <v>1018</v>
      </c>
      <c r="R226" s="104"/>
    </row>
    <row r="227" spans="1:18" x14ac:dyDescent="0.2">
      <c r="A227" s="280">
        <v>41949</v>
      </c>
      <c r="B227" s="104" t="s">
        <v>1673</v>
      </c>
      <c r="C227" s="242"/>
      <c r="D227" s="140" t="s">
        <v>49</v>
      </c>
      <c r="E227" s="485">
        <v>1500</v>
      </c>
      <c r="F227" s="255" t="s">
        <v>46</v>
      </c>
      <c r="G227" s="108" t="s">
        <v>6327</v>
      </c>
      <c r="H227" s="104" t="s">
        <v>1445</v>
      </c>
      <c r="I227" s="106">
        <v>41596</v>
      </c>
      <c r="J227" s="104" t="s">
        <v>899</v>
      </c>
      <c r="K227" s="107"/>
      <c r="L227" s="239">
        <v>9673</v>
      </c>
      <c r="M227" s="110" t="s">
        <v>51</v>
      </c>
      <c r="N227" s="283">
        <v>386.8</v>
      </c>
      <c r="O227" s="455" t="s">
        <v>46</v>
      </c>
      <c r="P227" s="104" t="s">
        <v>6327</v>
      </c>
      <c r="Q227" s="104" t="s">
        <v>1018</v>
      </c>
      <c r="R227" s="104"/>
    </row>
    <row r="228" spans="1:18" x14ac:dyDescent="0.2">
      <c r="A228" s="280">
        <v>41950</v>
      </c>
      <c r="B228" s="104" t="s">
        <v>1677</v>
      </c>
      <c r="C228" s="242"/>
      <c r="D228" s="140" t="s">
        <v>49</v>
      </c>
      <c r="E228" s="485">
        <v>714.63</v>
      </c>
      <c r="F228" s="255" t="s">
        <v>46</v>
      </c>
      <c r="G228" s="108" t="s">
        <v>6327</v>
      </c>
      <c r="H228" s="104" t="s">
        <v>1445</v>
      </c>
      <c r="I228" s="106">
        <v>41599</v>
      </c>
      <c r="J228" s="104" t="s">
        <v>398</v>
      </c>
      <c r="K228" s="107"/>
      <c r="L228" s="239">
        <v>8529</v>
      </c>
      <c r="M228" s="110" t="s">
        <v>51</v>
      </c>
      <c r="N228" s="283">
        <v>161</v>
      </c>
      <c r="O228" s="455" t="s">
        <v>46</v>
      </c>
      <c r="P228" s="104" t="s">
        <v>6327</v>
      </c>
      <c r="Q228" s="104" t="s">
        <v>1018</v>
      </c>
      <c r="R228" s="104"/>
    </row>
    <row r="229" spans="1:18" x14ac:dyDescent="0.2">
      <c r="A229" s="280">
        <v>41950</v>
      </c>
      <c r="B229" s="104" t="s">
        <v>1674</v>
      </c>
      <c r="C229" s="242" t="s">
        <v>1675</v>
      </c>
      <c r="D229" s="140" t="s">
        <v>54</v>
      </c>
      <c r="E229" s="485">
        <v>1598.97</v>
      </c>
      <c r="F229" s="255" t="s">
        <v>46</v>
      </c>
      <c r="G229" s="108" t="s">
        <v>6327</v>
      </c>
      <c r="H229" s="104" t="s">
        <v>1471</v>
      </c>
      <c r="I229" s="106">
        <v>41606</v>
      </c>
      <c r="J229" s="104" t="s">
        <v>960</v>
      </c>
      <c r="K229" s="238"/>
      <c r="L229" s="239"/>
      <c r="M229" s="110" t="s">
        <v>54</v>
      </c>
      <c r="N229" s="283">
        <v>1475</v>
      </c>
      <c r="O229" s="455" t="s">
        <v>46</v>
      </c>
      <c r="P229" s="104" t="s">
        <v>6327</v>
      </c>
      <c r="Q229" s="104" t="s">
        <v>1018</v>
      </c>
      <c r="R229" s="104"/>
    </row>
    <row r="230" spans="1:18" x14ac:dyDescent="0.2">
      <c r="A230" s="280">
        <v>41950</v>
      </c>
      <c r="B230" s="104" t="s">
        <v>1676</v>
      </c>
      <c r="C230" s="242"/>
      <c r="D230" s="140" t="s">
        <v>49</v>
      </c>
      <c r="E230" s="485">
        <v>3000</v>
      </c>
      <c r="F230" s="255" t="s">
        <v>46</v>
      </c>
      <c r="G230" s="108" t="s">
        <v>6327</v>
      </c>
      <c r="H230" s="104" t="s">
        <v>1445</v>
      </c>
      <c r="I230" s="106">
        <v>41612</v>
      </c>
      <c r="J230" s="104" t="s">
        <v>963</v>
      </c>
      <c r="K230" s="107"/>
      <c r="L230" s="239" t="s">
        <v>964</v>
      </c>
      <c r="M230" s="110" t="s">
        <v>51</v>
      </c>
      <c r="N230" s="283">
        <v>1185</v>
      </c>
      <c r="O230" s="455" t="s">
        <v>46</v>
      </c>
      <c r="P230" s="104" t="s">
        <v>6327</v>
      </c>
      <c r="Q230" s="104" t="s">
        <v>1018</v>
      </c>
      <c r="R230" s="104"/>
    </row>
    <row r="231" spans="1:18" x14ac:dyDescent="0.2">
      <c r="A231" s="280">
        <v>41960</v>
      </c>
      <c r="B231" s="104" t="s">
        <v>1686</v>
      </c>
      <c r="C231" s="242" t="s">
        <v>1687</v>
      </c>
      <c r="D231" s="140" t="s">
        <v>54</v>
      </c>
      <c r="E231" s="485">
        <v>1859.74</v>
      </c>
      <c r="F231" s="255" t="s">
        <v>46</v>
      </c>
      <c r="G231" s="108" t="s">
        <v>6327</v>
      </c>
      <c r="H231" s="104" t="s">
        <v>1709</v>
      </c>
      <c r="I231" s="106">
        <v>41620</v>
      </c>
      <c r="J231" s="104" t="s">
        <v>988</v>
      </c>
      <c r="K231" s="107"/>
      <c r="L231" s="239"/>
      <c r="M231" s="110" t="s">
        <v>54</v>
      </c>
      <c r="N231" s="283">
        <v>186</v>
      </c>
      <c r="O231" s="455" t="s">
        <v>46</v>
      </c>
      <c r="P231" s="104" t="s">
        <v>6327</v>
      </c>
      <c r="Q231" s="104" t="s">
        <v>1018</v>
      </c>
      <c r="R231" s="104"/>
    </row>
    <row r="232" spans="1:18" x14ac:dyDescent="0.2">
      <c r="A232" s="280">
        <v>41971</v>
      </c>
      <c r="B232" s="104" t="s">
        <v>1702</v>
      </c>
      <c r="C232" s="242" t="s">
        <v>1703</v>
      </c>
      <c r="D232" s="140" t="s">
        <v>54</v>
      </c>
      <c r="E232" s="494">
        <v>495</v>
      </c>
      <c r="F232" s="255" t="s">
        <v>46</v>
      </c>
      <c r="G232" s="108" t="s">
        <v>6327</v>
      </c>
      <c r="H232" s="104" t="s">
        <v>1447</v>
      </c>
      <c r="I232" s="454">
        <v>41569</v>
      </c>
      <c r="J232" s="104" t="s">
        <v>924</v>
      </c>
      <c r="K232" s="107"/>
      <c r="L232" s="239"/>
      <c r="M232" s="110" t="s">
        <v>54</v>
      </c>
      <c r="N232" s="283">
        <v>15750</v>
      </c>
      <c r="O232" s="455" t="s">
        <v>46</v>
      </c>
      <c r="P232" s="104" t="s">
        <v>6327</v>
      </c>
      <c r="Q232" s="104" t="s">
        <v>1075</v>
      </c>
      <c r="R232" s="104"/>
    </row>
    <row r="233" spans="1:18" x14ac:dyDescent="0.2">
      <c r="A233" s="280">
        <v>41974</v>
      </c>
      <c r="B233" s="241" t="s">
        <v>1734</v>
      </c>
      <c r="C233" s="242"/>
      <c r="D233" s="140" t="s">
        <v>49</v>
      </c>
      <c r="E233" s="485">
        <v>400</v>
      </c>
      <c r="F233" s="255" t="s">
        <v>46</v>
      </c>
      <c r="G233" s="108" t="s">
        <v>6327</v>
      </c>
      <c r="H233" s="104" t="s">
        <v>1442</v>
      </c>
      <c r="I233" s="454">
        <v>41563</v>
      </c>
      <c r="J233" s="104" t="s">
        <v>909</v>
      </c>
      <c r="K233" s="107"/>
      <c r="L233" s="239"/>
      <c r="M233" s="110" t="s">
        <v>54</v>
      </c>
      <c r="N233" s="283">
        <v>200</v>
      </c>
      <c r="O233" s="455" t="s">
        <v>46</v>
      </c>
      <c r="P233" s="104" t="s">
        <v>6327</v>
      </c>
      <c r="Q233" s="104" t="s">
        <v>1068</v>
      </c>
      <c r="R233" s="104"/>
    </row>
    <row r="234" spans="1:18" x14ac:dyDescent="0.2">
      <c r="A234" s="280">
        <v>41975</v>
      </c>
      <c r="B234" s="241" t="s">
        <v>1737</v>
      </c>
      <c r="C234" s="242" t="s">
        <v>1738</v>
      </c>
      <c r="D234" s="140" t="s">
        <v>54</v>
      </c>
      <c r="E234" s="485">
        <v>150</v>
      </c>
      <c r="F234" s="255" t="s">
        <v>46</v>
      </c>
      <c r="G234" s="108" t="s">
        <v>6327</v>
      </c>
      <c r="H234" s="104" t="s">
        <v>1447</v>
      </c>
      <c r="I234" s="454">
        <v>41549</v>
      </c>
      <c r="J234" s="104" t="s">
        <v>837</v>
      </c>
      <c r="K234" s="107"/>
      <c r="L234" s="239"/>
      <c r="M234" s="110" t="s">
        <v>51</v>
      </c>
      <c r="N234" s="283">
        <v>5373.95</v>
      </c>
      <c r="O234" s="455" t="s">
        <v>46</v>
      </c>
      <c r="P234" s="104" t="s">
        <v>6327</v>
      </c>
      <c r="Q234" s="104" t="s">
        <v>1063</v>
      </c>
      <c r="R234" s="104"/>
    </row>
    <row r="235" spans="1:18" x14ac:dyDescent="0.2">
      <c r="A235" s="280">
        <v>41976</v>
      </c>
      <c r="B235" s="241" t="s">
        <v>1744</v>
      </c>
      <c r="C235" s="242" t="s">
        <v>1745</v>
      </c>
      <c r="D235" s="140" t="s">
        <v>54</v>
      </c>
      <c r="E235" s="494">
        <v>265</v>
      </c>
      <c r="F235" s="255" t="s">
        <v>46</v>
      </c>
      <c r="G235" s="108" t="s">
        <v>6327</v>
      </c>
      <c r="H235" s="104" t="s">
        <v>1487</v>
      </c>
      <c r="I235" s="454">
        <v>41563</v>
      </c>
      <c r="J235" s="104" t="s">
        <v>912</v>
      </c>
      <c r="K235" s="107"/>
      <c r="L235" s="239"/>
      <c r="M235" s="110" t="s">
        <v>54</v>
      </c>
      <c r="N235" s="283">
        <v>605</v>
      </c>
      <c r="O235" s="455" t="s">
        <v>46</v>
      </c>
      <c r="P235" s="104" t="s">
        <v>6327</v>
      </c>
      <c r="Q235" s="104" t="s">
        <v>1071</v>
      </c>
      <c r="R235" s="104"/>
    </row>
    <row r="236" spans="1:18" x14ac:dyDescent="0.2">
      <c r="A236" s="280">
        <v>41977</v>
      </c>
      <c r="B236" s="241" t="s">
        <v>1746</v>
      </c>
      <c r="C236" s="242" t="s">
        <v>1747</v>
      </c>
      <c r="D236" s="140" t="s">
        <v>54</v>
      </c>
      <c r="E236" s="485">
        <v>1835.33</v>
      </c>
      <c r="F236" s="255" t="s">
        <v>46</v>
      </c>
      <c r="G236" s="108" t="s">
        <v>6327</v>
      </c>
      <c r="H236" s="104" t="s">
        <v>1471</v>
      </c>
      <c r="I236" s="454">
        <v>41563</v>
      </c>
      <c r="J236" s="104" t="s">
        <v>913</v>
      </c>
      <c r="K236" s="107"/>
      <c r="L236" s="239"/>
      <c r="M236" s="110" t="s">
        <v>54</v>
      </c>
      <c r="N236" s="283">
        <v>1580</v>
      </c>
      <c r="O236" s="455" t="s">
        <v>46</v>
      </c>
      <c r="P236" s="104" t="s">
        <v>6327</v>
      </c>
      <c r="Q236" s="104" t="s">
        <v>1071</v>
      </c>
      <c r="R236" s="104"/>
    </row>
    <row r="237" spans="1:18" x14ac:dyDescent="0.2">
      <c r="A237" s="280">
        <v>41978</v>
      </c>
      <c r="B237" s="241" t="s">
        <v>1750</v>
      </c>
      <c r="C237" s="242"/>
      <c r="D237" s="140" t="s">
        <v>49</v>
      </c>
      <c r="E237" s="485">
        <v>38.79</v>
      </c>
      <c r="F237" s="255" t="s">
        <v>46</v>
      </c>
      <c r="G237" s="108" t="s">
        <v>6327</v>
      </c>
      <c r="H237" s="104" t="s">
        <v>1445</v>
      </c>
      <c r="I237" s="454">
        <v>41515</v>
      </c>
      <c r="J237" s="104" t="s">
        <v>866</v>
      </c>
      <c r="K237" s="107"/>
      <c r="L237" s="239"/>
      <c r="M237" s="110" t="s">
        <v>51</v>
      </c>
      <c r="N237" s="283">
        <v>1005</v>
      </c>
      <c r="O237" s="455" t="s">
        <v>46</v>
      </c>
      <c r="P237" s="104" t="s">
        <v>6327</v>
      </c>
      <c r="Q237" s="104" t="s">
        <v>744</v>
      </c>
      <c r="R237" s="104"/>
    </row>
    <row r="238" spans="1:18" x14ac:dyDescent="0.2">
      <c r="A238" s="280">
        <v>41978</v>
      </c>
      <c r="B238" s="241" t="s">
        <v>1752</v>
      </c>
      <c r="C238" s="242" t="s">
        <v>1753</v>
      </c>
      <c r="D238" s="140" t="s">
        <v>54</v>
      </c>
      <c r="E238" s="485">
        <v>100</v>
      </c>
      <c r="F238" s="255" t="s">
        <v>46</v>
      </c>
      <c r="G238" s="108" t="s">
        <v>6327</v>
      </c>
      <c r="H238" s="104" t="s">
        <v>1447</v>
      </c>
      <c r="I238" s="454">
        <v>41536</v>
      </c>
      <c r="J238" s="104" t="s">
        <v>826</v>
      </c>
      <c r="K238" s="107"/>
      <c r="L238" s="239"/>
      <c r="M238" s="110" t="s">
        <v>51</v>
      </c>
      <c r="N238" s="283">
        <v>228.28</v>
      </c>
      <c r="O238" s="455" t="s">
        <v>46</v>
      </c>
      <c r="P238" s="104" t="s">
        <v>6327</v>
      </c>
      <c r="Q238" s="104" t="s">
        <v>1052</v>
      </c>
      <c r="R238" s="104"/>
    </row>
    <row r="239" spans="1:18" x14ac:dyDescent="0.2">
      <c r="A239" s="280">
        <v>41978</v>
      </c>
      <c r="B239" s="241" t="s">
        <v>1751</v>
      </c>
      <c r="C239" s="242"/>
      <c r="D239" s="140" t="s">
        <v>49</v>
      </c>
      <c r="E239" s="485">
        <v>2000</v>
      </c>
      <c r="F239" s="255" t="s">
        <v>46</v>
      </c>
      <c r="G239" s="108" t="s">
        <v>6327</v>
      </c>
      <c r="H239" s="104" t="s">
        <v>1445</v>
      </c>
      <c r="I239" s="454">
        <v>41555</v>
      </c>
      <c r="J239" s="104" t="s">
        <v>901</v>
      </c>
      <c r="K239" s="107"/>
      <c r="L239" s="239"/>
      <c r="M239" s="110" t="s">
        <v>54</v>
      </c>
      <c r="N239" s="283">
        <v>1010</v>
      </c>
      <c r="O239" s="455" t="s">
        <v>46</v>
      </c>
      <c r="P239" s="104" t="s">
        <v>6327</v>
      </c>
      <c r="Q239" s="104" t="s">
        <v>1064</v>
      </c>
      <c r="R239" s="104"/>
    </row>
    <row r="240" spans="1:18" x14ac:dyDescent="0.2">
      <c r="A240" s="280">
        <v>41978</v>
      </c>
      <c r="B240" s="241" t="s">
        <v>1748</v>
      </c>
      <c r="C240" s="242" t="s">
        <v>1749</v>
      </c>
      <c r="D240" s="140" t="s">
        <v>54</v>
      </c>
      <c r="E240" s="485">
        <v>2937</v>
      </c>
      <c r="F240" s="255" t="s">
        <v>46</v>
      </c>
      <c r="G240" s="108" t="s">
        <v>6327</v>
      </c>
      <c r="H240" s="104" t="s">
        <v>1447</v>
      </c>
      <c r="I240" s="454">
        <v>41519</v>
      </c>
      <c r="J240" s="104" t="s">
        <v>868</v>
      </c>
      <c r="K240" s="107"/>
      <c r="L240" s="239"/>
      <c r="M240" s="110" t="s">
        <v>84</v>
      </c>
      <c r="N240" s="283">
        <v>31200</v>
      </c>
      <c r="O240" s="455" t="s">
        <v>46</v>
      </c>
      <c r="P240" s="104" t="s">
        <v>6327</v>
      </c>
      <c r="Q240" s="104" t="s">
        <v>1043</v>
      </c>
      <c r="R240" s="104"/>
    </row>
    <row r="241" spans="1:19" x14ac:dyDescent="0.2">
      <c r="A241" s="280">
        <v>41981</v>
      </c>
      <c r="B241" s="241" t="s">
        <v>1754</v>
      </c>
      <c r="C241" s="242"/>
      <c r="D241" s="140" t="s">
        <v>49</v>
      </c>
      <c r="E241" s="485">
        <v>33.56</v>
      </c>
      <c r="F241" s="255" t="s">
        <v>46</v>
      </c>
      <c r="G241" s="108" t="s">
        <v>6327</v>
      </c>
      <c r="H241" s="104" t="s">
        <v>1445</v>
      </c>
      <c r="I241" s="106">
        <v>41618</v>
      </c>
      <c r="J241" s="104" t="s">
        <v>981</v>
      </c>
      <c r="K241" s="107"/>
      <c r="L241" s="239" t="s">
        <v>982</v>
      </c>
      <c r="M241" s="110" t="s">
        <v>54</v>
      </c>
      <c r="N241" s="283">
        <v>495</v>
      </c>
      <c r="O241" s="455" t="s">
        <v>46</v>
      </c>
      <c r="P241" s="104" t="s">
        <v>6327</v>
      </c>
      <c r="Q241" s="104" t="s">
        <v>306</v>
      </c>
      <c r="R241" s="104"/>
    </row>
    <row r="242" spans="1:19" x14ac:dyDescent="0.2">
      <c r="A242" s="280">
        <v>41981</v>
      </c>
      <c r="B242" s="241" t="s">
        <v>1755</v>
      </c>
      <c r="C242" s="242"/>
      <c r="D242" s="140" t="s">
        <v>49</v>
      </c>
      <c r="E242" s="485">
        <v>1500</v>
      </c>
      <c r="F242" s="255" t="s">
        <v>46</v>
      </c>
      <c r="G242" s="108" t="s">
        <v>6327</v>
      </c>
      <c r="H242" s="104" t="s">
        <v>1445</v>
      </c>
      <c r="I242" s="106">
        <v>41613</v>
      </c>
      <c r="J242" s="104" t="s">
        <v>974</v>
      </c>
      <c r="K242" s="107"/>
      <c r="L242" s="239"/>
      <c r="M242" s="110" t="s">
        <v>47</v>
      </c>
      <c r="N242" s="283">
        <v>2550.36</v>
      </c>
      <c r="O242" s="455" t="s">
        <v>46</v>
      </c>
      <c r="P242" s="104" t="s">
        <v>6327</v>
      </c>
      <c r="Q242" s="104" t="s">
        <v>1086</v>
      </c>
      <c r="R242" s="104"/>
    </row>
    <row r="243" spans="1:19" x14ac:dyDescent="0.2">
      <c r="A243" s="280">
        <v>41982</v>
      </c>
      <c r="B243" s="241" t="s">
        <v>1758</v>
      </c>
      <c r="C243" s="242" t="s">
        <v>1759</v>
      </c>
      <c r="D243" s="140" t="s">
        <v>54</v>
      </c>
      <c r="E243" s="485">
        <v>355.5</v>
      </c>
      <c r="F243" s="255" t="s">
        <v>46</v>
      </c>
      <c r="G243" s="108" t="s">
        <v>6327</v>
      </c>
      <c r="H243" s="104" t="s">
        <v>1447</v>
      </c>
      <c r="I243" s="106">
        <v>41613</v>
      </c>
      <c r="J243" s="104" t="s">
        <v>973</v>
      </c>
      <c r="K243" s="107"/>
      <c r="L243" s="239"/>
      <c r="M243" s="110" t="s">
        <v>45</v>
      </c>
      <c r="N243" s="283">
        <v>5052</v>
      </c>
      <c r="O243" s="455" t="s">
        <v>46</v>
      </c>
      <c r="P243" s="104" t="s">
        <v>6327</v>
      </c>
      <c r="Q243" s="104" t="s">
        <v>1086</v>
      </c>
      <c r="R243" s="104"/>
    </row>
    <row r="244" spans="1:19" x14ac:dyDescent="0.2">
      <c r="A244" s="280">
        <v>41983</v>
      </c>
      <c r="B244" s="241" t="s">
        <v>1764</v>
      </c>
      <c r="C244" s="242"/>
      <c r="D244" s="140" t="s">
        <v>49</v>
      </c>
      <c r="E244" s="485">
        <v>400</v>
      </c>
      <c r="F244" s="255" t="s">
        <v>46</v>
      </c>
      <c r="G244" s="108" t="s">
        <v>6327</v>
      </c>
      <c r="H244" s="104" t="s">
        <v>1442</v>
      </c>
      <c r="I244" s="454">
        <v>41435</v>
      </c>
      <c r="J244" s="104" t="s">
        <v>1009</v>
      </c>
      <c r="K244" s="107"/>
      <c r="L244" s="239"/>
      <c r="M244" s="454" t="s">
        <v>47</v>
      </c>
      <c r="N244" s="283">
        <v>949.77</v>
      </c>
      <c r="O244" s="455" t="s">
        <v>46</v>
      </c>
      <c r="P244" s="104" t="s">
        <v>6327</v>
      </c>
      <c r="Q244" s="104" t="s">
        <v>1163</v>
      </c>
      <c r="R244" s="104"/>
    </row>
    <row r="245" spans="1:19" ht="12.75" thickBot="1" x14ac:dyDescent="0.25">
      <c r="A245" s="280">
        <v>41988</v>
      </c>
      <c r="B245" s="241" t="s">
        <v>1766</v>
      </c>
      <c r="C245" s="242"/>
      <c r="D245" s="140" t="s">
        <v>48</v>
      </c>
      <c r="E245" s="485">
        <v>1400</v>
      </c>
      <c r="F245" s="255" t="s">
        <v>46</v>
      </c>
      <c r="G245" s="108" t="s">
        <v>6327</v>
      </c>
      <c r="H245" s="104" t="s">
        <v>1447</v>
      </c>
      <c r="I245" s="454">
        <v>41435</v>
      </c>
      <c r="J245" s="104" t="s">
        <v>1126</v>
      </c>
      <c r="K245" s="107"/>
      <c r="L245" s="239"/>
      <c r="M245" s="454" t="s">
        <v>45</v>
      </c>
      <c r="N245" s="283">
        <v>2566.23</v>
      </c>
      <c r="O245" s="455" t="s">
        <v>46</v>
      </c>
      <c r="P245" s="104" t="s">
        <v>6327</v>
      </c>
      <c r="Q245" s="104" t="s">
        <v>1163</v>
      </c>
      <c r="R245" s="104"/>
    </row>
    <row r="246" spans="1:19" ht="12.75" thickBot="1" x14ac:dyDescent="0.25">
      <c r="A246" s="735" t="s">
        <v>3078</v>
      </c>
      <c r="B246" s="736"/>
      <c r="C246" s="467"/>
      <c r="D246" s="468"/>
      <c r="E246" s="469">
        <f>SUM(E65:E245)</f>
        <v>203805.20200000005</v>
      </c>
      <c r="F246" s="470"/>
      <c r="G246" s="467"/>
      <c r="H246" s="471"/>
      <c r="I246" s="454">
        <v>41410</v>
      </c>
      <c r="J246" s="104" t="s">
        <v>846</v>
      </c>
      <c r="K246" s="107"/>
      <c r="L246" s="239"/>
      <c r="M246" s="110" t="s">
        <v>54</v>
      </c>
      <c r="N246" s="283">
        <v>1395.77</v>
      </c>
      <c r="O246" s="455" t="s">
        <v>46</v>
      </c>
      <c r="P246" s="104" t="s">
        <v>6327</v>
      </c>
      <c r="Q246" s="104" t="s">
        <v>1471</v>
      </c>
      <c r="R246" s="104"/>
    </row>
    <row r="247" spans="1:19" x14ac:dyDescent="0.2">
      <c r="A247" s="106">
        <v>41625</v>
      </c>
      <c r="B247" s="104" t="s">
        <v>33</v>
      </c>
      <c r="C247" s="239"/>
      <c r="D247" s="110" t="s">
        <v>47</v>
      </c>
      <c r="E247" s="268">
        <v>2319.85</v>
      </c>
      <c r="F247" s="256" t="s">
        <v>46</v>
      </c>
      <c r="G247" s="108" t="s">
        <v>6328</v>
      </c>
      <c r="H247" s="104" t="s">
        <v>6368</v>
      </c>
      <c r="I247" s="454">
        <v>41428</v>
      </c>
      <c r="J247" s="104" t="s">
        <v>846</v>
      </c>
      <c r="K247" s="107"/>
      <c r="L247" s="239"/>
      <c r="M247" s="110" t="s">
        <v>51</v>
      </c>
      <c r="N247" s="283">
        <v>1548.48</v>
      </c>
      <c r="O247" s="455" t="s">
        <v>46</v>
      </c>
      <c r="P247" s="104" t="s">
        <v>6327</v>
      </c>
      <c r="Q247" s="104" t="s">
        <v>1471</v>
      </c>
      <c r="R247" s="104"/>
    </row>
    <row r="248" spans="1:19" x14ac:dyDescent="0.2">
      <c r="A248" s="106">
        <v>41625</v>
      </c>
      <c r="B248" s="104" t="s">
        <v>26</v>
      </c>
      <c r="C248" s="239"/>
      <c r="D248" s="110" t="s">
        <v>45</v>
      </c>
      <c r="E248" s="268">
        <v>4700.1499999999996</v>
      </c>
      <c r="F248" s="256" t="s">
        <v>46</v>
      </c>
      <c r="G248" s="108" t="s">
        <v>6328</v>
      </c>
      <c r="H248" s="104" t="s">
        <v>6368</v>
      </c>
      <c r="I248" s="454">
        <v>41484</v>
      </c>
      <c r="J248" s="104" t="s">
        <v>846</v>
      </c>
      <c r="K248" s="107"/>
      <c r="L248" s="239"/>
      <c r="M248" s="110" t="s">
        <v>51</v>
      </c>
      <c r="N248" s="283">
        <v>1331.67</v>
      </c>
      <c r="O248" s="455" t="s">
        <v>46</v>
      </c>
      <c r="P248" s="104" t="s">
        <v>6327</v>
      </c>
      <c r="Q248" s="104" t="s">
        <v>1471</v>
      </c>
      <c r="R248" s="104"/>
    </row>
    <row r="249" spans="1:19" x14ac:dyDescent="0.2">
      <c r="A249" s="106">
        <v>41729</v>
      </c>
      <c r="B249" s="104" t="s">
        <v>149</v>
      </c>
      <c r="C249" s="239" t="s">
        <v>150</v>
      </c>
      <c r="D249" s="110" t="s">
        <v>54</v>
      </c>
      <c r="E249" s="268">
        <v>226.07</v>
      </c>
      <c r="F249" s="256" t="s">
        <v>46</v>
      </c>
      <c r="G249" s="108" t="s">
        <v>6328</v>
      </c>
      <c r="H249" s="104" t="s">
        <v>1583</v>
      </c>
      <c r="I249" s="454">
        <v>41495</v>
      </c>
      <c r="J249" s="104" t="s">
        <v>846</v>
      </c>
      <c r="K249" s="107"/>
      <c r="L249" s="239"/>
      <c r="M249" s="110" t="s">
        <v>51</v>
      </c>
      <c r="N249" s="283">
        <v>1496.89</v>
      </c>
      <c r="O249" s="455" t="s">
        <v>46</v>
      </c>
      <c r="P249" s="104" t="s">
        <v>6327</v>
      </c>
      <c r="Q249" s="104" t="s">
        <v>1471</v>
      </c>
      <c r="R249" s="104"/>
    </row>
    <row r="250" spans="1:19" ht="12.75" thickBot="1" x14ac:dyDescent="0.25">
      <c r="A250" s="122">
        <v>41731</v>
      </c>
      <c r="B250" s="104" t="s">
        <v>158</v>
      </c>
      <c r="C250" s="495" t="s">
        <v>159</v>
      </c>
      <c r="D250" s="123" t="s">
        <v>54</v>
      </c>
      <c r="E250" s="496">
        <v>600</v>
      </c>
      <c r="F250" s="497" t="s">
        <v>46</v>
      </c>
      <c r="G250" s="108" t="s">
        <v>6328</v>
      </c>
      <c r="H250" s="104" t="s">
        <v>6369</v>
      </c>
      <c r="I250" s="454">
        <v>41523</v>
      </c>
      <c r="J250" s="104" t="s">
        <v>872</v>
      </c>
      <c r="K250" s="107"/>
      <c r="L250" s="239"/>
      <c r="M250" s="110" t="s">
        <v>54</v>
      </c>
      <c r="N250" s="283">
        <v>1468.12</v>
      </c>
      <c r="O250" s="455" t="s">
        <v>46</v>
      </c>
      <c r="P250" s="104" t="s">
        <v>6327</v>
      </c>
      <c r="Q250" s="104" t="s">
        <v>1471</v>
      </c>
      <c r="R250" s="104"/>
    </row>
    <row r="251" spans="1:19" ht="12.75" thickBot="1" x14ac:dyDescent="0.25">
      <c r="A251" s="498">
        <v>41866</v>
      </c>
      <c r="B251" s="104" t="s">
        <v>1328</v>
      </c>
      <c r="C251" s="499" t="s">
        <v>1329</v>
      </c>
      <c r="D251" s="500" t="s">
        <v>54</v>
      </c>
      <c r="E251" s="501">
        <v>8160</v>
      </c>
      <c r="F251" s="502" t="s">
        <v>46</v>
      </c>
      <c r="G251" s="452" t="s">
        <v>6328</v>
      </c>
      <c r="H251" s="453" t="s">
        <v>1474</v>
      </c>
      <c r="I251" s="454">
        <v>41548</v>
      </c>
      <c r="J251" s="104" t="s">
        <v>894</v>
      </c>
      <c r="K251" s="107"/>
      <c r="L251" s="239"/>
      <c r="M251" s="110" t="s">
        <v>51</v>
      </c>
      <c r="N251" s="283">
        <v>1520.26</v>
      </c>
      <c r="O251" s="455" t="s">
        <v>46</v>
      </c>
      <c r="P251" s="104" t="s">
        <v>6327</v>
      </c>
      <c r="Q251" s="104" t="s">
        <v>1471</v>
      </c>
      <c r="R251" s="104"/>
    </row>
    <row r="252" spans="1:19" ht="12.75" thickBot="1" x14ac:dyDescent="0.25">
      <c r="A252" s="486">
        <v>41866</v>
      </c>
      <c r="B252" s="104" t="s">
        <v>1330</v>
      </c>
      <c r="C252" s="242" t="s">
        <v>1329</v>
      </c>
      <c r="D252" s="500" t="s">
        <v>54</v>
      </c>
      <c r="E252" s="485">
        <v>7200</v>
      </c>
      <c r="F252" s="502" t="s">
        <v>46</v>
      </c>
      <c r="G252" s="108" t="s">
        <v>6328</v>
      </c>
      <c r="H252" s="458" t="s">
        <v>1474</v>
      </c>
      <c r="I252" s="454">
        <v>41589</v>
      </c>
      <c r="J252" s="104" t="s">
        <v>872</v>
      </c>
      <c r="K252" s="107"/>
      <c r="L252" s="239"/>
      <c r="M252" s="110" t="s">
        <v>54</v>
      </c>
      <c r="N252" s="283">
        <v>1548.4</v>
      </c>
      <c r="O252" s="455" t="s">
        <v>46</v>
      </c>
      <c r="P252" s="104" t="s">
        <v>6327</v>
      </c>
      <c r="Q252" s="104" t="s">
        <v>1471</v>
      </c>
      <c r="R252" s="104"/>
      <c r="S252" s="489"/>
    </row>
    <row r="253" spans="1:19" ht="12.75" thickBot="1" x14ac:dyDescent="0.25">
      <c r="A253" s="487"/>
      <c r="B253" s="104" t="s">
        <v>6370</v>
      </c>
      <c r="C253" s="108"/>
      <c r="D253" s="503" t="s">
        <v>49</v>
      </c>
      <c r="E253" s="488">
        <v>1347.17</v>
      </c>
      <c r="F253" s="502" t="s">
        <v>46</v>
      </c>
      <c r="G253" s="108" t="s">
        <v>6328</v>
      </c>
      <c r="H253" s="458" t="s">
        <v>1006</v>
      </c>
      <c r="I253" s="106">
        <v>41613</v>
      </c>
      <c r="J253" s="104" t="s">
        <v>971</v>
      </c>
      <c r="K253" s="107"/>
      <c r="L253" s="239" t="s">
        <v>972</v>
      </c>
      <c r="M253" s="110" t="s">
        <v>54</v>
      </c>
      <c r="N253" s="283">
        <v>1622.15</v>
      </c>
      <c r="O253" s="455" t="s">
        <v>46</v>
      </c>
      <c r="P253" s="104" t="s">
        <v>6327</v>
      </c>
      <c r="Q253" s="104" t="s">
        <v>1471</v>
      </c>
      <c r="R253" s="104"/>
    </row>
    <row r="254" spans="1:19" ht="12.75" thickBot="1" x14ac:dyDescent="0.25">
      <c r="A254" s="504"/>
      <c r="B254" s="104" t="s">
        <v>6371</v>
      </c>
      <c r="C254" s="465"/>
      <c r="D254" s="505"/>
      <c r="E254" s="506">
        <f>324+130+2470+65.6+34.5+333</f>
        <v>3357.1</v>
      </c>
      <c r="F254" s="507" t="s">
        <v>46</v>
      </c>
      <c r="G254" s="465" t="s">
        <v>6328</v>
      </c>
      <c r="H254" s="466" t="s">
        <v>1445</v>
      </c>
      <c r="I254" s="454">
        <v>41422</v>
      </c>
      <c r="J254" s="104" t="s">
        <v>1114</v>
      </c>
      <c r="K254" s="107"/>
      <c r="L254" s="239"/>
      <c r="M254" s="110" t="s">
        <v>51</v>
      </c>
      <c r="N254" s="283">
        <v>659.81</v>
      </c>
      <c r="O254" s="455" t="s">
        <v>46</v>
      </c>
      <c r="P254" s="104" t="s">
        <v>6327</v>
      </c>
      <c r="Q254" s="104" t="s">
        <v>1597</v>
      </c>
      <c r="R254" s="104"/>
    </row>
    <row r="255" spans="1:19" ht="12.75" thickBot="1" x14ac:dyDescent="0.25">
      <c r="A255" s="508"/>
      <c r="B255" s="104" t="s">
        <v>6370</v>
      </c>
      <c r="C255" s="477"/>
      <c r="D255" s="509" t="s">
        <v>49</v>
      </c>
      <c r="E255" s="510">
        <f>648+423.48</f>
        <v>1071.48</v>
      </c>
      <c r="F255" s="511" t="s">
        <v>46</v>
      </c>
      <c r="G255" s="108" t="s">
        <v>6328</v>
      </c>
      <c r="H255" s="104"/>
      <c r="I255" s="454">
        <v>41535</v>
      </c>
      <c r="J255" s="104" t="s">
        <v>884</v>
      </c>
      <c r="K255" s="107"/>
      <c r="L255" s="239"/>
      <c r="M255" s="110" t="s">
        <v>51</v>
      </c>
      <c r="N255" s="283">
        <v>180</v>
      </c>
      <c r="O255" s="455" t="s">
        <v>46</v>
      </c>
      <c r="P255" s="104" t="s">
        <v>6327</v>
      </c>
      <c r="Q255" s="104" t="s">
        <v>1050</v>
      </c>
      <c r="R255" s="104"/>
    </row>
    <row r="256" spans="1:19" ht="12.75" thickBot="1" x14ac:dyDescent="0.25">
      <c r="A256" s="280">
        <v>41911</v>
      </c>
      <c r="B256" s="104" t="s">
        <v>6370</v>
      </c>
      <c r="C256" s="108"/>
      <c r="D256" s="252" t="s">
        <v>49</v>
      </c>
      <c r="E256" s="488">
        <f>773.86+523.68</f>
        <v>1297.54</v>
      </c>
      <c r="F256" s="255" t="s">
        <v>46</v>
      </c>
      <c r="G256" s="108" t="s">
        <v>6328</v>
      </c>
      <c r="H256" s="104" t="s">
        <v>1445</v>
      </c>
      <c r="I256" s="735" t="s">
        <v>3078</v>
      </c>
      <c r="J256" s="736"/>
      <c r="K256" s="468"/>
      <c r="L256" s="468"/>
      <c r="M256" s="468"/>
      <c r="N256" s="483">
        <f>SUM(N121:N255)</f>
        <v>219543.46</v>
      </c>
      <c r="O256" s="468"/>
      <c r="P256" s="468"/>
      <c r="Q256" s="471"/>
      <c r="R256" s="484"/>
    </row>
    <row r="257" spans="1:18" x14ac:dyDescent="0.2">
      <c r="A257" s="280">
        <v>41912</v>
      </c>
      <c r="B257" s="104" t="s">
        <v>1404</v>
      </c>
      <c r="C257" s="242" t="s">
        <v>1405</v>
      </c>
      <c r="D257" s="140" t="s">
        <v>54</v>
      </c>
      <c r="E257" s="485">
        <v>8160</v>
      </c>
      <c r="F257" s="255" t="s">
        <v>46</v>
      </c>
      <c r="G257" s="108" t="s">
        <v>6328</v>
      </c>
      <c r="H257" s="104" t="s">
        <v>1474</v>
      </c>
      <c r="I257" s="454">
        <v>41459</v>
      </c>
      <c r="J257" s="104" t="s">
        <v>1008</v>
      </c>
      <c r="K257" s="107"/>
      <c r="L257" s="239"/>
      <c r="M257" s="110" t="s">
        <v>47</v>
      </c>
      <c r="N257" s="283">
        <v>348.30799999999999</v>
      </c>
      <c r="O257" s="455" t="s">
        <v>46</v>
      </c>
      <c r="P257" s="104" t="s">
        <v>6328</v>
      </c>
      <c r="Q257" s="104" t="s">
        <v>1013</v>
      </c>
      <c r="R257" s="104"/>
    </row>
    <row r="258" spans="1:18" ht="12.75" thickBot="1" x14ac:dyDescent="0.25">
      <c r="A258" s="280">
        <v>41912</v>
      </c>
      <c r="B258" s="104" t="s">
        <v>1406</v>
      </c>
      <c r="C258" s="242" t="s">
        <v>1407</v>
      </c>
      <c r="D258" s="140" t="s">
        <v>54</v>
      </c>
      <c r="E258" s="485">
        <v>7200</v>
      </c>
      <c r="F258" s="255" t="s">
        <v>46</v>
      </c>
      <c r="G258" s="108" t="s">
        <v>6328</v>
      </c>
      <c r="H258" s="104" t="s">
        <v>1474</v>
      </c>
      <c r="I258" s="454">
        <v>41459</v>
      </c>
      <c r="J258" s="104" t="s">
        <v>830</v>
      </c>
      <c r="K258" s="107"/>
      <c r="L258" s="239"/>
      <c r="M258" s="110" t="s">
        <v>84</v>
      </c>
      <c r="N258" s="283">
        <v>365</v>
      </c>
      <c r="O258" s="455" t="s">
        <v>46</v>
      </c>
      <c r="P258" s="104" t="s">
        <v>6328</v>
      </c>
      <c r="Q258" s="104" t="s">
        <v>1013</v>
      </c>
      <c r="R258" s="104"/>
    </row>
    <row r="259" spans="1:18" ht="12.75" thickBot="1" x14ac:dyDescent="0.25">
      <c r="A259" s="735" t="s">
        <v>3078</v>
      </c>
      <c r="B259" s="736"/>
      <c r="C259" s="467"/>
      <c r="D259" s="468"/>
      <c r="E259" s="469">
        <f>SUM(E247:E258)</f>
        <v>45639.360000000001</v>
      </c>
      <c r="F259" s="470"/>
      <c r="G259" s="467"/>
      <c r="H259" s="471"/>
      <c r="I259" s="454">
        <v>41459</v>
      </c>
      <c r="J259" s="104" t="s">
        <v>832</v>
      </c>
      <c r="K259" s="107"/>
      <c r="L259" s="239"/>
      <c r="M259" s="110" t="s">
        <v>45</v>
      </c>
      <c r="N259" s="283">
        <v>1000</v>
      </c>
      <c r="O259" s="455" t="s">
        <v>46</v>
      </c>
      <c r="P259" s="104" t="s">
        <v>6328</v>
      </c>
      <c r="Q259" s="104" t="s">
        <v>1013</v>
      </c>
      <c r="R259" s="104"/>
    </row>
    <row r="260" spans="1:18" ht="12.75" thickBot="1" x14ac:dyDescent="0.25">
      <c r="A260" s="106">
        <v>41652</v>
      </c>
      <c r="B260" s="104" t="s">
        <v>57</v>
      </c>
      <c r="C260" s="239"/>
      <c r="D260" s="110" t="s">
        <v>48</v>
      </c>
      <c r="E260" s="268">
        <v>109.71</v>
      </c>
      <c r="F260" s="256" t="s">
        <v>46</v>
      </c>
      <c r="G260" s="108" t="s">
        <v>6329</v>
      </c>
      <c r="H260" s="104" t="s">
        <v>1552</v>
      </c>
      <c r="I260" s="735" t="s">
        <v>3078</v>
      </c>
      <c r="J260" s="736"/>
      <c r="K260" s="468"/>
      <c r="L260" s="468"/>
      <c r="M260" s="468"/>
      <c r="N260" s="483">
        <f>SUM(N257:N259)</f>
        <v>1713.308</v>
      </c>
      <c r="O260" s="468"/>
      <c r="P260" s="468"/>
      <c r="Q260" s="471"/>
      <c r="R260" s="484"/>
    </row>
    <row r="261" spans="1:18" x14ac:dyDescent="0.2">
      <c r="A261" s="106">
        <v>41715</v>
      </c>
      <c r="B261" s="104" t="s">
        <v>123</v>
      </c>
      <c r="C261" s="239" t="s">
        <v>124</v>
      </c>
      <c r="D261" s="110" t="s">
        <v>54</v>
      </c>
      <c r="E261" s="268">
        <v>750</v>
      </c>
      <c r="F261" s="256" t="s">
        <v>46</v>
      </c>
      <c r="G261" s="108" t="s">
        <v>6329</v>
      </c>
      <c r="H261" s="104" t="s">
        <v>1576</v>
      </c>
      <c r="I261" s="454">
        <v>41499</v>
      </c>
      <c r="J261" s="104" t="s">
        <v>753</v>
      </c>
      <c r="K261" s="107"/>
      <c r="L261" s="239"/>
      <c r="M261" s="110" t="s">
        <v>51</v>
      </c>
      <c r="N261" s="283">
        <v>21.84</v>
      </c>
      <c r="O261" s="455" t="s">
        <v>46</v>
      </c>
      <c r="P261" s="104" t="s">
        <v>6329</v>
      </c>
      <c r="Q261" s="104" t="s">
        <v>1034</v>
      </c>
      <c r="R261" s="104"/>
    </row>
    <row r="262" spans="1:18" x14ac:dyDescent="0.2">
      <c r="A262" s="106">
        <v>41739</v>
      </c>
      <c r="B262" s="104" t="s">
        <v>175</v>
      </c>
      <c r="C262" s="239"/>
      <c r="D262" s="110" t="s">
        <v>81</v>
      </c>
      <c r="E262" s="268">
        <v>455</v>
      </c>
      <c r="F262" s="256" t="s">
        <v>46</v>
      </c>
      <c r="G262" s="108" t="s">
        <v>6329</v>
      </c>
      <c r="H262" s="104" t="s">
        <v>1006</v>
      </c>
      <c r="I262" s="454">
        <v>41543</v>
      </c>
      <c r="J262" s="104" t="s">
        <v>889</v>
      </c>
      <c r="K262" s="107"/>
      <c r="L262" s="239"/>
      <c r="M262" s="110" t="s">
        <v>51</v>
      </c>
      <c r="N262" s="283">
        <v>200</v>
      </c>
      <c r="O262" s="455" t="s">
        <v>46</v>
      </c>
      <c r="P262" s="104" t="s">
        <v>6329</v>
      </c>
      <c r="Q262" s="104" t="s">
        <v>1054</v>
      </c>
      <c r="R262" s="104"/>
    </row>
    <row r="263" spans="1:18" x14ac:dyDescent="0.2">
      <c r="A263" s="106">
        <v>41782</v>
      </c>
      <c r="B263" s="104" t="s">
        <v>233</v>
      </c>
      <c r="C263" s="239" t="s">
        <v>234</v>
      </c>
      <c r="D263" s="110" t="s">
        <v>54</v>
      </c>
      <c r="E263" s="268">
        <v>207.62</v>
      </c>
      <c r="F263" s="256" t="s">
        <v>46</v>
      </c>
      <c r="G263" s="108" t="s">
        <v>6329</v>
      </c>
      <c r="H263" s="104" t="s">
        <v>1593</v>
      </c>
      <c r="I263" s="106">
        <v>41621</v>
      </c>
      <c r="J263" s="104" t="s">
        <v>995</v>
      </c>
      <c r="K263" s="107"/>
      <c r="L263" s="239" t="s">
        <v>996</v>
      </c>
      <c r="M263" s="110" t="s">
        <v>51</v>
      </c>
      <c r="N263" s="283">
        <v>300</v>
      </c>
      <c r="O263" s="455" t="s">
        <v>46</v>
      </c>
      <c r="P263" s="104" t="s">
        <v>6329</v>
      </c>
      <c r="Q263" s="104" t="s">
        <v>1054</v>
      </c>
      <c r="R263" s="104"/>
    </row>
    <row r="264" spans="1:18" x14ac:dyDescent="0.2">
      <c r="A264" s="106">
        <v>41793</v>
      </c>
      <c r="B264" s="104" t="s">
        <v>252</v>
      </c>
      <c r="C264" s="239"/>
      <c r="D264" s="110" t="s">
        <v>48</v>
      </c>
      <c r="E264" s="268">
        <v>349.8</v>
      </c>
      <c r="F264" s="256" t="s">
        <v>46</v>
      </c>
      <c r="G264" s="108" t="s">
        <v>6329</v>
      </c>
      <c r="H264" s="104" t="s">
        <v>1596</v>
      </c>
      <c r="I264" s="454">
        <v>41543</v>
      </c>
      <c r="J264" s="104" t="s">
        <v>890</v>
      </c>
      <c r="K264" s="107"/>
      <c r="L264" s="239"/>
      <c r="M264" s="110" t="s">
        <v>51</v>
      </c>
      <c r="N264" s="283">
        <v>769.3</v>
      </c>
      <c r="O264" s="455" t="s">
        <v>46</v>
      </c>
      <c r="P264" s="104" t="s">
        <v>6329</v>
      </c>
      <c r="Q264" s="104" t="s">
        <v>1055</v>
      </c>
      <c r="R264" s="104"/>
    </row>
    <row r="265" spans="1:18" x14ac:dyDescent="0.2">
      <c r="A265" s="106">
        <v>41794</v>
      </c>
      <c r="B265" s="104" t="s">
        <v>253</v>
      </c>
      <c r="C265" s="239"/>
      <c r="D265" s="110" t="s">
        <v>48</v>
      </c>
      <c r="E265" s="268">
        <v>1300</v>
      </c>
      <c r="F265" s="256" t="s">
        <v>46</v>
      </c>
      <c r="G265" s="108" t="s">
        <v>6329</v>
      </c>
      <c r="H265" s="104" t="s">
        <v>1597</v>
      </c>
      <c r="I265" s="454">
        <v>41410</v>
      </c>
      <c r="J265" s="104" t="s">
        <v>1101</v>
      </c>
      <c r="K265" s="107"/>
      <c r="L265" s="239"/>
      <c r="M265" s="110" t="s">
        <v>54</v>
      </c>
      <c r="N265" s="283">
        <v>911.96</v>
      </c>
      <c r="O265" s="455" t="s">
        <v>46</v>
      </c>
      <c r="P265" s="104" t="s">
        <v>6329</v>
      </c>
      <c r="Q265" s="104" t="s">
        <v>1151</v>
      </c>
      <c r="R265" s="104"/>
    </row>
    <row r="266" spans="1:18" x14ac:dyDescent="0.2">
      <c r="A266" s="106">
        <v>41806</v>
      </c>
      <c r="B266" s="104" t="s">
        <v>282</v>
      </c>
      <c r="C266" s="239"/>
      <c r="D266" s="110" t="s">
        <v>48</v>
      </c>
      <c r="E266" s="268">
        <v>240</v>
      </c>
      <c r="F266" s="256" t="s">
        <v>46</v>
      </c>
      <c r="G266" s="108" t="s">
        <v>6329</v>
      </c>
      <c r="H266" s="104" t="s">
        <v>1605</v>
      </c>
      <c r="I266" s="454">
        <v>41401</v>
      </c>
      <c r="J266" s="104" t="s">
        <v>1092</v>
      </c>
      <c r="K266" s="107"/>
      <c r="L266" s="482" t="s">
        <v>1171</v>
      </c>
      <c r="M266" s="110" t="s">
        <v>84</v>
      </c>
      <c r="N266" s="283">
        <v>800</v>
      </c>
      <c r="O266" s="455" t="s">
        <v>46</v>
      </c>
      <c r="P266" s="104" t="s">
        <v>6329</v>
      </c>
      <c r="Q266" s="104" t="s">
        <v>1152</v>
      </c>
      <c r="R266" s="104"/>
    </row>
    <row r="267" spans="1:18" x14ac:dyDescent="0.2">
      <c r="A267" s="106">
        <v>41806</v>
      </c>
      <c r="B267" s="104" t="s">
        <v>283</v>
      </c>
      <c r="C267" s="239"/>
      <c r="D267" s="110" t="s">
        <v>48</v>
      </c>
      <c r="E267" s="268">
        <v>57</v>
      </c>
      <c r="F267" s="256" t="s">
        <v>46</v>
      </c>
      <c r="G267" s="108" t="s">
        <v>6329</v>
      </c>
      <c r="H267" s="104" t="s">
        <v>1605</v>
      </c>
      <c r="I267" s="454">
        <v>41572</v>
      </c>
      <c r="J267" s="104" t="s">
        <v>912</v>
      </c>
      <c r="K267" s="107"/>
      <c r="L267" s="239"/>
      <c r="M267" s="110" t="s">
        <v>51</v>
      </c>
      <c r="N267" s="283">
        <v>290</v>
      </c>
      <c r="O267" s="455" t="s">
        <v>46</v>
      </c>
      <c r="P267" s="104" t="s">
        <v>6329</v>
      </c>
      <c r="Q267" s="104" t="s">
        <v>1077</v>
      </c>
      <c r="R267" s="104"/>
    </row>
    <row r="268" spans="1:18" ht="12.75" thickBot="1" x14ac:dyDescent="0.25">
      <c r="A268" s="106">
        <v>41823</v>
      </c>
      <c r="B268" s="104" t="s">
        <v>1263</v>
      </c>
      <c r="C268" s="239" t="s">
        <v>1264</v>
      </c>
      <c r="D268" s="110" t="s">
        <v>54</v>
      </c>
      <c r="E268" s="268">
        <v>1200.44</v>
      </c>
      <c r="F268" s="256" t="s">
        <v>46</v>
      </c>
      <c r="G268" s="108" t="s">
        <v>6329</v>
      </c>
      <c r="H268" s="104" t="s">
        <v>1443</v>
      </c>
      <c r="I268" s="454">
        <v>41591</v>
      </c>
      <c r="J268" s="104" t="s">
        <v>478</v>
      </c>
      <c r="K268" s="107"/>
      <c r="L268" s="239"/>
      <c r="M268" s="110" t="s">
        <v>54</v>
      </c>
      <c r="N268" s="283">
        <v>340</v>
      </c>
      <c r="O268" s="455" t="s">
        <v>46</v>
      </c>
      <c r="P268" s="104" t="s">
        <v>6329</v>
      </c>
      <c r="Q268" s="104" t="s">
        <v>1083</v>
      </c>
      <c r="R268" s="104"/>
    </row>
    <row r="269" spans="1:18" ht="12.75" thickBot="1" x14ac:dyDescent="0.25">
      <c r="A269" s="280">
        <v>41831</v>
      </c>
      <c r="B269" s="104" t="s">
        <v>1276</v>
      </c>
      <c r="C269" s="242"/>
      <c r="D269" s="140" t="s">
        <v>81</v>
      </c>
      <c r="E269" s="485">
        <v>795</v>
      </c>
      <c r="F269" s="255" t="s">
        <v>46</v>
      </c>
      <c r="G269" s="108" t="s">
        <v>6329</v>
      </c>
      <c r="H269" s="104" t="s">
        <v>1448</v>
      </c>
      <c r="I269" s="735" t="s">
        <v>3078</v>
      </c>
      <c r="J269" s="736"/>
      <c r="K269" s="468"/>
      <c r="L269" s="468"/>
      <c r="M269" s="468"/>
      <c r="N269" s="483">
        <f>SUM(N261:N268)</f>
        <v>3633.1</v>
      </c>
      <c r="O269" s="468"/>
      <c r="P269" s="468"/>
      <c r="Q269" s="471"/>
      <c r="R269" s="484"/>
    </row>
    <row r="270" spans="1:18" x14ac:dyDescent="0.2">
      <c r="A270" s="280">
        <v>41954</v>
      </c>
      <c r="B270" s="104" t="s">
        <v>1678</v>
      </c>
      <c r="C270" s="242" t="s">
        <v>1679</v>
      </c>
      <c r="D270" s="140" t="s">
        <v>51</v>
      </c>
      <c r="E270" s="485">
        <v>191</v>
      </c>
      <c r="F270" s="255" t="s">
        <v>46</v>
      </c>
      <c r="G270" s="108" t="s">
        <v>6329</v>
      </c>
      <c r="H270" s="104" t="s">
        <v>1500</v>
      </c>
      <c r="I270" s="106">
        <v>41612</v>
      </c>
      <c r="J270" s="104" t="s">
        <v>969</v>
      </c>
      <c r="K270" s="107"/>
      <c r="L270" s="239"/>
      <c r="M270" s="110" t="s">
        <v>84</v>
      </c>
      <c r="N270" s="283">
        <v>545</v>
      </c>
      <c r="O270" s="455" t="s">
        <v>46</v>
      </c>
      <c r="P270" s="104" t="s">
        <v>5584</v>
      </c>
      <c r="Q270" s="104" t="s">
        <v>1085</v>
      </c>
      <c r="R270" s="104"/>
    </row>
    <row r="271" spans="1:18" x14ac:dyDescent="0.2">
      <c r="A271" s="280">
        <v>41955</v>
      </c>
      <c r="B271" s="104" t="s">
        <v>1680</v>
      </c>
      <c r="C271" s="242" t="s">
        <v>1681</v>
      </c>
      <c r="D271" s="140" t="s">
        <v>135</v>
      </c>
      <c r="E271" s="485">
        <v>692.3</v>
      </c>
      <c r="F271" s="255" t="s">
        <v>46</v>
      </c>
      <c r="G271" s="108" t="s">
        <v>6329</v>
      </c>
      <c r="H271" s="104" t="s">
        <v>1706</v>
      </c>
      <c r="I271" s="106">
        <v>41612</v>
      </c>
      <c r="J271" s="104" t="s">
        <v>970</v>
      </c>
      <c r="K271" s="107"/>
      <c r="L271" s="239"/>
      <c r="M271" s="110" t="s">
        <v>84</v>
      </c>
      <c r="N271" s="283">
        <v>545</v>
      </c>
      <c r="O271" s="455" t="s">
        <v>46</v>
      </c>
      <c r="P271" s="104" t="s">
        <v>5584</v>
      </c>
      <c r="Q271" s="104" t="s">
        <v>1085</v>
      </c>
      <c r="R271" s="104"/>
    </row>
    <row r="272" spans="1:18" x14ac:dyDescent="0.2">
      <c r="A272" s="280">
        <v>41960</v>
      </c>
      <c r="B272" s="104" t="s">
        <v>1692</v>
      </c>
      <c r="C272" s="242" t="s">
        <v>1693</v>
      </c>
      <c r="D272" s="140" t="s">
        <v>54</v>
      </c>
      <c r="E272" s="485">
        <v>201</v>
      </c>
      <c r="F272" s="255" t="s">
        <v>46</v>
      </c>
      <c r="G272" s="108" t="s">
        <v>6329</v>
      </c>
      <c r="H272" s="104" t="s">
        <v>1710</v>
      </c>
      <c r="I272" s="106">
        <v>41612</v>
      </c>
      <c r="J272" s="104" t="s">
        <v>965</v>
      </c>
      <c r="K272" s="107"/>
      <c r="L272" s="239" t="s">
        <v>966</v>
      </c>
      <c r="M272" s="110" t="s">
        <v>51</v>
      </c>
      <c r="N272" s="283">
        <v>365</v>
      </c>
      <c r="O272" s="455" t="s">
        <v>46</v>
      </c>
      <c r="P272" s="104" t="s">
        <v>5584</v>
      </c>
      <c r="Q272" s="104" t="s">
        <v>1084</v>
      </c>
      <c r="R272" s="104"/>
    </row>
    <row r="273" spans="1:18" x14ac:dyDescent="0.2">
      <c r="A273" s="280">
        <v>41967</v>
      </c>
      <c r="B273" s="104" t="s">
        <v>1696</v>
      </c>
      <c r="C273" s="242" t="s">
        <v>1697</v>
      </c>
      <c r="D273" s="140" t="s">
        <v>54</v>
      </c>
      <c r="E273" s="485">
        <v>3500</v>
      </c>
      <c r="F273" s="255" t="s">
        <v>46</v>
      </c>
      <c r="G273" s="108" t="s">
        <v>6329</v>
      </c>
      <c r="H273" s="104" t="s">
        <v>1500</v>
      </c>
      <c r="I273" s="454">
        <v>41464</v>
      </c>
      <c r="J273" s="104" t="s">
        <v>835</v>
      </c>
      <c r="K273" s="107"/>
      <c r="L273" s="239"/>
      <c r="M273" s="110" t="s">
        <v>51</v>
      </c>
      <c r="N273" s="283">
        <v>280</v>
      </c>
      <c r="O273" s="455" t="s">
        <v>46</v>
      </c>
      <c r="P273" s="104" t="s">
        <v>5584</v>
      </c>
      <c r="Q273" s="104" t="s">
        <v>5584</v>
      </c>
      <c r="R273" s="104"/>
    </row>
    <row r="274" spans="1:18" ht="12.75" thickBot="1" x14ac:dyDescent="0.25">
      <c r="A274" s="280">
        <v>41971</v>
      </c>
      <c r="B274" s="104" t="s">
        <v>6404</v>
      </c>
      <c r="C274" s="242" t="s">
        <v>1704</v>
      </c>
      <c r="D274" s="140" t="s">
        <v>54</v>
      </c>
      <c r="E274" s="485">
        <v>1330</v>
      </c>
      <c r="F274" s="255" t="s">
        <v>46</v>
      </c>
      <c r="G274" s="108" t="s">
        <v>6329</v>
      </c>
      <c r="H274" s="104" t="s">
        <v>1715</v>
      </c>
      <c r="I274" s="454">
        <v>41565</v>
      </c>
      <c r="J274" s="104" t="s">
        <v>921</v>
      </c>
      <c r="K274" s="107"/>
      <c r="L274" s="239"/>
      <c r="M274" s="110" t="s">
        <v>49</v>
      </c>
      <c r="N274" s="283">
        <v>595</v>
      </c>
      <c r="O274" s="455" t="s">
        <v>46</v>
      </c>
      <c r="P274" s="104" t="s">
        <v>5584</v>
      </c>
      <c r="Q274" s="104" t="s">
        <v>1006</v>
      </c>
      <c r="R274" s="104"/>
    </row>
    <row r="275" spans="1:18" ht="12.75" thickBot="1" x14ac:dyDescent="0.25">
      <c r="A275" s="735" t="s">
        <v>3078</v>
      </c>
      <c r="B275" s="736"/>
      <c r="C275" s="467"/>
      <c r="D275" s="468"/>
      <c r="E275" s="469">
        <f>SUM(E260:E274)</f>
        <v>11378.869999999999</v>
      </c>
      <c r="F275" s="470"/>
      <c r="G275" s="467"/>
      <c r="H275" s="471"/>
      <c r="I275" s="454">
        <v>41435</v>
      </c>
      <c r="J275" s="104" t="s">
        <v>1124</v>
      </c>
      <c r="K275" s="107"/>
      <c r="L275" s="239"/>
      <c r="M275" s="110" t="s">
        <v>84</v>
      </c>
      <c r="N275" s="283">
        <v>440</v>
      </c>
      <c r="O275" s="455" t="s">
        <v>46</v>
      </c>
      <c r="P275" s="104" t="s">
        <v>5584</v>
      </c>
      <c r="Q275" s="104" t="s">
        <v>1617</v>
      </c>
      <c r="R275" s="104"/>
    </row>
    <row r="276" spans="1:18" x14ac:dyDescent="0.2">
      <c r="A276" s="106">
        <v>41680</v>
      </c>
      <c r="B276" s="104" t="s">
        <v>85</v>
      </c>
      <c r="C276" s="239"/>
      <c r="D276" s="110" t="s">
        <v>84</v>
      </c>
      <c r="E276" s="268">
        <v>395</v>
      </c>
      <c r="F276" s="256" t="s">
        <v>46</v>
      </c>
      <c r="G276" s="108" t="s">
        <v>5584</v>
      </c>
      <c r="H276" s="104" t="s">
        <v>1565</v>
      </c>
      <c r="I276" s="454">
        <v>41438</v>
      </c>
      <c r="J276" s="104" t="s">
        <v>1131</v>
      </c>
      <c r="K276" s="107"/>
      <c r="L276" s="239"/>
      <c r="M276" s="110" t="s">
        <v>84</v>
      </c>
      <c r="N276" s="283">
        <v>1007.29</v>
      </c>
      <c r="O276" s="455" t="s">
        <v>46</v>
      </c>
      <c r="P276" s="104" t="s">
        <v>5584</v>
      </c>
      <c r="Q276" s="104" t="s">
        <v>1619</v>
      </c>
      <c r="R276" s="104"/>
    </row>
    <row r="277" spans="1:18" ht="12.75" thickBot="1" x14ac:dyDescent="0.25">
      <c r="A277" s="106">
        <v>41774</v>
      </c>
      <c r="B277" s="104" t="s">
        <v>209</v>
      </c>
      <c r="C277" s="239"/>
      <c r="D277" s="110" t="s">
        <v>49</v>
      </c>
      <c r="E277" s="268">
        <v>1000</v>
      </c>
      <c r="F277" s="256" t="s">
        <v>46</v>
      </c>
      <c r="G277" s="108" t="s">
        <v>5584</v>
      </c>
      <c r="H277" s="104" t="s">
        <v>1588</v>
      </c>
      <c r="I277" s="106">
        <v>41604</v>
      </c>
      <c r="J277" s="104" t="s">
        <v>953</v>
      </c>
      <c r="K277" s="107"/>
      <c r="L277" s="239"/>
      <c r="M277" s="110" t="s">
        <v>49</v>
      </c>
      <c r="N277" s="283">
        <v>62</v>
      </c>
      <c r="O277" s="455" t="s">
        <v>46</v>
      </c>
      <c r="P277" s="104" t="s">
        <v>5584</v>
      </c>
      <c r="Q277" s="104" t="s">
        <v>1648</v>
      </c>
      <c r="R277" s="104"/>
    </row>
    <row r="278" spans="1:18" ht="12.75" thickBot="1" x14ac:dyDescent="0.25">
      <c r="A278" s="280">
        <v>41956</v>
      </c>
      <c r="B278" s="104" t="s">
        <v>6387</v>
      </c>
      <c r="C278" s="242" t="s">
        <v>1685</v>
      </c>
      <c r="D278" s="140" t="s">
        <v>54</v>
      </c>
      <c r="E278" s="485">
        <v>290.77999999999997</v>
      </c>
      <c r="F278" s="255" t="s">
        <v>46</v>
      </c>
      <c r="G278" s="108" t="s">
        <v>5584</v>
      </c>
      <c r="H278" s="104" t="s">
        <v>1708</v>
      </c>
      <c r="I278" s="735" t="s">
        <v>3078</v>
      </c>
      <c r="J278" s="736"/>
      <c r="K278" s="468"/>
      <c r="L278" s="468"/>
      <c r="M278" s="468"/>
      <c r="N278" s="483">
        <f>SUM(N270:N277)</f>
        <v>3839.29</v>
      </c>
      <c r="O278" s="468"/>
      <c r="P278" s="468"/>
      <c r="Q278" s="471"/>
      <c r="R278" s="484"/>
    </row>
    <row r="279" spans="1:18" x14ac:dyDescent="0.2">
      <c r="A279" s="280">
        <v>41962</v>
      </c>
      <c r="B279" s="104" t="s">
        <v>1694</v>
      </c>
      <c r="C279" s="242" t="s">
        <v>1695</v>
      </c>
      <c r="D279" s="140" t="s">
        <v>54</v>
      </c>
      <c r="E279" s="485">
        <v>1095</v>
      </c>
      <c r="F279" s="255" t="s">
        <v>46</v>
      </c>
      <c r="G279" s="108" t="s">
        <v>5584</v>
      </c>
      <c r="H279" s="104" t="s">
        <v>1711</v>
      </c>
      <c r="I279" s="454">
        <v>41459</v>
      </c>
      <c r="J279" s="104" t="s">
        <v>753</v>
      </c>
      <c r="K279" s="107"/>
      <c r="L279" s="239"/>
      <c r="M279" s="110" t="s">
        <v>51</v>
      </c>
      <c r="N279" s="283">
        <v>210</v>
      </c>
      <c r="O279" s="455" t="s">
        <v>46</v>
      </c>
      <c r="P279" s="104" t="s">
        <v>6330</v>
      </c>
      <c r="Q279" s="104" t="s">
        <v>1015</v>
      </c>
      <c r="R279" s="104"/>
    </row>
    <row r="280" spans="1:18" x14ac:dyDescent="0.2">
      <c r="A280" s="280">
        <v>41976</v>
      </c>
      <c r="B280" s="241" t="s">
        <v>1740</v>
      </c>
      <c r="C280" s="242" t="s">
        <v>1741</v>
      </c>
      <c r="D280" s="140" t="s">
        <v>54</v>
      </c>
      <c r="E280" s="485">
        <v>550</v>
      </c>
      <c r="F280" s="255" t="s">
        <v>46</v>
      </c>
      <c r="G280" s="108" t="s">
        <v>5584</v>
      </c>
      <c r="H280" s="104" t="s">
        <v>1771</v>
      </c>
      <c r="I280" s="454">
        <v>41410</v>
      </c>
      <c r="J280" s="104" t="s">
        <v>1105</v>
      </c>
      <c r="K280" s="107"/>
      <c r="L280" s="239"/>
      <c r="M280" s="110" t="s">
        <v>54</v>
      </c>
      <c r="N280" s="283">
        <v>6389.06</v>
      </c>
      <c r="O280" s="455" t="s">
        <v>46</v>
      </c>
      <c r="P280" s="104" t="s">
        <v>6330</v>
      </c>
      <c r="Q280" s="104" t="s">
        <v>1159</v>
      </c>
      <c r="R280" s="104"/>
    </row>
    <row r="281" spans="1:18" x14ac:dyDescent="0.2">
      <c r="A281" s="280">
        <v>41981</v>
      </c>
      <c r="B281" s="241" t="s">
        <v>1756</v>
      </c>
      <c r="C281" s="242" t="s">
        <v>1757</v>
      </c>
      <c r="D281" s="140" t="s">
        <v>54</v>
      </c>
      <c r="E281" s="485">
        <v>150</v>
      </c>
      <c r="F281" s="255" t="s">
        <v>46</v>
      </c>
      <c r="G281" s="108" t="s">
        <v>5584</v>
      </c>
      <c r="H281" s="104" t="s">
        <v>1771</v>
      </c>
      <c r="I281" s="454">
        <v>41428</v>
      </c>
      <c r="J281" s="104" t="s">
        <v>1121</v>
      </c>
      <c r="K281" s="107"/>
      <c r="L281" s="239"/>
      <c r="M281" s="110" t="s">
        <v>51</v>
      </c>
      <c r="N281" s="283">
        <v>150</v>
      </c>
      <c r="O281" s="455" t="s">
        <v>46</v>
      </c>
      <c r="P281" s="104" t="s">
        <v>6330</v>
      </c>
      <c r="Q281" s="104" t="s">
        <v>1072</v>
      </c>
      <c r="R281" s="104"/>
    </row>
    <row r="282" spans="1:18" x14ac:dyDescent="0.2">
      <c r="A282" s="280">
        <v>41982</v>
      </c>
      <c r="B282" s="241" t="s">
        <v>1760</v>
      </c>
      <c r="C282" s="242" t="s">
        <v>1761</v>
      </c>
      <c r="D282" s="140" t="s">
        <v>54</v>
      </c>
      <c r="E282" s="485">
        <v>102</v>
      </c>
      <c r="F282" s="255" t="s">
        <v>46</v>
      </c>
      <c r="G282" s="108" t="s">
        <v>5584</v>
      </c>
      <c r="H282" s="104" t="s">
        <v>1772</v>
      </c>
      <c r="I282" s="454">
        <v>41563</v>
      </c>
      <c r="J282" s="104" t="s">
        <v>914</v>
      </c>
      <c r="K282" s="107"/>
      <c r="L282" s="239"/>
      <c r="M282" s="110" t="s">
        <v>54</v>
      </c>
      <c r="N282" s="283">
        <v>150</v>
      </c>
      <c r="O282" s="455" t="s">
        <v>46</v>
      </c>
      <c r="P282" s="104" t="s">
        <v>6330</v>
      </c>
      <c r="Q282" s="104" t="s">
        <v>1072</v>
      </c>
      <c r="R282" s="104"/>
    </row>
    <row r="283" spans="1:18" x14ac:dyDescent="0.2">
      <c r="A283" s="280">
        <v>41988</v>
      </c>
      <c r="B283" s="241" t="s">
        <v>1765</v>
      </c>
      <c r="C283" s="242"/>
      <c r="D283" s="140" t="s">
        <v>48</v>
      </c>
      <c r="E283" s="485">
        <v>1083.29</v>
      </c>
      <c r="F283" s="255" t="s">
        <v>46</v>
      </c>
      <c r="G283" s="108" t="s">
        <v>5584</v>
      </c>
      <c r="H283" s="104" t="s">
        <v>1773</v>
      </c>
      <c r="I283" s="454">
        <v>41591</v>
      </c>
      <c r="J283" s="104" t="s">
        <v>941</v>
      </c>
      <c r="K283" s="107"/>
      <c r="L283" s="239"/>
      <c r="M283" s="110" t="s">
        <v>54</v>
      </c>
      <c r="N283" s="283">
        <v>150</v>
      </c>
      <c r="O283" s="455" t="s">
        <v>46</v>
      </c>
      <c r="P283" s="104" t="s">
        <v>6330</v>
      </c>
      <c r="Q283" s="104" t="s">
        <v>1072</v>
      </c>
      <c r="R283" s="104"/>
    </row>
    <row r="284" spans="1:18" ht="12.75" thickBot="1" x14ac:dyDescent="0.25">
      <c r="A284" s="280">
        <v>41996</v>
      </c>
      <c r="B284" s="241" t="s">
        <v>1768</v>
      </c>
      <c r="C284" s="242" t="s">
        <v>1769</v>
      </c>
      <c r="D284" s="140" t="s">
        <v>54</v>
      </c>
      <c r="E284" s="485">
        <v>448.56</v>
      </c>
      <c r="F284" s="255" t="s">
        <v>46</v>
      </c>
      <c r="G284" s="108" t="s">
        <v>5584</v>
      </c>
      <c r="H284" s="104" t="s">
        <v>1774</v>
      </c>
      <c r="I284" s="454">
        <v>41471</v>
      </c>
      <c r="J284" s="104" t="s">
        <v>836</v>
      </c>
      <c r="K284" s="107"/>
      <c r="L284" s="239"/>
      <c r="M284" s="110" t="s">
        <v>51</v>
      </c>
      <c r="N284" s="283">
        <v>620</v>
      </c>
      <c r="O284" s="455" t="s">
        <v>46</v>
      </c>
      <c r="P284" s="104" t="s">
        <v>6330</v>
      </c>
      <c r="Q284" s="104" t="s">
        <v>1020</v>
      </c>
      <c r="R284" s="104"/>
    </row>
    <row r="285" spans="1:18" ht="12.75" thickBot="1" x14ac:dyDescent="0.25">
      <c r="A285" s="735" t="s">
        <v>3078</v>
      </c>
      <c r="B285" s="736"/>
      <c r="C285" s="467"/>
      <c r="D285" s="468"/>
      <c r="E285" s="469">
        <f>SUM(E276:E284)</f>
        <v>5114.63</v>
      </c>
      <c r="F285" s="470"/>
      <c r="G285" s="467"/>
      <c r="H285" s="471"/>
      <c r="I285" s="454">
        <v>41428</v>
      </c>
      <c r="J285" s="104" t="s">
        <v>1118</v>
      </c>
      <c r="K285" s="107"/>
      <c r="L285" s="239"/>
      <c r="M285" s="110" t="s">
        <v>51</v>
      </c>
      <c r="N285" s="283">
        <v>365.03</v>
      </c>
      <c r="O285" s="455" t="s">
        <v>46</v>
      </c>
      <c r="P285" s="104" t="s">
        <v>6330</v>
      </c>
      <c r="Q285" s="104" t="s">
        <v>1158</v>
      </c>
      <c r="R285" s="104"/>
    </row>
    <row r="286" spans="1:18" x14ac:dyDescent="0.2">
      <c r="A286" s="106">
        <v>41625</v>
      </c>
      <c r="B286" s="104" t="s">
        <v>35</v>
      </c>
      <c r="C286" s="239"/>
      <c r="D286" s="110" t="s">
        <v>47</v>
      </c>
      <c r="E286" s="268">
        <v>3826.64</v>
      </c>
      <c r="F286" s="256" t="s">
        <v>46</v>
      </c>
      <c r="G286" s="108" t="s">
        <v>6330</v>
      </c>
      <c r="H286" s="104" t="s">
        <v>6420</v>
      </c>
      <c r="I286" s="454">
        <v>41438</v>
      </c>
      <c r="J286" s="104" t="s">
        <v>478</v>
      </c>
      <c r="K286" s="107"/>
      <c r="L286" s="239"/>
      <c r="M286" s="110" t="s">
        <v>51</v>
      </c>
      <c r="N286" s="283">
        <v>317.10000000000002</v>
      </c>
      <c r="O286" s="455" t="s">
        <v>46</v>
      </c>
      <c r="P286" s="104" t="s">
        <v>6330</v>
      </c>
      <c r="Q286" s="104" t="s">
        <v>1165</v>
      </c>
      <c r="R286" s="104" t="s">
        <v>1166</v>
      </c>
    </row>
    <row r="287" spans="1:18" x14ac:dyDescent="0.2">
      <c r="A287" s="106">
        <v>41625</v>
      </c>
      <c r="B287" s="104" t="s">
        <v>34</v>
      </c>
      <c r="C287" s="239"/>
      <c r="D287" s="110" t="s">
        <v>45</v>
      </c>
      <c r="E287" s="268">
        <v>7000</v>
      </c>
      <c r="F287" s="256" t="s">
        <v>46</v>
      </c>
      <c r="G287" s="108" t="s">
        <v>6330</v>
      </c>
      <c r="H287" s="104" t="s">
        <v>6421</v>
      </c>
      <c r="I287" s="454">
        <v>41562</v>
      </c>
      <c r="J287" s="104" t="s">
        <v>906</v>
      </c>
      <c r="K287" s="107"/>
      <c r="L287" s="239"/>
      <c r="M287" s="110" t="s">
        <v>49</v>
      </c>
      <c r="N287" s="283">
        <v>700</v>
      </c>
      <c r="O287" s="455" t="s">
        <v>46</v>
      </c>
      <c r="P287" s="104" t="s">
        <v>6330</v>
      </c>
      <c r="Q287" s="104" t="s">
        <v>1066</v>
      </c>
      <c r="R287" s="104"/>
    </row>
    <row r="288" spans="1:18" x14ac:dyDescent="0.2">
      <c r="A288" s="106">
        <v>41675</v>
      </c>
      <c r="B288" s="104" t="s">
        <v>76</v>
      </c>
      <c r="C288" s="239" t="s">
        <v>77</v>
      </c>
      <c r="D288" s="110" t="s">
        <v>54</v>
      </c>
      <c r="E288" s="268">
        <v>150</v>
      </c>
      <c r="F288" s="256" t="s">
        <v>46</v>
      </c>
      <c r="G288" s="108" t="s">
        <v>6330</v>
      </c>
      <c r="H288" s="104" t="s">
        <v>1562</v>
      </c>
      <c r="I288" s="454">
        <v>41506</v>
      </c>
      <c r="J288" s="104" t="s">
        <v>861</v>
      </c>
      <c r="K288" s="107"/>
      <c r="L288" s="110"/>
      <c r="M288" s="110" t="s">
        <v>84</v>
      </c>
      <c r="N288" s="283">
        <v>2357.11</v>
      </c>
      <c r="O288" s="455" t="s">
        <v>46</v>
      </c>
      <c r="P288" s="104" t="s">
        <v>6330</v>
      </c>
      <c r="Q288" s="104" t="s">
        <v>1630</v>
      </c>
      <c r="R288" s="104"/>
    </row>
    <row r="289" spans="1:18" x14ac:dyDescent="0.2">
      <c r="A289" s="106">
        <v>41688</v>
      </c>
      <c r="B289" s="104" t="s">
        <v>93</v>
      </c>
      <c r="C289" s="239" t="s">
        <v>94</v>
      </c>
      <c r="D289" s="110" t="s">
        <v>54</v>
      </c>
      <c r="E289" s="268">
        <v>93</v>
      </c>
      <c r="F289" s="256" t="s">
        <v>46</v>
      </c>
      <c r="G289" s="108" t="s">
        <v>6330</v>
      </c>
      <c r="H289" s="104" t="s">
        <v>1567</v>
      </c>
      <c r="I289" s="454">
        <v>41537</v>
      </c>
      <c r="J289" s="104" t="s">
        <v>885</v>
      </c>
      <c r="K289" s="107"/>
      <c r="L289" s="239"/>
      <c r="M289" s="110" t="s">
        <v>51</v>
      </c>
      <c r="N289" s="283">
        <v>607</v>
      </c>
      <c r="O289" s="455" t="s">
        <v>46</v>
      </c>
      <c r="P289" s="104" t="s">
        <v>6330</v>
      </c>
      <c r="Q289" s="104" t="s">
        <v>1053</v>
      </c>
      <c r="R289" s="104"/>
    </row>
    <row r="290" spans="1:18" x14ac:dyDescent="0.2">
      <c r="A290" s="454">
        <v>41694</v>
      </c>
      <c r="B290" s="104" t="s">
        <v>96</v>
      </c>
      <c r="C290" s="282" t="s">
        <v>97</v>
      </c>
      <c r="D290" s="110" t="s">
        <v>54</v>
      </c>
      <c r="E290" s="481">
        <v>487</v>
      </c>
      <c r="F290" s="256" t="s">
        <v>46</v>
      </c>
      <c r="G290" s="108" t="s">
        <v>6330</v>
      </c>
      <c r="H290" s="104" t="s">
        <v>1569</v>
      </c>
      <c r="I290" s="106">
        <v>41624</v>
      </c>
      <c r="J290" s="104" t="s">
        <v>997</v>
      </c>
      <c r="K290" s="107"/>
      <c r="L290" s="239" t="s">
        <v>998</v>
      </c>
      <c r="M290" s="110" t="s">
        <v>84</v>
      </c>
      <c r="N290" s="283">
        <v>1407.8</v>
      </c>
      <c r="O290" s="455" t="s">
        <v>46</v>
      </c>
      <c r="P290" s="104" t="s">
        <v>6330</v>
      </c>
      <c r="Q290" s="104" t="s">
        <v>1053</v>
      </c>
      <c r="R290" s="104"/>
    </row>
    <row r="291" spans="1:18" x14ac:dyDescent="0.2">
      <c r="A291" s="106">
        <v>41709</v>
      </c>
      <c r="B291" s="104" t="s">
        <v>111</v>
      </c>
      <c r="C291" s="239" t="s">
        <v>112</v>
      </c>
      <c r="D291" s="110" t="s">
        <v>54</v>
      </c>
      <c r="E291" s="268">
        <v>820</v>
      </c>
      <c r="F291" s="256" t="s">
        <v>46</v>
      </c>
      <c r="G291" s="108" t="s">
        <v>6330</v>
      </c>
      <c r="H291" s="104" t="s">
        <v>1574</v>
      </c>
      <c r="I291" s="106">
        <v>41624</v>
      </c>
      <c r="J291" s="104" t="s">
        <v>999</v>
      </c>
      <c r="K291" s="107"/>
      <c r="L291" s="239"/>
      <c r="M291" s="110" t="s">
        <v>84</v>
      </c>
      <c r="N291" s="283">
        <v>795</v>
      </c>
      <c r="O291" s="455" t="s">
        <v>46</v>
      </c>
      <c r="P291" s="104" t="s">
        <v>6330</v>
      </c>
      <c r="Q291" s="104" t="s">
        <v>1053</v>
      </c>
      <c r="R291" s="104"/>
    </row>
    <row r="292" spans="1:18" x14ac:dyDescent="0.2">
      <c r="A292" s="454">
        <v>41710</v>
      </c>
      <c r="B292" s="104" t="s">
        <v>113</v>
      </c>
      <c r="C292" s="282" t="s">
        <v>114</v>
      </c>
      <c r="D292" s="110" t="s">
        <v>54</v>
      </c>
      <c r="E292" s="481">
        <v>650</v>
      </c>
      <c r="F292" s="256" t="s">
        <v>46</v>
      </c>
      <c r="G292" s="108" t="s">
        <v>6330</v>
      </c>
      <c r="H292" s="104" t="s">
        <v>1072</v>
      </c>
      <c r="I292" s="106">
        <v>41625</v>
      </c>
      <c r="J292" s="104" t="s">
        <v>35</v>
      </c>
      <c r="K292" s="107"/>
      <c r="L292" s="239"/>
      <c r="M292" s="110" t="s">
        <v>47</v>
      </c>
      <c r="N292" s="283">
        <v>3826.64</v>
      </c>
      <c r="O292" s="455" t="s">
        <v>46</v>
      </c>
      <c r="P292" s="104" t="s">
        <v>6330</v>
      </c>
      <c r="Q292" s="104" t="s">
        <v>6422</v>
      </c>
      <c r="R292" s="104"/>
    </row>
    <row r="293" spans="1:18" ht="12.75" thickBot="1" x14ac:dyDescent="0.25">
      <c r="A293" s="106">
        <v>41719</v>
      </c>
      <c r="B293" s="104" t="s">
        <v>129</v>
      </c>
      <c r="C293" s="239" t="s">
        <v>130</v>
      </c>
      <c r="D293" s="110" t="s">
        <v>54</v>
      </c>
      <c r="E293" s="268">
        <v>490</v>
      </c>
      <c r="F293" s="256" t="s">
        <v>46</v>
      </c>
      <c r="G293" s="108" t="s">
        <v>6330</v>
      </c>
      <c r="H293" s="104" t="s">
        <v>1579</v>
      </c>
      <c r="I293" s="280">
        <v>41625</v>
      </c>
      <c r="J293" s="104" t="s">
        <v>1002</v>
      </c>
      <c r="K293" s="241"/>
      <c r="L293" s="242"/>
      <c r="M293" s="140" t="s">
        <v>45</v>
      </c>
      <c r="N293" s="512">
        <v>7000</v>
      </c>
      <c r="O293" s="513" t="s">
        <v>46</v>
      </c>
      <c r="P293" s="104" t="s">
        <v>6330</v>
      </c>
      <c r="Q293" s="104" t="s">
        <v>6422</v>
      </c>
      <c r="R293" s="104"/>
    </row>
    <row r="294" spans="1:18" ht="12.75" thickBot="1" x14ac:dyDescent="0.25">
      <c r="A294" s="106">
        <v>41758</v>
      </c>
      <c r="B294" s="104" t="s">
        <v>189</v>
      </c>
      <c r="C294" s="239" t="s">
        <v>190</v>
      </c>
      <c r="D294" s="110" t="s">
        <v>54</v>
      </c>
      <c r="E294" s="268">
        <v>665</v>
      </c>
      <c r="F294" s="256" t="s">
        <v>46</v>
      </c>
      <c r="G294" s="108" t="s">
        <v>6330</v>
      </c>
      <c r="H294" s="104" t="s">
        <v>1585</v>
      </c>
      <c r="I294" s="735" t="s">
        <v>3078</v>
      </c>
      <c r="J294" s="736"/>
      <c r="K294" s="468"/>
      <c r="L294" s="468"/>
      <c r="M294" s="468"/>
      <c r="N294" s="483">
        <f>SUM(N279:N293)</f>
        <v>25044.74</v>
      </c>
      <c r="O294" s="468"/>
      <c r="P294" s="468"/>
      <c r="Q294" s="471"/>
      <c r="R294" s="484"/>
    </row>
    <row r="295" spans="1:18" x14ac:dyDescent="0.2">
      <c r="A295" s="106">
        <v>41768</v>
      </c>
      <c r="B295" s="104" t="s">
        <v>196</v>
      </c>
      <c r="C295" s="239" t="s">
        <v>197</v>
      </c>
      <c r="D295" s="110" t="s">
        <v>54</v>
      </c>
      <c r="E295" s="268">
        <v>194</v>
      </c>
      <c r="F295" s="256" t="s">
        <v>46</v>
      </c>
      <c r="G295" s="108" t="s">
        <v>6330</v>
      </c>
      <c r="H295" s="104" t="s">
        <v>1159</v>
      </c>
      <c r="I295" s="454">
        <v>41582</v>
      </c>
      <c r="J295" s="104" t="s">
        <v>933</v>
      </c>
      <c r="K295" s="107"/>
      <c r="L295" s="239"/>
      <c r="M295" s="110" t="s">
        <v>84</v>
      </c>
      <c r="N295" s="283">
        <v>2950.15</v>
      </c>
      <c r="O295" s="455" t="s">
        <v>46</v>
      </c>
      <c r="P295" s="104" t="s">
        <v>10</v>
      </c>
      <c r="Q295" s="104" t="s">
        <v>1645</v>
      </c>
      <c r="R295" s="104"/>
    </row>
    <row r="296" spans="1:18" x14ac:dyDescent="0.2">
      <c r="A296" s="106">
        <v>41775</v>
      </c>
      <c r="B296" s="104" t="s">
        <v>211</v>
      </c>
      <c r="C296" s="239" t="s">
        <v>212</v>
      </c>
      <c r="D296" s="110" t="s">
        <v>54</v>
      </c>
      <c r="E296" s="268">
        <v>465</v>
      </c>
      <c r="F296" s="256" t="s">
        <v>46</v>
      </c>
      <c r="G296" s="108" t="s">
        <v>6330</v>
      </c>
      <c r="H296" s="104" t="s">
        <v>1589</v>
      </c>
      <c r="I296" s="454">
        <v>41403</v>
      </c>
      <c r="J296" s="104" t="s">
        <v>1094</v>
      </c>
      <c r="K296" s="107"/>
      <c r="L296" s="482" t="s">
        <v>1171</v>
      </c>
      <c r="M296" s="110" t="s">
        <v>51</v>
      </c>
      <c r="N296" s="283">
        <v>84.59</v>
      </c>
      <c r="O296" s="455" t="s">
        <v>46</v>
      </c>
      <c r="P296" s="104" t="s">
        <v>10</v>
      </c>
      <c r="Q296" s="104" t="s">
        <v>1607</v>
      </c>
      <c r="R296" s="104"/>
    </row>
    <row r="297" spans="1:18" x14ac:dyDescent="0.2">
      <c r="A297" s="106">
        <v>41788</v>
      </c>
      <c r="B297" s="104" t="s">
        <v>239</v>
      </c>
      <c r="C297" s="239" t="s">
        <v>240</v>
      </c>
      <c r="D297" s="110" t="s">
        <v>54</v>
      </c>
      <c r="E297" s="268">
        <v>913</v>
      </c>
      <c r="F297" s="256" t="s">
        <v>46</v>
      </c>
      <c r="G297" s="108" t="s">
        <v>6330</v>
      </c>
      <c r="H297" s="104" t="s">
        <v>1595</v>
      </c>
      <c r="I297" s="454">
        <v>41435</v>
      </c>
      <c r="J297" s="104" t="s">
        <v>1128</v>
      </c>
      <c r="K297" s="107"/>
      <c r="L297" s="239"/>
      <c r="M297" s="110" t="s">
        <v>148</v>
      </c>
      <c r="N297" s="283">
        <v>1781</v>
      </c>
      <c r="O297" s="455" t="s">
        <v>46</v>
      </c>
      <c r="P297" s="104" t="s">
        <v>10</v>
      </c>
      <c r="Q297" s="104" t="s">
        <v>1164</v>
      </c>
      <c r="R297" s="104"/>
    </row>
    <row r="298" spans="1:18" x14ac:dyDescent="0.2">
      <c r="A298" s="280">
        <v>41831</v>
      </c>
      <c r="B298" s="104" t="s">
        <v>1274</v>
      </c>
      <c r="C298" s="242"/>
      <c r="D298" s="140" t="s">
        <v>81</v>
      </c>
      <c r="E298" s="485">
        <v>210</v>
      </c>
      <c r="F298" s="255" t="s">
        <v>46</v>
      </c>
      <c r="G298" s="108" t="s">
        <v>6330</v>
      </c>
      <c r="H298" s="104" t="s">
        <v>1450</v>
      </c>
      <c r="I298" s="454">
        <v>41584</v>
      </c>
      <c r="J298" s="104" t="s">
        <v>936</v>
      </c>
      <c r="K298" s="107"/>
      <c r="L298" s="239"/>
      <c r="M298" s="110" t="s">
        <v>54</v>
      </c>
      <c r="N298" s="283">
        <v>157.28</v>
      </c>
      <c r="O298" s="455" t="s">
        <v>46</v>
      </c>
      <c r="P298" s="104" t="s">
        <v>10</v>
      </c>
      <c r="Q298" s="104" t="s">
        <v>1080</v>
      </c>
      <c r="R298" s="104"/>
    </row>
    <row r="299" spans="1:18" x14ac:dyDescent="0.2">
      <c r="A299" s="280">
        <v>41834</v>
      </c>
      <c r="B299" s="104" t="s">
        <v>1277</v>
      </c>
      <c r="C299" s="242" t="s">
        <v>1278</v>
      </c>
      <c r="D299" s="140" t="s">
        <v>135</v>
      </c>
      <c r="E299" s="485">
        <v>964.82</v>
      </c>
      <c r="F299" s="255" t="s">
        <v>46</v>
      </c>
      <c r="G299" s="108" t="s">
        <v>6330</v>
      </c>
      <c r="H299" s="104" t="s">
        <v>1449</v>
      </c>
      <c r="I299" s="454">
        <v>41422</v>
      </c>
      <c r="J299" s="104" t="s">
        <v>1113</v>
      </c>
      <c r="K299" s="107"/>
      <c r="L299" s="239"/>
      <c r="M299" s="110" t="s">
        <v>51</v>
      </c>
      <c r="N299" s="283">
        <v>2668.77</v>
      </c>
      <c r="O299" s="455" t="s">
        <v>46</v>
      </c>
      <c r="P299" s="104" t="s">
        <v>10</v>
      </c>
      <c r="Q299" s="104" t="s">
        <v>1160</v>
      </c>
      <c r="R299" s="104"/>
    </row>
    <row r="300" spans="1:18" x14ac:dyDescent="0.2">
      <c r="A300" s="280">
        <v>41866</v>
      </c>
      <c r="B300" s="104" t="s">
        <v>1326</v>
      </c>
      <c r="C300" s="242" t="s">
        <v>1327</v>
      </c>
      <c r="D300" s="140" t="s">
        <v>54</v>
      </c>
      <c r="E300" s="485">
        <v>160</v>
      </c>
      <c r="F300" s="255" t="s">
        <v>46</v>
      </c>
      <c r="G300" s="108" t="s">
        <v>6330</v>
      </c>
      <c r="H300" s="104" t="s">
        <v>1480</v>
      </c>
      <c r="I300" s="454">
        <v>41492</v>
      </c>
      <c r="J300" s="104" t="s">
        <v>854</v>
      </c>
      <c r="K300" s="107"/>
      <c r="L300" s="239"/>
      <c r="M300" s="110" t="s">
        <v>51</v>
      </c>
      <c r="N300" s="283">
        <v>172.15</v>
      </c>
      <c r="O300" s="455" t="s">
        <v>46</v>
      </c>
      <c r="P300" s="104" t="s">
        <v>10</v>
      </c>
      <c r="Q300" s="104" t="s">
        <v>1031</v>
      </c>
      <c r="R300" s="104"/>
    </row>
    <row r="301" spans="1:18" ht="12.75" thickBot="1" x14ac:dyDescent="0.25">
      <c r="A301" s="514">
        <v>41870</v>
      </c>
      <c r="B301" s="104" t="s">
        <v>1344</v>
      </c>
      <c r="C301" s="337" t="s">
        <v>1345</v>
      </c>
      <c r="D301" s="338" t="s">
        <v>135</v>
      </c>
      <c r="E301" s="515">
        <v>565</v>
      </c>
      <c r="F301" s="516" t="s">
        <v>46</v>
      </c>
      <c r="G301" s="135" t="s">
        <v>6330</v>
      </c>
      <c r="H301" s="126" t="s">
        <v>6423</v>
      </c>
      <c r="I301" s="454">
        <v>41428</v>
      </c>
      <c r="J301" s="104" t="s">
        <v>1120</v>
      </c>
      <c r="K301" s="107"/>
      <c r="L301" s="239"/>
      <c r="M301" s="110" t="s">
        <v>51</v>
      </c>
      <c r="N301" s="283">
        <v>875</v>
      </c>
      <c r="O301" s="455" t="s">
        <v>46</v>
      </c>
      <c r="P301" s="104" t="s">
        <v>10</v>
      </c>
      <c r="Q301" s="104" t="s">
        <v>1613</v>
      </c>
      <c r="R301" s="104"/>
    </row>
    <row r="302" spans="1:18" ht="12.75" thickBot="1" x14ac:dyDescent="0.25">
      <c r="A302" s="498">
        <v>41876</v>
      </c>
      <c r="B302" s="104" t="s">
        <v>1353</v>
      </c>
      <c r="C302" s="499" t="s">
        <v>1354</v>
      </c>
      <c r="D302" s="500" t="s">
        <v>135</v>
      </c>
      <c r="E302" s="501">
        <v>594.9</v>
      </c>
      <c r="F302" s="502" t="s">
        <v>46</v>
      </c>
      <c r="G302" s="452" t="s">
        <v>6330</v>
      </c>
      <c r="H302" s="453" t="s">
        <v>6423</v>
      </c>
      <c r="I302" s="454">
        <v>41435</v>
      </c>
      <c r="J302" s="104" t="s">
        <v>1127</v>
      </c>
      <c r="K302" s="107"/>
      <c r="L302" s="239"/>
      <c r="M302" s="110" t="s">
        <v>51</v>
      </c>
      <c r="N302" s="283">
        <v>50.47</v>
      </c>
      <c r="O302" s="455" t="s">
        <v>46</v>
      </c>
      <c r="P302" s="104" t="s">
        <v>10</v>
      </c>
      <c r="Q302" s="104" t="s">
        <v>1615</v>
      </c>
      <c r="R302" s="104"/>
    </row>
    <row r="303" spans="1:18" ht="12.75" thickBot="1" x14ac:dyDescent="0.25">
      <c r="A303" s="486">
        <v>41897</v>
      </c>
      <c r="B303" s="104" t="s">
        <v>6424</v>
      </c>
      <c r="C303" s="242" t="s">
        <v>1387</v>
      </c>
      <c r="D303" s="140" t="s">
        <v>54</v>
      </c>
      <c r="E303" s="485">
        <v>578.30999999999995</v>
      </c>
      <c r="F303" s="502" t="s">
        <v>46</v>
      </c>
      <c r="G303" s="108" t="s">
        <v>6330</v>
      </c>
      <c r="H303" s="458" t="s">
        <v>6425</v>
      </c>
      <c r="I303" s="106">
        <v>41396</v>
      </c>
      <c r="J303" s="104" t="s">
        <v>1089</v>
      </c>
      <c r="K303" s="107"/>
      <c r="L303" s="482" t="s">
        <v>1171</v>
      </c>
      <c r="M303" s="110" t="s">
        <v>54</v>
      </c>
      <c r="N303" s="283">
        <v>450</v>
      </c>
      <c r="O303" s="455" t="s">
        <v>46</v>
      </c>
      <c r="P303" s="104" t="s">
        <v>10</v>
      </c>
      <c r="Q303" s="104" t="s">
        <v>1141</v>
      </c>
      <c r="R303" s="104"/>
    </row>
    <row r="304" spans="1:18" ht="12.75" thickBot="1" x14ac:dyDescent="0.25">
      <c r="A304" s="486">
        <v>41897</v>
      </c>
      <c r="B304" s="104" t="s">
        <v>1390</v>
      </c>
      <c r="C304" s="242"/>
      <c r="D304" s="140" t="s">
        <v>81</v>
      </c>
      <c r="E304" s="485">
        <v>1195</v>
      </c>
      <c r="F304" s="502" t="s">
        <v>46</v>
      </c>
      <c r="G304" s="108" t="s">
        <v>6330</v>
      </c>
      <c r="H304" s="458" t="s">
        <v>6423</v>
      </c>
      <c r="I304" s="106">
        <v>41396</v>
      </c>
      <c r="J304" s="104" t="s">
        <v>1089</v>
      </c>
      <c r="K304" s="107"/>
      <c r="L304" s="482" t="s">
        <v>1171</v>
      </c>
      <c r="M304" s="110" t="s">
        <v>54</v>
      </c>
      <c r="N304" s="283">
        <v>736</v>
      </c>
      <c r="O304" s="455" t="s">
        <v>46</v>
      </c>
      <c r="P304" s="104" t="s">
        <v>10</v>
      </c>
      <c r="Q304" s="104" t="s">
        <v>1142</v>
      </c>
      <c r="R304" s="104"/>
    </row>
    <row r="305" spans="1:18" ht="12.75" thickBot="1" x14ac:dyDescent="0.25">
      <c r="A305" s="486">
        <v>41941</v>
      </c>
      <c r="B305" s="104" t="s">
        <v>1441</v>
      </c>
      <c r="C305" s="242"/>
      <c r="D305" s="140" t="s">
        <v>81</v>
      </c>
      <c r="E305" s="485">
        <v>185</v>
      </c>
      <c r="F305" s="502" t="s">
        <v>46</v>
      </c>
      <c r="G305" s="108" t="s">
        <v>6330</v>
      </c>
      <c r="H305" s="458" t="s">
        <v>6333</v>
      </c>
      <c r="I305" s="454">
        <v>41472</v>
      </c>
      <c r="J305" s="104" t="s">
        <v>826</v>
      </c>
      <c r="K305" s="107"/>
      <c r="L305" s="239"/>
      <c r="M305" s="110" t="s">
        <v>54</v>
      </c>
      <c r="N305" s="283">
        <v>225.78</v>
      </c>
      <c r="O305" s="455" t="s">
        <v>46</v>
      </c>
      <c r="P305" s="104" t="s">
        <v>10</v>
      </c>
      <c r="Q305" s="104" t="s">
        <v>1035</v>
      </c>
      <c r="R305" s="104"/>
    </row>
    <row r="306" spans="1:18" ht="12.75" thickBot="1" x14ac:dyDescent="0.25">
      <c r="A306" s="735" t="s">
        <v>3078</v>
      </c>
      <c r="B306" s="736"/>
      <c r="C306" s="467"/>
      <c r="D306" s="468"/>
      <c r="E306" s="469">
        <f>SUM(E286:E305)</f>
        <v>20206.670000000002</v>
      </c>
      <c r="F306" s="470"/>
      <c r="G306" s="467"/>
      <c r="H306" s="471"/>
      <c r="I306" s="454">
        <v>41502</v>
      </c>
      <c r="J306" s="104" t="s">
        <v>860</v>
      </c>
      <c r="K306" s="107"/>
      <c r="L306" s="239"/>
      <c r="M306" s="110" t="s">
        <v>84</v>
      </c>
      <c r="N306" s="283">
        <v>1265</v>
      </c>
      <c r="O306" s="455" t="s">
        <v>46</v>
      </c>
      <c r="P306" s="104" t="s">
        <v>10</v>
      </c>
      <c r="Q306" s="104" t="s">
        <v>1035</v>
      </c>
      <c r="R306" s="104"/>
    </row>
    <row r="307" spans="1:18" ht="12.75" thickBot="1" x14ac:dyDescent="0.25">
      <c r="A307" s="517">
        <v>41635</v>
      </c>
      <c r="B307" s="104" t="s">
        <v>40</v>
      </c>
      <c r="C307" s="518"/>
      <c r="D307" s="519" t="s">
        <v>48</v>
      </c>
      <c r="E307" s="520">
        <v>161</v>
      </c>
      <c r="F307" s="451" t="s">
        <v>46</v>
      </c>
      <c r="G307" s="465" t="s">
        <v>10</v>
      </c>
      <c r="H307" s="466" t="s">
        <v>1502</v>
      </c>
      <c r="I307" s="454">
        <v>41404</v>
      </c>
      <c r="J307" s="104" t="s">
        <v>680</v>
      </c>
      <c r="K307" s="107"/>
      <c r="L307" s="239"/>
      <c r="M307" s="110" t="s">
        <v>51</v>
      </c>
      <c r="N307" s="283">
        <v>140.94</v>
      </c>
      <c r="O307" s="455" t="s">
        <v>46</v>
      </c>
      <c r="P307" s="104" t="s">
        <v>10</v>
      </c>
      <c r="Q307" s="104" t="s">
        <v>1145</v>
      </c>
      <c r="R307" s="104"/>
    </row>
    <row r="308" spans="1:18" x14ac:dyDescent="0.2">
      <c r="A308" s="521">
        <v>41647</v>
      </c>
      <c r="B308" s="104" t="s">
        <v>30</v>
      </c>
      <c r="C308" s="522" t="s">
        <v>53</v>
      </c>
      <c r="D308" s="474" t="s">
        <v>54</v>
      </c>
      <c r="E308" s="523">
        <v>215.66</v>
      </c>
      <c r="F308" s="476" t="s">
        <v>46</v>
      </c>
      <c r="G308" s="477" t="s">
        <v>10</v>
      </c>
      <c r="H308" s="192" t="s">
        <v>1549</v>
      </c>
      <c r="I308" s="454">
        <v>41410</v>
      </c>
      <c r="J308" s="104" t="s">
        <v>1155</v>
      </c>
      <c r="K308" s="107"/>
      <c r="L308" s="239"/>
      <c r="M308" s="110" t="s">
        <v>54</v>
      </c>
      <c r="N308" s="283">
        <v>64.45</v>
      </c>
      <c r="O308" s="455" t="s">
        <v>46</v>
      </c>
      <c r="P308" s="104" t="s">
        <v>10</v>
      </c>
      <c r="Q308" s="104" t="s">
        <v>1145</v>
      </c>
      <c r="R308" s="104"/>
    </row>
    <row r="309" spans="1:18" x14ac:dyDescent="0.2">
      <c r="A309" s="454">
        <v>41647</v>
      </c>
      <c r="B309" s="104" t="s">
        <v>31</v>
      </c>
      <c r="C309" s="282" t="s">
        <v>52</v>
      </c>
      <c r="D309" s="110" t="s">
        <v>51</v>
      </c>
      <c r="E309" s="481">
        <v>768</v>
      </c>
      <c r="F309" s="256" t="s">
        <v>46</v>
      </c>
      <c r="G309" s="108" t="s">
        <v>10</v>
      </c>
      <c r="H309" s="104" t="s">
        <v>1550</v>
      </c>
      <c r="I309" s="106">
        <v>41443</v>
      </c>
      <c r="J309" s="104" t="s">
        <v>1138</v>
      </c>
      <c r="K309" s="107"/>
      <c r="L309" s="239"/>
      <c r="M309" s="110" t="s">
        <v>51</v>
      </c>
      <c r="N309" s="283">
        <v>72</v>
      </c>
      <c r="O309" s="455" t="s">
        <v>46</v>
      </c>
      <c r="P309" s="104" t="s">
        <v>10</v>
      </c>
      <c r="Q309" s="104" t="s">
        <v>1167</v>
      </c>
      <c r="R309" s="104"/>
    </row>
    <row r="310" spans="1:18" x14ac:dyDescent="0.2">
      <c r="A310" s="106">
        <v>41660</v>
      </c>
      <c r="B310" s="104" t="s">
        <v>62</v>
      </c>
      <c r="C310" s="239"/>
      <c r="D310" s="110" t="s">
        <v>54</v>
      </c>
      <c r="E310" s="268">
        <v>995</v>
      </c>
      <c r="F310" s="256" t="s">
        <v>46</v>
      </c>
      <c r="G310" s="135" t="s">
        <v>10</v>
      </c>
      <c r="H310" s="104" t="s">
        <v>1555</v>
      </c>
      <c r="I310" s="454">
        <v>41572</v>
      </c>
      <c r="J310" s="104" t="s">
        <v>927</v>
      </c>
      <c r="K310" s="107"/>
      <c r="L310" s="239"/>
      <c r="M310" s="110" t="s">
        <v>49</v>
      </c>
      <c r="N310" s="283">
        <v>393.39</v>
      </c>
      <c r="O310" s="455" t="s">
        <v>46</v>
      </c>
      <c r="P310" s="104" t="s">
        <v>10</v>
      </c>
      <c r="Q310" s="104" t="s">
        <v>1167</v>
      </c>
      <c r="R310" s="104"/>
    </row>
    <row r="311" spans="1:18" x14ac:dyDescent="0.2">
      <c r="A311" s="106">
        <v>41661</v>
      </c>
      <c r="B311" s="104" t="s">
        <v>65</v>
      </c>
      <c r="C311" s="239"/>
      <c r="D311" s="110" t="s">
        <v>54</v>
      </c>
      <c r="E311" s="268">
        <v>205.06</v>
      </c>
      <c r="F311" s="256" t="s">
        <v>46</v>
      </c>
      <c r="G311" s="108" t="s">
        <v>10</v>
      </c>
      <c r="H311" s="104" t="s">
        <v>1557</v>
      </c>
      <c r="I311" s="454">
        <v>41484</v>
      </c>
      <c r="J311" s="104" t="s">
        <v>826</v>
      </c>
      <c r="K311" s="107"/>
      <c r="L311" s="239"/>
      <c r="M311" s="110" t="s">
        <v>51</v>
      </c>
      <c r="N311" s="283">
        <v>171.96</v>
      </c>
      <c r="O311" s="455" t="s">
        <v>46</v>
      </c>
      <c r="P311" s="104" t="s">
        <v>10</v>
      </c>
      <c r="Q311" s="104" t="s">
        <v>1623</v>
      </c>
      <c r="R311" s="104"/>
    </row>
    <row r="312" spans="1:18" x14ac:dyDescent="0.2">
      <c r="A312" s="106">
        <v>41673</v>
      </c>
      <c r="B312" s="104" t="s">
        <v>71</v>
      </c>
      <c r="C312" s="239"/>
      <c r="D312" s="110" t="s">
        <v>51</v>
      </c>
      <c r="E312" s="268">
        <v>234.72</v>
      </c>
      <c r="F312" s="256" t="s">
        <v>46</v>
      </c>
      <c r="G312" s="108" t="s">
        <v>10</v>
      </c>
      <c r="H312" s="104" t="s">
        <v>1560</v>
      </c>
      <c r="I312" s="454">
        <v>41515</v>
      </c>
      <c r="J312" s="104" t="s">
        <v>826</v>
      </c>
      <c r="K312" s="107"/>
      <c r="L312" s="239"/>
      <c r="M312" s="110" t="s">
        <v>51</v>
      </c>
      <c r="N312" s="283">
        <v>305.91000000000003</v>
      </c>
      <c r="O312" s="455" t="s">
        <v>46</v>
      </c>
      <c r="P312" s="104" t="s">
        <v>10</v>
      </c>
      <c r="Q312" s="104" t="s">
        <v>1041</v>
      </c>
      <c r="R312" s="104"/>
    </row>
    <row r="313" spans="1:18" x14ac:dyDescent="0.2">
      <c r="A313" s="106">
        <v>41677</v>
      </c>
      <c r="B313" s="104" t="s">
        <v>83</v>
      </c>
      <c r="C313" s="239"/>
      <c r="D313" s="110" t="s">
        <v>84</v>
      </c>
      <c r="E313" s="268">
        <v>440</v>
      </c>
      <c r="F313" s="256" t="s">
        <v>46</v>
      </c>
      <c r="G313" s="477" t="s">
        <v>10</v>
      </c>
      <c r="H313" s="104" t="s">
        <v>1564</v>
      </c>
      <c r="I313" s="454">
        <v>41410</v>
      </c>
      <c r="J313" s="104" t="s">
        <v>1104</v>
      </c>
      <c r="K313" s="107"/>
      <c r="L313" s="239"/>
      <c r="M313" s="110" t="s">
        <v>54</v>
      </c>
      <c r="N313" s="283">
        <v>376.5</v>
      </c>
      <c r="O313" s="455" t="s">
        <v>46</v>
      </c>
      <c r="P313" s="104" t="s">
        <v>10</v>
      </c>
      <c r="Q313" s="104" t="s">
        <v>1158</v>
      </c>
      <c r="R313" s="104"/>
    </row>
    <row r="314" spans="1:18" x14ac:dyDescent="0.2">
      <c r="A314" s="454">
        <v>41682</v>
      </c>
      <c r="B314" s="104" t="s">
        <v>88</v>
      </c>
      <c r="C314" s="282" t="s">
        <v>89</v>
      </c>
      <c r="D314" s="110" t="s">
        <v>84</v>
      </c>
      <c r="E314" s="481">
        <v>1133.01</v>
      </c>
      <c r="F314" s="256" t="s">
        <v>46</v>
      </c>
      <c r="G314" s="108" t="s">
        <v>10</v>
      </c>
      <c r="H314" s="104" t="s">
        <v>1564</v>
      </c>
      <c r="I314" s="454">
        <v>41564</v>
      </c>
      <c r="J314" s="104" t="s">
        <v>920</v>
      </c>
      <c r="K314" s="107"/>
      <c r="L314" s="239"/>
      <c r="M314" s="110" t="s">
        <v>49</v>
      </c>
      <c r="N314" s="283">
        <v>270.24</v>
      </c>
      <c r="O314" s="455" t="s">
        <v>46</v>
      </c>
      <c r="P314" s="104" t="s">
        <v>10</v>
      </c>
      <c r="Q314" s="104" t="s">
        <v>1074</v>
      </c>
      <c r="R314" s="104"/>
    </row>
    <row r="315" spans="1:18" x14ac:dyDescent="0.2">
      <c r="A315" s="106">
        <v>41712</v>
      </c>
      <c r="B315" s="104" t="s">
        <v>120</v>
      </c>
      <c r="C315" s="239"/>
      <c r="D315" s="110" t="s">
        <v>81</v>
      </c>
      <c r="E315" s="268">
        <v>365</v>
      </c>
      <c r="F315" s="256" t="s">
        <v>46</v>
      </c>
      <c r="G315" s="108" t="s">
        <v>10</v>
      </c>
      <c r="H315" s="104" t="s">
        <v>1575</v>
      </c>
      <c r="I315" s="454">
        <v>41484</v>
      </c>
      <c r="J315" s="104" t="s">
        <v>839</v>
      </c>
      <c r="K315" s="107"/>
      <c r="L315" s="239"/>
      <c r="M315" s="110" t="s">
        <v>84</v>
      </c>
      <c r="N315" s="283">
        <v>745</v>
      </c>
      <c r="O315" s="455" t="s">
        <v>46</v>
      </c>
      <c r="P315" s="104" t="s">
        <v>10</v>
      </c>
      <c r="Q315" s="104" t="s">
        <v>1624</v>
      </c>
      <c r="R315" s="104"/>
    </row>
    <row r="316" spans="1:18" x14ac:dyDescent="0.2">
      <c r="A316" s="106">
        <v>41719</v>
      </c>
      <c r="B316" s="104" t="s">
        <v>133</v>
      </c>
      <c r="C316" s="239" t="s">
        <v>134</v>
      </c>
      <c r="D316" s="110" t="s">
        <v>135</v>
      </c>
      <c r="E316" s="268">
        <v>1901.8</v>
      </c>
      <c r="F316" s="256" t="s">
        <v>46</v>
      </c>
      <c r="G316" s="477" t="s">
        <v>10</v>
      </c>
      <c r="H316" s="104" t="s">
        <v>1580</v>
      </c>
      <c r="I316" s="454">
        <v>41484</v>
      </c>
      <c r="J316" s="104" t="s">
        <v>824</v>
      </c>
      <c r="K316" s="107"/>
      <c r="L316" s="239"/>
      <c r="M316" s="110" t="s">
        <v>84</v>
      </c>
      <c r="N316" s="283">
        <v>2047.02</v>
      </c>
      <c r="O316" s="455" t="s">
        <v>46</v>
      </c>
      <c r="P316" s="104" t="s">
        <v>10</v>
      </c>
      <c r="Q316" s="104" t="s">
        <v>1624</v>
      </c>
      <c r="R316" s="104"/>
    </row>
    <row r="317" spans="1:18" x14ac:dyDescent="0.2">
      <c r="A317" s="106">
        <v>41724</v>
      </c>
      <c r="B317" s="104" t="s">
        <v>141</v>
      </c>
      <c r="C317" s="239"/>
      <c r="D317" s="110" t="s">
        <v>48</v>
      </c>
      <c r="E317" s="268">
        <v>516.52</v>
      </c>
      <c r="F317" s="256" t="s">
        <v>46</v>
      </c>
      <c r="G317" s="108" t="s">
        <v>10</v>
      </c>
      <c r="H317" s="104" t="s">
        <v>306</v>
      </c>
      <c r="I317" s="454">
        <v>41548</v>
      </c>
      <c r="J317" s="104" t="s">
        <v>893</v>
      </c>
      <c r="K317" s="107"/>
      <c r="L317" s="239"/>
      <c r="M317" s="110" t="s">
        <v>51</v>
      </c>
      <c r="N317" s="283">
        <v>700</v>
      </c>
      <c r="O317" s="455" t="s">
        <v>46</v>
      </c>
      <c r="P317" s="104" t="s">
        <v>10</v>
      </c>
      <c r="Q317" s="104" t="s">
        <v>1058</v>
      </c>
      <c r="R317" s="104"/>
    </row>
    <row r="318" spans="1:18" ht="12.75" thickBot="1" x14ac:dyDescent="0.25">
      <c r="A318" s="122">
        <v>41730</v>
      </c>
      <c r="B318" s="104" t="s">
        <v>157</v>
      </c>
      <c r="C318" s="495"/>
      <c r="D318" s="123" t="s">
        <v>81</v>
      </c>
      <c r="E318" s="496">
        <v>500</v>
      </c>
      <c r="F318" s="497" t="s">
        <v>46</v>
      </c>
      <c r="G318" s="108" t="s">
        <v>10</v>
      </c>
      <c r="H318" s="104" t="s">
        <v>1575</v>
      </c>
      <c r="I318" s="454">
        <v>41472</v>
      </c>
      <c r="J318" s="104" t="s">
        <v>839</v>
      </c>
      <c r="K318" s="107"/>
      <c r="L318" s="239"/>
      <c r="M318" s="110" t="s">
        <v>84</v>
      </c>
      <c r="N318" s="283">
        <v>1005</v>
      </c>
      <c r="O318" s="455" t="s">
        <v>46</v>
      </c>
      <c r="P318" s="104" t="s">
        <v>10</v>
      </c>
      <c r="Q318" s="104" t="s">
        <v>1621</v>
      </c>
      <c r="R318" s="104"/>
    </row>
    <row r="319" spans="1:18" ht="12.75" thickBot="1" x14ac:dyDescent="0.25">
      <c r="A319" s="524">
        <v>41731</v>
      </c>
      <c r="B319" s="104" t="s">
        <v>162</v>
      </c>
      <c r="C319" s="448" t="s">
        <v>163</v>
      </c>
      <c r="D319" s="449" t="s">
        <v>135</v>
      </c>
      <c r="E319" s="450">
        <v>1528.02</v>
      </c>
      <c r="F319" s="451" t="s">
        <v>46</v>
      </c>
      <c r="G319" s="452" t="s">
        <v>10</v>
      </c>
      <c r="H319" s="453" t="s">
        <v>1575</v>
      </c>
      <c r="I319" s="454">
        <v>41563</v>
      </c>
      <c r="J319" s="104" t="s">
        <v>908</v>
      </c>
      <c r="K319" s="107"/>
      <c r="L319" s="239"/>
      <c r="M319" s="110" t="s">
        <v>84</v>
      </c>
      <c r="N319" s="283">
        <v>445</v>
      </c>
      <c r="O319" s="455" t="s">
        <v>46</v>
      </c>
      <c r="P319" s="104" t="s">
        <v>10</v>
      </c>
      <c r="Q319" s="104" t="s">
        <v>1078</v>
      </c>
      <c r="R319" s="104"/>
    </row>
    <row r="320" spans="1:18" ht="12.75" thickBot="1" x14ac:dyDescent="0.25">
      <c r="A320" s="106">
        <v>41743</v>
      </c>
      <c r="B320" s="104" t="s">
        <v>184</v>
      </c>
      <c r="C320" s="239" t="s">
        <v>185</v>
      </c>
      <c r="D320" s="449" t="s">
        <v>54</v>
      </c>
      <c r="E320" s="268">
        <v>961.05</v>
      </c>
      <c r="F320" s="256" t="s">
        <v>46</v>
      </c>
      <c r="G320" s="108" t="s">
        <v>10</v>
      </c>
      <c r="H320" s="104" t="s">
        <v>1584</v>
      </c>
      <c r="I320" s="454">
        <v>41556</v>
      </c>
      <c r="J320" s="104" t="s">
        <v>903</v>
      </c>
      <c r="K320" s="107"/>
      <c r="L320" s="239"/>
      <c r="M320" s="110" t="s">
        <v>49</v>
      </c>
      <c r="N320" s="283">
        <v>9000</v>
      </c>
      <c r="O320" s="455" t="s">
        <v>46</v>
      </c>
      <c r="P320" s="104" t="s">
        <v>10</v>
      </c>
      <c r="Q320" s="104" t="s">
        <v>1640</v>
      </c>
      <c r="R320" s="104"/>
    </row>
    <row r="321" spans="1:19" x14ac:dyDescent="0.2">
      <c r="A321" s="106">
        <v>41774</v>
      </c>
      <c r="B321" s="104" t="s">
        <v>210</v>
      </c>
      <c r="C321" s="239"/>
      <c r="D321" s="449" t="s">
        <v>81</v>
      </c>
      <c r="E321" s="268">
        <v>355</v>
      </c>
      <c r="F321" s="256" t="s">
        <v>46</v>
      </c>
      <c r="G321" s="108" t="s">
        <v>10</v>
      </c>
      <c r="H321" s="104" t="s">
        <v>1587</v>
      </c>
      <c r="I321" s="454">
        <v>41556</v>
      </c>
      <c r="J321" s="104" t="s">
        <v>904</v>
      </c>
      <c r="K321" s="107"/>
      <c r="L321" s="239"/>
      <c r="M321" s="110" t="s">
        <v>49</v>
      </c>
      <c r="N321" s="283">
        <v>9000</v>
      </c>
      <c r="O321" s="455" t="s">
        <v>46</v>
      </c>
      <c r="P321" s="104" t="s">
        <v>10</v>
      </c>
      <c r="Q321" s="104" t="s">
        <v>1640</v>
      </c>
      <c r="R321" s="104"/>
    </row>
    <row r="322" spans="1:19" ht="12.75" thickBot="1" x14ac:dyDescent="0.25">
      <c r="A322" s="517">
        <v>41781</v>
      </c>
      <c r="B322" s="104" t="s">
        <v>224</v>
      </c>
      <c r="C322" s="518" t="s">
        <v>225</v>
      </c>
      <c r="D322" s="519" t="s">
        <v>135</v>
      </c>
      <c r="E322" s="520">
        <v>1560.92</v>
      </c>
      <c r="F322" s="525" t="s">
        <v>46</v>
      </c>
      <c r="G322" s="465" t="s">
        <v>10</v>
      </c>
      <c r="H322" s="466" t="s">
        <v>1592</v>
      </c>
      <c r="I322" s="454">
        <v>41542</v>
      </c>
      <c r="J322" s="104" t="s">
        <v>887</v>
      </c>
      <c r="K322" s="107"/>
      <c r="L322" s="239"/>
      <c r="M322" s="110" t="s">
        <v>81</v>
      </c>
      <c r="N322" s="283">
        <v>485</v>
      </c>
      <c r="O322" s="455" t="s">
        <v>46</v>
      </c>
      <c r="P322" s="104" t="s">
        <v>10</v>
      </c>
      <c r="Q322" s="104" t="s">
        <v>1634</v>
      </c>
      <c r="R322" s="104"/>
    </row>
    <row r="323" spans="1:19" x14ac:dyDescent="0.2">
      <c r="A323" s="526">
        <v>41796</v>
      </c>
      <c r="B323" s="104" t="s">
        <v>266</v>
      </c>
      <c r="C323" s="473"/>
      <c r="D323" s="474" t="s">
        <v>81</v>
      </c>
      <c r="E323" s="475">
        <v>2150.0016999999998</v>
      </c>
      <c r="F323" s="476" t="s">
        <v>46</v>
      </c>
      <c r="G323" s="108" t="s">
        <v>10</v>
      </c>
      <c r="H323" s="192" t="s">
        <v>1601</v>
      </c>
      <c r="I323" s="454">
        <v>41548</v>
      </c>
      <c r="J323" s="104" t="s">
        <v>895</v>
      </c>
      <c r="K323" s="107"/>
      <c r="L323" s="239"/>
      <c r="M323" s="110" t="s">
        <v>84</v>
      </c>
      <c r="N323" s="283">
        <v>2133.42</v>
      </c>
      <c r="O323" s="455" t="s">
        <v>46</v>
      </c>
      <c r="P323" s="104" t="s">
        <v>10</v>
      </c>
      <c r="Q323" s="104" t="s">
        <v>1059</v>
      </c>
      <c r="R323" s="104" t="s">
        <v>1060</v>
      </c>
    </row>
    <row r="324" spans="1:19" x14ac:dyDescent="0.2">
      <c r="A324" s="106">
        <v>41796</v>
      </c>
      <c r="B324" s="104" t="s">
        <v>269</v>
      </c>
      <c r="C324" s="239"/>
      <c r="D324" s="110" t="s">
        <v>81</v>
      </c>
      <c r="E324" s="268">
        <v>365</v>
      </c>
      <c r="F324" s="256" t="s">
        <v>46</v>
      </c>
      <c r="G324" s="108" t="s">
        <v>10</v>
      </c>
      <c r="H324" s="104" t="s">
        <v>1602</v>
      </c>
      <c r="I324" s="454">
        <v>41590</v>
      </c>
      <c r="J324" s="104" t="s">
        <v>940</v>
      </c>
      <c r="K324" s="107"/>
      <c r="L324" s="239"/>
      <c r="M324" s="110" t="s">
        <v>84</v>
      </c>
      <c r="N324" s="283">
        <v>1658.92</v>
      </c>
      <c r="O324" s="455" t="s">
        <v>46</v>
      </c>
      <c r="P324" s="104" t="s">
        <v>10</v>
      </c>
      <c r="Q324" s="104" t="s">
        <v>1059</v>
      </c>
      <c r="R324" s="104"/>
    </row>
    <row r="325" spans="1:19" x14ac:dyDescent="0.2">
      <c r="A325" s="106">
        <v>41799</v>
      </c>
      <c r="B325" s="104" t="s">
        <v>271</v>
      </c>
      <c r="C325" s="239" t="s">
        <v>272</v>
      </c>
      <c r="D325" s="110" t="s">
        <v>54</v>
      </c>
      <c r="E325" s="268">
        <v>1901.58</v>
      </c>
      <c r="F325" s="256" t="s">
        <v>46</v>
      </c>
      <c r="G325" s="108" t="s">
        <v>10</v>
      </c>
      <c r="H325" s="104" t="s">
        <v>1603</v>
      </c>
      <c r="I325" s="454">
        <v>41561</v>
      </c>
      <c r="J325" s="104" t="s">
        <v>905</v>
      </c>
      <c r="K325" s="107"/>
      <c r="L325" s="239"/>
      <c r="M325" s="110" t="s">
        <v>84</v>
      </c>
      <c r="N325" s="283">
        <v>523.6</v>
      </c>
      <c r="O325" s="455" t="s">
        <v>46</v>
      </c>
      <c r="P325" s="104" t="s">
        <v>10</v>
      </c>
      <c r="Q325" s="104" t="s">
        <v>1641</v>
      </c>
      <c r="R325" s="104"/>
    </row>
    <row r="326" spans="1:19" x14ac:dyDescent="0.2">
      <c r="A326" s="106">
        <v>41802</v>
      </c>
      <c r="B326" s="104" t="s">
        <v>278</v>
      </c>
      <c r="C326" s="239" t="s">
        <v>279</v>
      </c>
      <c r="D326" s="110" t="s">
        <v>135</v>
      </c>
      <c r="E326" s="268">
        <v>630.61</v>
      </c>
      <c r="F326" s="256" t="s">
        <v>46</v>
      </c>
      <c r="G326" s="108" t="s">
        <v>10</v>
      </c>
      <c r="H326" s="104" t="s">
        <v>1604</v>
      </c>
      <c r="I326" s="454">
        <v>41548</v>
      </c>
      <c r="J326" s="104" t="s">
        <v>895</v>
      </c>
      <c r="K326" s="107"/>
      <c r="L326" s="239"/>
      <c r="M326" s="110" t="s">
        <v>84</v>
      </c>
      <c r="N326" s="283">
        <v>302.14</v>
      </c>
      <c r="O326" s="455" t="s">
        <v>46</v>
      </c>
      <c r="P326" s="104" t="s">
        <v>10</v>
      </c>
      <c r="Q326" s="104" t="s">
        <v>1062</v>
      </c>
      <c r="R326" s="104"/>
    </row>
    <row r="327" spans="1:19" ht="12.75" thickBot="1" x14ac:dyDescent="0.25">
      <c r="A327" s="106">
        <v>41803</v>
      </c>
      <c r="B327" s="104" t="s">
        <v>280</v>
      </c>
      <c r="C327" s="239" t="s">
        <v>281</v>
      </c>
      <c r="D327" s="110" t="s">
        <v>54</v>
      </c>
      <c r="E327" s="268">
        <v>365.53</v>
      </c>
      <c r="F327" s="256" t="s">
        <v>46</v>
      </c>
      <c r="G327" s="108" t="s">
        <v>10</v>
      </c>
      <c r="H327" s="104" t="s">
        <v>1603</v>
      </c>
      <c r="I327" s="454">
        <v>41548</v>
      </c>
      <c r="J327" s="104" t="s">
        <v>895</v>
      </c>
      <c r="K327" s="107"/>
      <c r="L327" s="239"/>
      <c r="M327" s="110" t="s">
        <v>84</v>
      </c>
      <c r="N327" s="283">
        <v>462.5</v>
      </c>
      <c r="O327" s="455" t="s">
        <v>46</v>
      </c>
      <c r="P327" s="104" t="s">
        <v>10</v>
      </c>
      <c r="Q327" s="104" t="s">
        <v>1062</v>
      </c>
      <c r="R327" s="104"/>
    </row>
    <row r="328" spans="1:19" ht="12.75" thickBot="1" x14ac:dyDescent="0.25">
      <c r="A328" s="106">
        <v>41814</v>
      </c>
      <c r="B328" s="104" t="s">
        <v>288</v>
      </c>
      <c r="C328" s="239" t="s">
        <v>289</v>
      </c>
      <c r="D328" s="449" t="s">
        <v>135</v>
      </c>
      <c r="E328" s="268">
        <v>316.95999999999998</v>
      </c>
      <c r="F328" s="256" t="s">
        <v>46</v>
      </c>
      <c r="G328" s="108" t="s">
        <v>10</v>
      </c>
      <c r="H328" s="104" t="s">
        <v>1606</v>
      </c>
      <c r="I328" s="454">
        <v>41548</v>
      </c>
      <c r="J328" s="104" t="s">
        <v>895</v>
      </c>
      <c r="K328" s="107"/>
      <c r="L328" s="239"/>
      <c r="M328" s="110" t="s">
        <v>84</v>
      </c>
      <c r="N328" s="283">
        <v>3400.96</v>
      </c>
      <c r="O328" s="455" t="s">
        <v>46</v>
      </c>
      <c r="P328" s="104" t="s">
        <v>10</v>
      </c>
      <c r="Q328" s="104" t="s">
        <v>1061</v>
      </c>
      <c r="R328" s="104"/>
      <c r="S328" s="489">
        <f>SUM(N93:N300)</f>
        <v>704349.24600000028</v>
      </c>
    </row>
    <row r="329" spans="1:19" x14ac:dyDescent="0.2">
      <c r="A329" s="280">
        <v>41836</v>
      </c>
      <c r="B329" s="104" t="s">
        <v>1280</v>
      </c>
      <c r="C329" s="242"/>
      <c r="D329" s="500" t="s">
        <v>81</v>
      </c>
      <c r="E329" s="485">
        <v>1005</v>
      </c>
      <c r="F329" s="255" t="s">
        <v>46</v>
      </c>
      <c r="G329" s="108" t="s">
        <v>10</v>
      </c>
      <c r="H329" s="104" t="s">
        <v>1452</v>
      </c>
      <c r="I329" s="454">
        <v>41409</v>
      </c>
      <c r="J329" s="104" t="s">
        <v>1099</v>
      </c>
      <c r="K329" s="107"/>
      <c r="L329" s="239"/>
      <c r="M329" s="110" t="s">
        <v>54</v>
      </c>
      <c r="N329" s="283">
        <v>1563.42</v>
      </c>
      <c r="O329" s="455" t="s">
        <v>46</v>
      </c>
      <c r="P329" s="104" t="s">
        <v>10</v>
      </c>
      <c r="Q329" s="104" t="s">
        <v>1611</v>
      </c>
      <c r="R329" s="104"/>
    </row>
    <row r="330" spans="1:19" x14ac:dyDescent="0.2">
      <c r="A330" s="280">
        <v>41836</v>
      </c>
      <c r="B330" s="104" t="s">
        <v>1282</v>
      </c>
      <c r="C330" s="242"/>
      <c r="D330" s="140" t="s">
        <v>81</v>
      </c>
      <c r="E330" s="485">
        <v>205</v>
      </c>
      <c r="F330" s="255" t="s">
        <v>46</v>
      </c>
      <c r="G330" s="108" t="s">
        <v>10</v>
      </c>
      <c r="H330" s="104" t="s">
        <v>1455</v>
      </c>
      <c r="I330" s="454">
        <v>41421</v>
      </c>
      <c r="J330" s="104" t="s">
        <v>1099</v>
      </c>
      <c r="K330" s="107"/>
      <c r="L330" s="239"/>
      <c r="M330" s="110" t="s">
        <v>84</v>
      </c>
      <c r="N330" s="283">
        <v>207</v>
      </c>
      <c r="O330" s="455" t="s">
        <v>46</v>
      </c>
      <c r="P330" s="104" t="s">
        <v>10</v>
      </c>
      <c r="Q330" s="104" t="s">
        <v>1611</v>
      </c>
      <c r="R330" s="104"/>
    </row>
    <row r="331" spans="1:19" x14ac:dyDescent="0.2">
      <c r="A331" s="280">
        <v>41841</v>
      </c>
      <c r="B331" s="104" t="s">
        <v>1290</v>
      </c>
      <c r="C331" s="242" t="s">
        <v>1291</v>
      </c>
      <c r="D331" s="140" t="s">
        <v>135</v>
      </c>
      <c r="E331" s="485">
        <v>855.04</v>
      </c>
      <c r="F331" s="255" t="s">
        <v>46</v>
      </c>
      <c r="G331" s="108" t="s">
        <v>10</v>
      </c>
      <c r="H331" s="104" t="s">
        <v>1460</v>
      </c>
      <c r="I331" s="454">
        <v>41428</v>
      </c>
      <c r="J331" s="104" t="s">
        <v>1162</v>
      </c>
      <c r="K331" s="107"/>
      <c r="L331" s="239"/>
      <c r="M331" s="110" t="s">
        <v>51</v>
      </c>
      <c r="N331" s="283">
        <v>600.16</v>
      </c>
      <c r="O331" s="455" t="s">
        <v>46</v>
      </c>
      <c r="P331" s="104" t="s">
        <v>10</v>
      </c>
      <c r="Q331" s="104" t="s">
        <v>1611</v>
      </c>
      <c r="R331" s="104"/>
    </row>
    <row r="332" spans="1:19" x14ac:dyDescent="0.2">
      <c r="A332" s="280">
        <v>41841</v>
      </c>
      <c r="B332" s="104" t="s">
        <v>1292</v>
      </c>
      <c r="C332" s="242" t="s">
        <v>1293</v>
      </c>
      <c r="D332" s="140" t="s">
        <v>135</v>
      </c>
      <c r="E332" s="485">
        <v>669.94</v>
      </c>
      <c r="F332" s="255" t="s">
        <v>46</v>
      </c>
      <c r="G332" s="108" t="s">
        <v>10</v>
      </c>
      <c r="H332" s="104" t="s">
        <v>1461</v>
      </c>
      <c r="I332" s="454">
        <v>41451</v>
      </c>
      <c r="J332" s="104" t="s">
        <v>824</v>
      </c>
      <c r="K332" s="104"/>
      <c r="L332" s="104"/>
      <c r="M332" s="108" t="s">
        <v>84</v>
      </c>
      <c r="N332" s="283">
        <v>1797.41</v>
      </c>
      <c r="O332" s="455" t="s">
        <v>46</v>
      </c>
      <c r="P332" s="104" t="s">
        <v>10</v>
      </c>
      <c r="Q332" s="104" t="s">
        <v>1611</v>
      </c>
      <c r="R332" s="104"/>
    </row>
    <row r="333" spans="1:19" x14ac:dyDescent="0.2">
      <c r="A333" s="280">
        <v>41841</v>
      </c>
      <c r="B333" s="104" t="s">
        <v>1294</v>
      </c>
      <c r="C333" s="242" t="s">
        <v>1295</v>
      </c>
      <c r="D333" s="140" t="s">
        <v>54</v>
      </c>
      <c r="E333" s="485">
        <v>429.84</v>
      </c>
      <c r="F333" s="255" t="s">
        <v>46</v>
      </c>
      <c r="G333" s="108" t="s">
        <v>10</v>
      </c>
      <c r="H333" s="104" t="s">
        <v>1462</v>
      </c>
      <c r="I333" s="454">
        <v>41492</v>
      </c>
      <c r="J333" s="104" t="s">
        <v>853</v>
      </c>
      <c r="K333" s="107"/>
      <c r="L333" s="239"/>
      <c r="M333" s="110" t="s">
        <v>84</v>
      </c>
      <c r="N333" s="283">
        <v>961.19</v>
      </c>
      <c r="O333" s="455" t="s">
        <v>46</v>
      </c>
      <c r="P333" s="104" t="s">
        <v>10</v>
      </c>
      <c r="Q333" s="104" t="s">
        <v>1628</v>
      </c>
      <c r="R333" s="104"/>
    </row>
    <row r="334" spans="1:19" x14ac:dyDescent="0.2">
      <c r="A334" s="280">
        <v>41841</v>
      </c>
      <c r="B334" s="104" t="s">
        <v>6388</v>
      </c>
      <c r="C334" s="242" t="s">
        <v>1296</v>
      </c>
      <c r="D334" s="140" t="s">
        <v>54</v>
      </c>
      <c r="E334" s="485">
        <v>263.62</v>
      </c>
      <c r="F334" s="255" t="s">
        <v>46</v>
      </c>
      <c r="G334" s="108" t="s">
        <v>10</v>
      </c>
      <c r="H334" s="104" t="s">
        <v>6389</v>
      </c>
      <c r="I334" s="454">
        <v>41572</v>
      </c>
      <c r="J334" s="104" t="s">
        <v>931</v>
      </c>
      <c r="K334" s="107"/>
      <c r="L334" s="239"/>
      <c r="M334" s="110" t="s">
        <v>51</v>
      </c>
      <c r="N334" s="283">
        <v>350</v>
      </c>
      <c r="O334" s="455" t="s">
        <v>46</v>
      </c>
      <c r="P334" s="104" t="s">
        <v>10</v>
      </c>
      <c r="Q334" s="104" t="s">
        <v>559</v>
      </c>
      <c r="R334" s="104"/>
    </row>
    <row r="335" spans="1:19" x14ac:dyDescent="0.2">
      <c r="A335" s="280">
        <v>41845</v>
      </c>
      <c r="B335" s="104" t="s">
        <v>1298</v>
      </c>
      <c r="C335" s="242" t="s">
        <v>1299</v>
      </c>
      <c r="D335" s="140" t="s">
        <v>54</v>
      </c>
      <c r="E335" s="485">
        <v>550</v>
      </c>
      <c r="F335" s="255" t="s">
        <v>46</v>
      </c>
      <c r="G335" s="108" t="s">
        <v>10</v>
      </c>
      <c r="H335" s="104" t="s">
        <v>1464</v>
      </c>
      <c r="I335" s="454">
        <v>41410</v>
      </c>
      <c r="J335" s="104" t="s">
        <v>1102</v>
      </c>
      <c r="K335" s="107"/>
      <c r="L335" s="239"/>
      <c r="M335" s="110" t="s">
        <v>54</v>
      </c>
      <c r="N335" s="283">
        <v>24750</v>
      </c>
      <c r="O335" s="455" t="s">
        <v>46</v>
      </c>
      <c r="P335" s="104" t="s">
        <v>10</v>
      </c>
      <c r="Q335" s="104" t="s">
        <v>1156</v>
      </c>
      <c r="R335" s="104"/>
    </row>
    <row r="336" spans="1:19" x14ac:dyDescent="0.2">
      <c r="A336" s="280">
        <v>41849</v>
      </c>
      <c r="B336" s="104" t="s">
        <v>1301</v>
      </c>
      <c r="C336" s="242" t="s">
        <v>1302</v>
      </c>
      <c r="D336" s="140" t="s">
        <v>54</v>
      </c>
      <c r="E336" s="485">
        <v>170.46</v>
      </c>
      <c r="F336" s="255" t="s">
        <v>46</v>
      </c>
      <c r="G336" s="477" t="s">
        <v>10</v>
      </c>
      <c r="H336" s="104" t="s">
        <v>1466</v>
      </c>
      <c r="I336" s="106">
        <v>41604</v>
      </c>
      <c r="J336" s="104" t="s">
        <v>951</v>
      </c>
      <c r="K336" s="107"/>
      <c r="L336" s="239" t="s">
        <v>952</v>
      </c>
      <c r="M336" s="110" t="s">
        <v>54</v>
      </c>
      <c r="N336" s="283">
        <v>81.010000000000005</v>
      </c>
      <c r="O336" s="455" t="s">
        <v>46</v>
      </c>
      <c r="P336" s="104" t="s">
        <v>10</v>
      </c>
      <c r="Q336" s="104" t="s">
        <v>1649</v>
      </c>
      <c r="R336" s="104"/>
    </row>
    <row r="337" spans="1:18" x14ac:dyDescent="0.2">
      <c r="A337" s="280">
        <v>41871</v>
      </c>
      <c r="B337" s="104" t="s">
        <v>1347</v>
      </c>
      <c r="C337" s="242"/>
      <c r="D337" s="140" t="s">
        <v>81</v>
      </c>
      <c r="E337" s="485">
        <v>545</v>
      </c>
      <c r="F337" s="255" t="s">
        <v>46</v>
      </c>
      <c r="G337" s="477" t="s">
        <v>10</v>
      </c>
      <c r="H337" s="104" t="s">
        <v>1477</v>
      </c>
      <c r="I337" s="454">
        <v>41404</v>
      </c>
      <c r="J337" s="104" t="s">
        <v>1146</v>
      </c>
      <c r="K337" s="107"/>
      <c r="L337" s="239"/>
      <c r="M337" s="110" t="s">
        <v>84</v>
      </c>
      <c r="N337" s="283">
        <v>500</v>
      </c>
      <c r="O337" s="455" t="s">
        <v>46</v>
      </c>
      <c r="P337" s="104" t="s">
        <v>10</v>
      </c>
      <c r="Q337" s="104" t="s">
        <v>1609</v>
      </c>
      <c r="R337" s="104"/>
    </row>
    <row r="338" spans="1:18" x14ac:dyDescent="0.2">
      <c r="A338" s="280">
        <v>41872</v>
      </c>
      <c r="B338" s="104" t="s">
        <v>1348</v>
      </c>
      <c r="C338" s="242"/>
      <c r="D338" s="140" t="s">
        <v>81</v>
      </c>
      <c r="E338" s="485">
        <v>645</v>
      </c>
      <c r="F338" s="255" t="s">
        <v>46</v>
      </c>
      <c r="G338" s="108" t="s">
        <v>10</v>
      </c>
      <c r="H338" s="104" t="s">
        <v>1478</v>
      </c>
      <c r="I338" s="454">
        <v>41429</v>
      </c>
      <c r="J338" s="104" t="s">
        <v>1116</v>
      </c>
      <c r="K338" s="107"/>
      <c r="L338" s="239"/>
      <c r="M338" s="110" t="s">
        <v>84</v>
      </c>
      <c r="N338" s="283">
        <v>500</v>
      </c>
      <c r="O338" s="455" t="s">
        <v>46</v>
      </c>
      <c r="P338" s="104" t="s">
        <v>10</v>
      </c>
      <c r="Q338" s="104" t="s">
        <v>1609</v>
      </c>
      <c r="R338" s="104"/>
    </row>
    <row r="339" spans="1:18" x14ac:dyDescent="0.2">
      <c r="A339" s="280">
        <v>41876</v>
      </c>
      <c r="B339" s="104" t="s">
        <v>1351</v>
      </c>
      <c r="C339" s="242" t="s">
        <v>1352</v>
      </c>
      <c r="D339" s="140" t="s">
        <v>135</v>
      </c>
      <c r="E339" s="485">
        <v>393.82</v>
      </c>
      <c r="F339" s="255" t="s">
        <v>46</v>
      </c>
      <c r="G339" s="108" t="s">
        <v>10</v>
      </c>
      <c r="H339" s="104" t="s">
        <v>1481</v>
      </c>
      <c r="I339" s="454">
        <v>41486</v>
      </c>
      <c r="J339" s="104" t="s">
        <v>850</v>
      </c>
      <c r="K339" s="107"/>
      <c r="L339" s="239"/>
      <c r="M339" s="110" t="s">
        <v>84</v>
      </c>
      <c r="N339" s="283">
        <v>500</v>
      </c>
      <c r="O339" s="455" t="s">
        <v>46</v>
      </c>
      <c r="P339" s="104" t="s">
        <v>10</v>
      </c>
      <c r="Q339" s="104" t="s">
        <v>1626</v>
      </c>
      <c r="R339" s="104"/>
    </row>
    <row r="340" spans="1:18" x14ac:dyDescent="0.2">
      <c r="A340" s="280">
        <v>41876</v>
      </c>
      <c r="B340" s="104" t="s">
        <v>1355</v>
      </c>
      <c r="C340" s="242"/>
      <c r="D340" s="140" t="s">
        <v>81</v>
      </c>
      <c r="E340" s="485">
        <v>365</v>
      </c>
      <c r="F340" s="255" t="s">
        <v>46</v>
      </c>
      <c r="G340" s="108" t="s">
        <v>10</v>
      </c>
      <c r="H340" s="104" t="s">
        <v>1478</v>
      </c>
      <c r="I340" s="454">
        <v>41492</v>
      </c>
      <c r="J340" s="104" t="s">
        <v>852</v>
      </c>
      <c r="K340" s="107"/>
      <c r="L340" s="239"/>
      <c r="M340" s="110" t="s">
        <v>84</v>
      </c>
      <c r="N340" s="283">
        <v>190</v>
      </c>
      <c r="O340" s="455" t="s">
        <v>46</v>
      </c>
      <c r="P340" s="104" t="s">
        <v>10</v>
      </c>
      <c r="Q340" s="104" t="s">
        <v>1626</v>
      </c>
      <c r="R340" s="104"/>
    </row>
    <row r="341" spans="1:18" x14ac:dyDescent="0.2">
      <c r="A341" s="280">
        <v>41884</v>
      </c>
      <c r="B341" s="104" t="s">
        <v>1375</v>
      </c>
      <c r="C341" s="242" t="s">
        <v>1376</v>
      </c>
      <c r="D341" s="140" t="s">
        <v>135</v>
      </c>
      <c r="E341" s="485">
        <v>1647.01</v>
      </c>
      <c r="F341" s="255" t="s">
        <v>46</v>
      </c>
      <c r="G341" s="108" t="s">
        <v>10</v>
      </c>
      <c r="H341" s="104" t="s">
        <v>1486</v>
      </c>
      <c r="I341" s="454">
        <v>41499</v>
      </c>
      <c r="J341" s="104" t="s">
        <v>859</v>
      </c>
      <c r="K341" s="107"/>
      <c r="L341" s="239"/>
      <c r="M341" s="110" t="s">
        <v>84</v>
      </c>
      <c r="N341" s="283">
        <v>365</v>
      </c>
      <c r="O341" s="455" t="s">
        <v>46</v>
      </c>
      <c r="P341" s="104" t="s">
        <v>10</v>
      </c>
      <c r="Q341" s="104" t="s">
        <v>1626</v>
      </c>
      <c r="R341" s="104"/>
    </row>
    <row r="342" spans="1:18" x14ac:dyDescent="0.2">
      <c r="A342" s="280">
        <v>41914</v>
      </c>
      <c r="B342" s="104" t="s">
        <v>1409</v>
      </c>
      <c r="C342" s="242"/>
      <c r="D342" s="140" t="s">
        <v>81</v>
      </c>
      <c r="E342" s="485">
        <v>500</v>
      </c>
      <c r="F342" s="255" t="s">
        <v>46</v>
      </c>
      <c r="G342" s="108" t="s">
        <v>10</v>
      </c>
      <c r="H342" s="104" t="s">
        <v>1493</v>
      </c>
      <c r="I342" s="454">
        <v>41506</v>
      </c>
      <c r="J342" s="104" t="s">
        <v>859</v>
      </c>
      <c r="K342" s="107"/>
      <c r="L342" s="239"/>
      <c r="M342" s="110" t="s">
        <v>84</v>
      </c>
      <c r="N342" s="283">
        <v>365</v>
      </c>
      <c r="O342" s="455" t="s">
        <v>46</v>
      </c>
      <c r="P342" s="104" t="s">
        <v>10</v>
      </c>
      <c r="Q342" s="104" t="s">
        <v>1626</v>
      </c>
      <c r="R342" s="104"/>
    </row>
    <row r="343" spans="1:18" x14ac:dyDescent="0.2">
      <c r="A343" s="280">
        <v>41920</v>
      </c>
      <c r="B343" s="104" t="s">
        <v>1416</v>
      </c>
      <c r="C343" s="242"/>
      <c r="D343" s="140" t="s">
        <v>81</v>
      </c>
      <c r="E343" s="485">
        <v>545</v>
      </c>
      <c r="F343" s="255" t="s">
        <v>46</v>
      </c>
      <c r="G343" s="108" t="s">
        <v>10</v>
      </c>
      <c r="H343" s="104" t="s">
        <v>1494</v>
      </c>
      <c r="I343" s="454">
        <v>41519</v>
      </c>
      <c r="J343" s="104" t="s">
        <v>859</v>
      </c>
      <c r="K343" s="107"/>
      <c r="L343" s="239"/>
      <c r="M343" s="110" t="s">
        <v>84</v>
      </c>
      <c r="N343" s="283">
        <v>365</v>
      </c>
      <c r="O343" s="455" t="s">
        <v>46</v>
      </c>
      <c r="P343" s="104" t="s">
        <v>10</v>
      </c>
      <c r="Q343" s="104" t="s">
        <v>1626</v>
      </c>
      <c r="R343" s="104"/>
    </row>
    <row r="344" spans="1:18" x14ac:dyDescent="0.2">
      <c r="A344" s="280">
        <v>41925</v>
      </c>
      <c r="B344" s="104" t="s">
        <v>1419</v>
      </c>
      <c r="C344" s="242">
        <v>6278</v>
      </c>
      <c r="D344" s="140" t="s">
        <v>84</v>
      </c>
      <c r="E344" s="485">
        <v>655.29999999999995</v>
      </c>
      <c r="F344" s="255" t="s">
        <v>46</v>
      </c>
      <c r="G344" s="108" t="s">
        <v>10</v>
      </c>
      <c r="H344" s="104" t="s">
        <v>1495</v>
      </c>
      <c r="I344" s="454">
        <v>41523</v>
      </c>
      <c r="J344" s="104" t="s">
        <v>873</v>
      </c>
      <c r="K344" s="107"/>
      <c r="L344" s="239"/>
      <c r="M344" s="110" t="s">
        <v>54</v>
      </c>
      <c r="N344" s="283">
        <v>2039.66</v>
      </c>
      <c r="O344" s="455" t="s">
        <v>46</v>
      </c>
      <c r="P344" s="104" t="s">
        <v>10</v>
      </c>
      <c r="Q344" s="104" t="s">
        <v>1626</v>
      </c>
      <c r="R344" s="104"/>
    </row>
    <row r="345" spans="1:18" x14ac:dyDescent="0.2">
      <c r="A345" s="280">
        <v>41940</v>
      </c>
      <c r="B345" s="104" t="s">
        <v>1440</v>
      </c>
      <c r="C345" s="242"/>
      <c r="D345" s="140" t="s">
        <v>81</v>
      </c>
      <c r="E345" s="485">
        <v>365</v>
      </c>
      <c r="F345" s="255" t="s">
        <v>46</v>
      </c>
      <c r="G345" s="108" t="s">
        <v>10</v>
      </c>
      <c r="H345" s="104" t="s">
        <v>1478</v>
      </c>
      <c r="I345" s="454">
        <v>41530</v>
      </c>
      <c r="J345" s="104" t="s">
        <v>877</v>
      </c>
      <c r="K345" s="107"/>
      <c r="L345" s="239"/>
      <c r="M345" s="110" t="s">
        <v>84</v>
      </c>
      <c r="N345" s="283">
        <v>4938.7</v>
      </c>
      <c r="O345" s="455" t="s">
        <v>46</v>
      </c>
      <c r="P345" s="104" t="s">
        <v>10</v>
      </c>
      <c r="Q345" s="104" t="s">
        <v>1626</v>
      </c>
      <c r="R345" s="104"/>
    </row>
    <row r="346" spans="1:18" x14ac:dyDescent="0.2">
      <c r="A346" s="280">
        <v>41947</v>
      </c>
      <c r="B346" s="104" t="s">
        <v>1667</v>
      </c>
      <c r="C346" s="242" t="s">
        <v>1668</v>
      </c>
      <c r="D346" s="140" t="s">
        <v>135</v>
      </c>
      <c r="E346" s="485">
        <v>605.4</v>
      </c>
      <c r="F346" s="255" t="s">
        <v>46</v>
      </c>
      <c r="G346" s="108" t="s">
        <v>10</v>
      </c>
      <c r="H346" s="104" t="s">
        <v>1705</v>
      </c>
      <c r="I346" s="454">
        <v>41530</v>
      </c>
      <c r="J346" s="104" t="s">
        <v>877</v>
      </c>
      <c r="K346" s="107"/>
      <c r="L346" s="239"/>
      <c r="M346" s="110" t="s">
        <v>84</v>
      </c>
      <c r="N346" s="283">
        <v>633.99</v>
      </c>
      <c r="O346" s="455" t="s">
        <v>46</v>
      </c>
      <c r="P346" s="104" t="s">
        <v>10</v>
      </c>
      <c r="Q346" s="104" t="s">
        <v>1626</v>
      </c>
      <c r="R346" s="104"/>
    </row>
    <row r="347" spans="1:18" x14ac:dyDescent="0.2">
      <c r="A347" s="280">
        <v>41955</v>
      </c>
      <c r="B347" s="104" t="s">
        <v>1682</v>
      </c>
      <c r="C347" s="242"/>
      <c r="D347" s="140" t="s">
        <v>81</v>
      </c>
      <c r="E347" s="485">
        <v>645</v>
      </c>
      <c r="F347" s="255" t="s">
        <v>46</v>
      </c>
      <c r="G347" s="108" t="s">
        <v>10</v>
      </c>
      <c r="H347" s="104" t="s">
        <v>1707</v>
      </c>
      <c r="I347" s="454">
        <v>41548</v>
      </c>
      <c r="J347" s="104" t="s">
        <v>859</v>
      </c>
      <c r="K347" s="107"/>
      <c r="L347" s="239"/>
      <c r="M347" s="110" t="s">
        <v>84</v>
      </c>
      <c r="N347" s="283">
        <v>230</v>
      </c>
      <c r="O347" s="455" t="s">
        <v>46</v>
      </c>
      <c r="P347" s="104" t="s">
        <v>10</v>
      </c>
      <c r="Q347" s="104" t="s">
        <v>1626</v>
      </c>
      <c r="R347" s="104"/>
    </row>
    <row r="348" spans="1:18" x14ac:dyDescent="0.2">
      <c r="A348" s="280">
        <v>41969</v>
      </c>
      <c r="B348" s="104" t="s">
        <v>1699</v>
      </c>
      <c r="C348" s="242" t="s">
        <v>1700</v>
      </c>
      <c r="D348" s="140" t="s">
        <v>135</v>
      </c>
      <c r="E348" s="485">
        <v>823.2</v>
      </c>
      <c r="F348" s="255" t="s">
        <v>46</v>
      </c>
      <c r="G348" s="108" t="s">
        <v>10</v>
      </c>
      <c r="H348" s="104" t="s">
        <v>1713</v>
      </c>
      <c r="I348" s="454">
        <v>41570</v>
      </c>
      <c r="J348" s="104" t="s">
        <v>859</v>
      </c>
      <c r="K348" s="107"/>
      <c r="L348" s="239"/>
      <c r="M348" s="110" t="s">
        <v>84</v>
      </c>
      <c r="N348" s="283">
        <v>230</v>
      </c>
      <c r="O348" s="455" t="s">
        <v>46</v>
      </c>
      <c r="P348" s="104" t="s">
        <v>10</v>
      </c>
      <c r="Q348" s="104" t="s">
        <v>1626</v>
      </c>
      <c r="R348" s="104"/>
    </row>
    <row r="349" spans="1:18" x14ac:dyDescent="0.2">
      <c r="A349" s="280">
        <v>41971</v>
      </c>
      <c r="B349" s="104" t="s">
        <v>1701</v>
      </c>
      <c r="C349" s="242" t="s">
        <v>1700</v>
      </c>
      <c r="D349" s="140" t="s">
        <v>135</v>
      </c>
      <c r="E349" s="494">
        <v>587.20000000000005</v>
      </c>
      <c r="F349" s="255" t="s">
        <v>46</v>
      </c>
      <c r="G349" s="108" t="s">
        <v>10</v>
      </c>
      <c r="H349" s="104" t="s">
        <v>1714</v>
      </c>
      <c r="I349" s="454">
        <v>41576</v>
      </c>
      <c r="J349" s="104" t="s">
        <v>859</v>
      </c>
      <c r="K349" s="107"/>
      <c r="L349" s="239"/>
      <c r="M349" s="110" t="s">
        <v>84</v>
      </c>
      <c r="N349" s="283">
        <v>230</v>
      </c>
      <c r="O349" s="455" t="s">
        <v>46</v>
      </c>
      <c r="P349" s="104" t="s">
        <v>10</v>
      </c>
      <c r="Q349" s="104" t="s">
        <v>1626</v>
      </c>
      <c r="R349" s="104"/>
    </row>
    <row r="350" spans="1:18" ht="12.75" thickBot="1" x14ac:dyDescent="0.25">
      <c r="A350" s="280">
        <v>41975</v>
      </c>
      <c r="B350" s="241" t="s">
        <v>1739</v>
      </c>
      <c r="C350" s="242"/>
      <c r="D350" s="140" t="s">
        <v>81</v>
      </c>
      <c r="E350" s="485">
        <v>440</v>
      </c>
      <c r="F350" s="255" t="s">
        <v>46</v>
      </c>
      <c r="G350" s="108" t="s">
        <v>10</v>
      </c>
      <c r="H350" s="104" t="s">
        <v>1716</v>
      </c>
      <c r="I350" s="454">
        <v>41586</v>
      </c>
      <c r="J350" s="104" t="s">
        <v>859</v>
      </c>
      <c r="K350" s="107"/>
      <c r="L350" s="239"/>
      <c r="M350" s="110" t="s">
        <v>84</v>
      </c>
      <c r="N350" s="283">
        <v>500</v>
      </c>
      <c r="O350" s="455" t="s">
        <v>46</v>
      </c>
      <c r="P350" s="104" t="s">
        <v>10</v>
      </c>
      <c r="Q350" s="104" t="s">
        <v>1626</v>
      </c>
      <c r="R350" s="104"/>
    </row>
    <row r="351" spans="1:18" ht="12.75" thickBot="1" x14ac:dyDescent="0.25">
      <c r="A351" s="735" t="s">
        <v>3078</v>
      </c>
      <c r="B351" s="736"/>
      <c r="C351" s="467"/>
      <c r="D351" s="468"/>
      <c r="E351" s="469">
        <f>SUM(E307:E350)</f>
        <v>30481.271699999994</v>
      </c>
      <c r="F351" s="470"/>
      <c r="G351" s="467"/>
      <c r="H351" s="471"/>
      <c r="I351" s="106">
        <v>41617</v>
      </c>
      <c r="J351" s="104" t="s">
        <v>980</v>
      </c>
      <c r="K351" s="107"/>
      <c r="L351" s="239"/>
      <c r="M351" s="110" t="s">
        <v>81</v>
      </c>
      <c r="N351" s="283">
        <v>365</v>
      </c>
      <c r="O351" s="455" t="s">
        <v>46</v>
      </c>
      <c r="P351" s="104" t="s">
        <v>10</v>
      </c>
      <c r="Q351" s="104" t="s">
        <v>1626</v>
      </c>
      <c r="R351" s="104"/>
    </row>
    <row r="352" spans="1:18" x14ac:dyDescent="0.2">
      <c r="A352" s="454">
        <v>41674</v>
      </c>
      <c r="B352" s="104" t="s">
        <v>74</v>
      </c>
      <c r="C352" s="282"/>
      <c r="D352" s="110" t="s">
        <v>303</v>
      </c>
      <c r="E352" s="481">
        <v>16.13</v>
      </c>
      <c r="F352" s="256" t="s">
        <v>46</v>
      </c>
      <c r="G352" s="108" t="s">
        <v>5</v>
      </c>
      <c r="H352" s="104" t="s">
        <v>1561</v>
      </c>
      <c r="I352" s="106">
        <v>41620</v>
      </c>
      <c r="J352" s="104" t="s">
        <v>991</v>
      </c>
      <c r="K352" s="107"/>
      <c r="L352" s="239" t="s">
        <v>992</v>
      </c>
      <c r="M352" s="110" t="s">
        <v>84</v>
      </c>
      <c r="N352" s="283">
        <v>1883.21</v>
      </c>
      <c r="O352" s="455" t="s">
        <v>46</v>
      </c>
      <c r="P352" s="104" t="s">
        <v>10</v>
      </c>
      <c r="Q352" s="104" t="s">
        <v>1626</v>
      </c>
      <c r="R352" s="104"/>
    </row>
    <row r="353" spans="1:18" x14ac:dyDescent="0.2">
      <c r="A353" s="106">
        <v>41675</v>
      </c>
      <c r="B353" s="104" t="s">
        <v>78</v>
      </c>
      <c r="C353" s="239" t="s">
        <v>79</v>
      </c>
      <c r="D353" s="110" t="s">
        <v>49</v>
      </c>
      <c r="E353" s="268">
        <v>1000</v>
      </c>
      <c r="F353" s="256" t="s">
        <v>46</v>
      </c>
      <c r="G353" s="108" t="s">
        <v>5</v>
      </c>
      <c r="H353" s="104" t="s">
        <v>1561</v>
      </c>
      <c r="I353" s="454">
        <v>41513</v>
      </c>
      <c r="J353" s="104" t="s">
        <v>863</v>
      </c>
      <c r="K353" s="107"/>
      <c r="L353" s="110"/>
      <c r="M353" s="110" t="s">
        <v>84</v>
      </c>
      <c r="N353" s="283">
        <v>500</v>
      </c>
      <c r="O353" s="455" t="s">
        <v>46</v>
      </c>
      <c r="P353" s="104" t="s">
        <v>10</v>
      </c>
      <c r="Q353" s="104" t="s">
        <v>1037</v>
      </c>
      <c r="R353" s="104"/>
    </row>
    <row r="354" spans="1:18" x14ac:dyDescent="0.2">
      <c r="A354" s="106">
        <v>41675</v>
      </c>
      <c r="B354" s="104" t="s">
        <v>80</v>
      </c>
      <c r="C354" s="239"/>
      <c r="D354" s="110" t="s">
        <v>81</v>
      </c>
      <c r="E354" s="268">
        <v>365</v>
      </c>
      <c r="F354" s="256" t="s">
        <v>46</v>
      </c>
      <c r="G354" s="108" t="s">
        <v>5</v>
      </c>
      <c r="H354" s="104" t="s">
        <v>1563</v>
      </c>
      <c r="I354" s="454">
        <v>41409</v>
      </c>
      <c r="J354" s="104" t="s">
        <v>1098</v>
      </c>
      <c r="K354" s="107"/>
      <c r="L354" s="239"/>
      <c r="M354" s="110" t="s">
        <v>84</v>
      </c>
      <c r="N354" s="283">
        <v>365</v>
      </c>
      <c r="O354" s="455" t="s">
        <v>46</v>
      </c>
      <c r="P354" s="104" t="s">
        <v>10</v>
      </c>
      <c r="Q354" s="104" t="s">
        <v>1610</v>
      </c>
      <c r="R354" s="104"/>
    </row>
    <row r="355" spans="1:18" x14ac:dyDescent="0.2">
      <c r="A355" s="106">
        <v>41687</v>
      </c>
      <c r="B355" s="104" t="s">
        <v>92</v>
      </c>
      <c r="C355" s="239"/>
      <c r="D355" s="110" t="s">
        <v>303</v>
      </c>
      <c r="E355" s="268">
        <v>157.72999999999999</v>
      </c>
      <c r="F355" s="256" t="s">
        <v>46</v>
      </c>
      <c r="G355" s="108" t="s">
        <v>5</v>
      </c>
      <c r="H355" s="104" t="s">
        <v>1561</v>
      </c>
      <c r="I355" s="454">
        <v>41472</v>
      </c>
      <c r="J355" s="104" t="s">
        <v>824</v>
      </c>
      <c r="K355" s="107"/>
      <c r="L355" s="239"/>
      <c r="M355" s="110" t="s">
        <v>84</v>
      </c>
      <c r="N355" s="283">
        <v>360</v>
      </c>
      <c r="O355" s="455" t="s">
        <v>46</v>
      </c>
      <c r="P355" s="104" t="s">
        <v>10</v>
      </c>
      <c r="Q355" s="104" t="s">
        <v>1622</v>
      </c>
      <c r="R355" s="104"/>
    </row>
    <row r="356" spans="1:18" x14ac:dyDescent="0.2">
      <c r="A356" s="106">
        <v>41711</v>
      </c>
      <c r="B356" s="104" t="s">
        <v>119</v>
      </c>
      <c r="C356" s="239"/>
      <c r="D356" s="110" t="s">
        <v>49</v>
      </c>
      <c r="E356" s="268">
        <v>1000</v>
      </c>
      <c r="F356" s="256" t="s">
        <v>46</v>
      </c>
      <c r="G356" s="108" t="s">
        <v>5</v>
      </c>
      <c r="H356" s="104" t="s">
        <v>1561</v>
      </c>
      <c r="I356" s="454">
        <v>41403</v>
      </c>
      <c r="J356" s="104" t="s">
        <v>1144</v>
      </c>
      <c r="K356" s="107"/>
      <c r="L356" s="482" t="s">
        <v>1171</v>
      </c>
      <c r="M356" s="110" t="s">
        <v>51</v>
      </c>
      <c r="N356" s="283">
        <v>500</v>
      </c>
      <c r="O356" s="455" t="s">
        <v>46</v>
      </c>
      <c r="P356" s="104" t="s">
        <v>10</v>
      </c>
      <c r="Q356" s="104" t="s">
        <v>1608</v>
      </c>
      <c r="R356" s="104"/>
    </row>
    <row r="357" spans="1:18" x14ac:dyDescent="0.2">
      <c r="A357" s="454">
        <v>41711</v>
      </c>
      <c r="B357" s="104" t="s">
        <v>115</v>
      </c>
      <c r="C357" s="282"/>
      <c r="D357" s="110" t="s">
        <v>48</v>
      </c>
      <c r="E357" s="481">
        <v>1811.88</v>
      </c>
      <c r="F357" s="256" t="s">
        <v>46</v>
      </c>
      <c r="G357" s="108" t="s">
        <v>5</v>
      </c>
      <c r="H357" s="104" t="s">
        <v>1561</v>
      </c>
      <c r="I357" s="454">
        <v>41530</v>
      </c>
      <c r="J357" s="104" t="s">
        <v>876</v>
      </c>
      <c r="K357" s="107"/>
      <c r="L357" s="239"/>
      <c r="M357" s="110" t="s">
        <v>84</v>
      </c>
      <c r="N357" s="283">
        <v>2451</v>
      </c>
      <c r="O357" s="455" t="s">
        <v>46</v>
      </c>
      <c r="P357" s="104" t="s">
        <v>10</v>
      </c>
      <c r="Q357" s="104" t="s">
        <v>1633</v>
      </c>
      <c r="R357" s="104"/>
    </row>
    <row r="358" spans="1:18" x14ac:dyDescent="0.2">
      <c r="A358" s="106">
        <v>41715</v>
      </c>
      <c r="B358" s="104" t="s">
        <v>125</v>
      </c>
      <c r="C358" s="239"/>
      <c r="D358" s="110" t="s">
        <v>48</v>
      </c>
      <c r="E358" s="268">
        <v>277.83999999999997</v>
      </c>
      <c r="F358" s="256" t="s">
        <v>46</v>
      </c>
      <c r="G358" s="108" t="s">
        <v>5</v>
      </c>
      <c r="H358" s="104" t="s">
        <v>1577</v>
      </c>
      <c r="I358" s="454">
        <v>41530</v>
      </c>
      <c r="J358" s="104" t="s">
        <v>878</v>
      </c>
      <c r="K358" s="107"/>
      <c r="L358" s="239"/>
      <c r="M358" s="110" t="s">
        <v>84</v>
      </c>
      <c r="N358" s="283">
        <v>871.02</v>
      </c>
      <c r="O358" s="455" t="s">
        <v>46</v>
      </c>
      <c r="P358" s="104" t="s">
        <v>10</v>
      </c>
      <c r="Q358" s="104" t="s">
        <v>1633</v>
      </c>
      <c r="R358" s="104"/>
    </row>
    <row r="359" spans="1:18" x14ac:dyDescent="0.2">
      <c r="A359" s="106">
        <v>41722</v>
      </c>
      <c r="B359" s="104" t="s">
        <v>136</v>
      </c>
      <c r="C359" s="239"/>
      <c r="D359" s="110" t="s">
        <v>49</v>
      </c>
      <c r="E359" s="268">
        <v>4000</v>
      </c>
      <c r="F359" s="256" t="s">
        <v>46</v>
      </c>
      <c r="G359" s="108" t="s">
        <v>5</v>
      </c>
      <c r="H359" s="104" t="s">
        <v>1561</v>
      </c>
      <c r="I359" s="454">
        <v>41582</v>
      </c>
      <c r="J359" s="104" t="s">
        <v>935</v>
      </c>
      <c r="K359" s="107"/>
      <c r="L359" s="239"/>
      <c r="M359" s="110" t="s">
        <v>49</v>
      </c>
      <c r="N359" s="283">
        <v>282.35000000000002</v>
      </c>
      <c r="O359" s="455" t="s">
        <v>46</v>
      </c>
      <c r="P359" s="104" t="s">
        <v>10</v>
      </c>
      <c r="Q359" s="104" t="s">
        <v>1644</v>
      </c>
      <c r="R359" s="104"/>
    </row>
    <row r="360" spans="1:18" x14ac:dyDescent="0.2">
      <c r="A360" s="106">
        <v>41722</v>
      </c>
      <c r="B360" s="104" t="s">
        <v>137</v>
      </c>
      <c r="C360" s="239"/>
      <c r="D360" s="110" t="s">
        <v>49</v>
      </c>
      <c r="E360" s="268">
        <v>4000</v>
      </c>
      <c r="F360" s="256" t="s">
        <v>46</v>
      </c>
      <c r="G360" s="108" t="s">
        <v>5</v>
      </c>
      <c r="H360" s="104" t="s">
        <v>1561</v>
      </c>
      <c r="I360" s="106">
        <v>41599</v>
      </c>
      <c r="J360" s="104" t="s">
        <v>946</v>
      </c>
      <c r="K360" s="107"/>
      <c r="L360" s="239"/>
      <c r="M360" s="110" t="s">
        <v>49</v>
      </c>
      <c r="N360" s="283">
        <v>30</v>
      </c>
      <c r="O360" s="455" t="s">
        <v>46</v>
      </c>
      <c r="P360" s="104" t="s">
        <v>10</v>
      </c>
      <c r="Q360" s="104" t="s">
        <v>1635</v>
      </c>
      <c r="R360" s="104"/>
    </row>
    <row r="361" spans="1:18" x14ac:dyDescent="0.2">
      <c r="A361" s="106">
        <v>41722</v>
      </c>
      <c r="B361" s="104" t="s">
        <v>138</v>
      </c>
      <c r="C361" s="239"/>
      <c r="D361" s="110" t="s">
        <v>49</v>
      </c>
      <c r="E361" s="268">
        <v>2000</v>
      </c>
      <c r="F361" s="256" t="s">
        <v>46</v>
      </c>
      <c r="G361" s="108" t="s">
        <v>5</v>
      </c>
      <c r="H361" s="104" t="s">
        <v>1561</v>
      </c>
      <c r="I361" s="106">
        <v>41635</v>
      </c>
      <c r="J361" s="104" t="s">
        <v>40</v>
      </c>
      <c r="K361" s="107"/>
      <c r="L361" s="239"/>
      <c r="M361" s="110" t="s">
        <v>48</v>
      </c>
      <c r="N361" s="283">
        <v>161</v>
      </c>
      <c r="O361" s="455" t="s">
        <v>46</v>
      </c>
      <c r="P361" s="104" t="s">
        <v>10</v>
      </c>
      <c r="Q361" s="104" t="s">
        <v>1635</v>
      </c>
      <c r="R361" s="104"/>
    </row>
    <row r="362" spans="1:18" x14ac:dyDescent="0.2">
      <c r="A362" s="106">
        <v>41730</v>
      </c>
      <c r="B362" s="104" t="s">
        <v>154</v>
      </c>
      <c r="C362" s="239"/>
      <c r="D362" s="110" t="s">
        <v>49</v>
      </c>
      <c r="E362" s="268">
        <v>1000</v>
      </c>
      <c r="F362" s="256" t="s">
        <v>46</v>
      </c>
      <c r="G362" s="108" t="s">
        <v>5</v>
      </c>
      <c r="H362" s="104" t="s">
        <v>1561</v>
      </c>
      <c r="I362" s="454">
        <v>41515</v>
      </c>
      <c r="J362" s="104" t="s">
        <v>826</v>
      </c>
      <c r="K362" s="107"/>
      <c r="L362" s="239"/>
      <c r="M362" s="110" t="s">
        <v>51</v>
      </c>
      <c r="N362" s="283">
        <v>1419.19</v>
      </c>
      <c r="O362" s="455" t="s">
        <v>46</v>
      </c>
      <c r="P362" s="104" t="s">
        <v>10</v>
      </c>
      <c r="Q362" s="104" t="s">
        <v>1040</v>
      </c>
      <c r="R362" s="104"/>
    </row>
    <row r="363" spans="1:18" x14ac:dyDescent="0.2">
      <c r="A363" s="106">
        <v>41730</v>
      </c>
      <c r="B363" s="104" t="s">
        <v>153</v>
      </c>
      <c r="C363" s="239"/>
      <c r="D363" s="110" t="s">
        <v>303</v>
      </c>
      <c r="E363" s="268">
        <v>228.61</v>
      </c>
      <c r="F363" s="256" t="s">
        <v>46</v>
      </c>
      <c r="G363" s="108" t="s">
        <v>5</v>
      </c>
      <c r="H363" s="104" t="s">
        <v>1561</v>
      </c>
      <c r="I363" s="454">
        <v>41561</v>
      </c>
      <c r="J363" s="104" t="s">
        <v>753</v>
      </c>
      <c r="K363" s="107"/>
      <c r="L363" s="239"/>
      <c r="M363" s="110" t="s">
        <v>51</v>
      </c>
      <c r="N363" s="283">
        <v>19.18</v>
      </c>
      <c r="O363" s="455" t="s">
        <v>46</v>
      </c>
      <c r="P363" s="104" t="s">
        <v>10</v>
      </c>
      <c r="Q363" s="104" t="s">
        <v>1065</v>
      </c>
      <c r="R363" s="104"/>
    </row>
    <row r="364" spans="1:18" x14ac:dyDescent="0.2">
      <c r="A364" s="106">
        <v>41738</v>
      </c>
      <c r="B364" s="104" t="s">
        <v>170</v>
      </c>
      <c r="C364" s="239"/>
      <c r="D364" s="110" t="s">
        <v>48</v>
      </c>
      <c r="E364" s="268">
        <v>190.42</v>
      </c>
      <c r="F364" s="256" t="s">
        <v>46</v>
      </c>
      <c r="G364" s="108" t="s">
        <v>5</v>
      </c>
      <c r="H364" s="104" t="s">
        <v>1577</v>
      </c>
      <c r="I364" s="454">
        <v>41471</v>
      </c>
      <c r="J364" s="104" t="s">
        <v>753</v>
      </c>
      <c r="K364" s="107"/>
      <c r="L364" s="239"/>
      <c r="M364" s="110" t="s">
        <v>51</v>
      </c>
      <c r="N364" s="283">
        <v>36.08</v>
      </c>
      <c r="O364" s="455" t="s">
        <v>46</v>
      </c>
      <c r="P364" s="104" t="s">
        <v>10</v>
      </c>
      <c r="Q364" s="104" t="s">
        <v>1019</v>
      </c>
      <c r="R364" s="104"/>
    </row>
    <row r="365" spans="1:18" ht="12.75" thickBot="1" x14ac:dyDescent="0.25">
      <c r="A365" s="106">
        <v>41771</v>
      </c>
      <c r="B365" s="104" t="s">
        <v>198</v>
      </c>
      <c r="C365" s="239"/>
      <c r="D365" s="110" t="s">
        <v>48</v>
      </c>
      <c r="E365" s="268">
        <v>181.42</v>
      </c>
      <c r="F365" s="256" t="s">
        <v>46</v>
      </c>
      <c r="G365" s="108" t="s">
        <v>5</v>
      </c>
      <c r="H365" s="104" t="s">
        <v>1577</v>
      </c>
      <c r="I365" s="454">
        <v>41459</v>
      </c>
      <c r="J365" s="104" t="s">
        <v>753</v>
      </c>
      <c r="K365" s="107"/>
      <c r="L365" s="239"/>
      <c r="M365" s="110" t="s">
        <v>51</v>
      </c>
      <c r="N365" s="283">
        <v>75.72</v>
      </c>
      <c r="O365" s="455" t="s">
        <v>46</v>
      </c>
      <c r="P365" s="104" t="s">
        <v>10</v>
      </c>
      <c r="Q365" s="104" t="s">
        <v>1014</v>
      </c>
      <c r="R365" s="104"/>
    </row>
    <row r="366" spans="1:18" ht="12.75" thickBot="1" x14ac:dyDescent="0.25">
      <c r="A366" s="106">
        <v>41779</v>
      </c>
      <c r="B366" s="104" t="s">
        <v>219</v>
      </c>
      <c r="C366" s="239"/>
      <c r="D366" s="110" t="s">
        <v>49</v>
      </c>
      <c r="E366" s="268">
        <v>1000</v>
      </c>
      <c r="F366" s="256" t="s">
        <v>46</v>
      </c>
      <c r="G366" s="108" t="s">
        <v>5</v>
      </c>
      <c r="H366" s="104" t="s">
        <v>1561</v>
      </c>
      <c r="I366" s="735" t="s">
        <v>3078</v>
      </c>
      <c r="J366" s="736"/>
      <c r="K366" s="468"/>
      <c r="L366" s="468"/>
      <c r="M366" s="468"/>
      <c r="N366" s="483">
        <f>SUM(N295:N365)</f>
        <v>96336.430000000022</v>
      </c>
      <c r="O366" s="468"/>
      <c r="P366" s="468"/>
      <c r="Q366" s="471"/>
      <c r="R366" s="484"/>
    </row>
    <row r="367" spans="1:18" x14ac:dyDescent="0.2">
      <c r="A367" s="106">
        <v>41779</v>
      </c>
      <c r="B367" s="104" t="s">
        <v>216</v>
      </c>
      <c r="C367" s="239"/>
      <c r="D367" s="110" t="s">
        <v>303</v>
      </c>
      <c r="E367" s="268">
        <v>1028</v>
      </c>
      <c r="F367" s="256" t="s">
        <v>46</v>
      </c>
      <c r="G367" s="108" t="s">
        <v>5</v>
      </c>
      <c r="H367" s="104" t="s">
        <v>1561</v>
      </c>
      <c r="I367" s="454">
        <v>41472</v>
      </c>
      <c r="J367" s="104" t="s">
        <v>1024</v>
      </c>
      <c r="K367" s="107"/>
      <c r="L367" s="239"/>
      <c r="M367" s="110" t="s">
        <v>84</v>
      </c>
      <c r="N367" s="283">
        <v>1019.77</v>
      </c>
      <c r="O367" s="455" t="s">
        <v>46</v>
      </c>
      <c r="P367" s="104" t="s">
        <v>5</v>
      </c>
      <c r="Q367" s="104" t="s">
        <v>1023</v>
      </c>
      <c r="R367" s="104"/>
    </row>
    <row r="368" spans="1:18" x14ac:dyDescent="0.2">
      <c r="A368" s="106">
        <v>41779</v>
      </c>
      <c r="B368" s="104" t="s">
        <v>217</v>
      </c>
      <c r="C368" s="239"/>
      <c r="D368" s="110" t="s">
        <v>303</v>
      </c>
      <c r="E368" s="268">
        <v>261.74</v>
      </c>
      <c r="F368" s="256" t="s">
        <v>46</v>
      </c>
      <c r="G368" s="108" t="s">
        <v>5</v>
      </c>
      <c r="H368" s="104" t="s">
        <v>1561</v>
      </c>
      <c r="I368" s="454">
        <v>41485</v>
      </c>
      <c r="J368" s="104" t="s">
        <v>1030</v>
      </c>
      <c r="K368" s="107"/>
      <c r="L368" s="239"/>
      <c r="M368" s="110" t="s">
        <v>47</v>
      </c>
      <c r="N368" s="283">
        <v>174.15</v>
      </c>
      <c r="O368" s="455" t="s">
        <v>46</v>
      </c>
      <c r="P368" s="104" t="s">
        <v>5</v>
      </c>
      <c r="Q368" s="104" t="s">
        <v>1023</v>
      </c>
      <c r="R368" s="104"/>
    </row>
    <row r="369" spans="1:18" x14ac:dyDescent="0.2">
      <c r="A369" s="106">
        <v>41779</v>
      </c>
      <c r="B369" s="104" t="s">
        <v>218</v>
      </c>
      <c r="C369" s="239"/>
      <c r="D369" s="110" t="s">
        <v>303</v>
      </c>
      <c r="E369" s="268">
        <v>1475</v>
      </c>
      <c r="F369" s="256" t="s">
        <v>46</v>
      </c>
      <c r="G369" s="108" t="s">
        <v>5</v>
      </c>
      <c r="H369" s="104" t="s">
        <v>1561</v>
      </c>
      <c r="I369" s="454">
        <v>41485</v>
      </c>
      <c r="J369" s="104" t="s">
        <v>849</v>
      </c>
      <c r="K369" s="107"/>
      <c r="L369" s="239"/>
      <c r="M369" s="110" t="s">
        <v>45</v>
      </c>
      <c r="N369" s="283">
        <v>500</v>
      </c>
      <c r="O369" s="455" t="s">
        <v>46</v>
      </c>
      <c r="P369" s="104" t="s">
        <v>5</v>
      </c>
      <c r="Q369" s="104" t="s">
        <v>1023</v>
      </c>
      <c r="R369" s="104"/>
    </row>
    <row r="370" spans="1:18" x14ac:dyDescent="0.2">
      <c r="A370" s="106">
        <v>41779</v>
      </c>
      <c r="B370" s="104" t="s">
        <v>214</v>
      </c>
      <c r="C370" s="239" t="s">
        <v>215</v>
      </c>
      <c r="D370" s="110" t="s">
        <v>54</v>
      </c>
      <c r="E370" s="268">
        <v>5000</v>
      </c>
      <c r="F370" s="256" t="s">
        <v>46</v>
      </c>
      <c r="G370" s="135" t="s">
        <v>5</v>
      </c>
      <c r="H370" s="126" t="s">
        <v>1561</v>
      </c>
      <c r="I370" s="454">
        <v>41453</v>
      </c>
      <c r="J370" s="104" t="s">
        <v>1139</v>
      </c>
      <c r="K370" s="107"/>
      <c r="L370" s="239"/>
      <c r="M370" s="110" t="s">
        <v>49</v>
      </c>
      <c r="N370" s="283">
        <v>1000</v>
      </c>
      <c r="O370" s="455" t="s">
        <v>46</v>
      </c>
      <c r="P370" s="104" t="s">
        <v>5</v>
      </c>
      <c r="Q370" s="104" t="s">
        <v>1620</v>
      </c>
      <c r="R370" s="104"/>
    </row>
    <row r="371" spans="1:18" x14ac:dyDescent="0.2">
      <c r="A371" s="106">
        <v>41779</v>
      </c>
      <c r="B371" s="104" t="s">
        <v>221</v>
      </c>
      <c r="C371" s="239"/>
      <c r="D371" s="110" t="s">
        <v>48</v>
      </c>
      <c r="E371" s="268">
        <v>2998.96</v>
      </c>
      <c r="F371" s="256" t="s">
        <v>46</v>
      </c>
      <c r="G371" s="108" t="s">
        <v>5</v>
      </c>
      <c r="H371" s="104" t="s">
        <v>1561</v>
      </c>
      <c r="I371" s="454">
        <v>41523</v>
      </c>
      <c r="J371" s="104" t="s">
        <v>870</v>
      </c>
      <c r="K371" s="107"/>
      <c r="L371" s="239"/>
      <c r="M371" s="454" t="s">
        <v>49</v>
      </c>
      <c r="N371" s="283">
        <v>1000</v>
      </c>
      <c r="O371" s="455" t="s">
        <v>46</v>
      </c>
      <c r="P371" s="104" t="s">
        <v>5</v>
      </c>
      <c r="Q371" s="104" t="s">
        <v>1620</v>
      </c>
      <c r="R371" s="104"/>
    </row>
    <row r="372" spans="1:18" x14ac:dyDescent="0.2">
      <c r="A372" s="106">
        <v>41795</v>
      </c>
      <c r="B372" s="104" t="s">
        <v>254</v>
      </c>
      <c r="C372" s="239"/>
      <c r="D372" s="110" t="s">
        <v>81</v>
      </c>
      <c r="E372" s="268">
        <v>1130</v>
      </c>
      <c r="F372" s="256" t="s">
        <v>46</v>
      </c>
      <c r="G372" s="108" t="s">
        <v>5</v>
      </c>
      <c r="H372" s="104" t="s">
        <v>1483</v>
      </c>
      <c r="I372" s="454">
        <v>41535</v>
      </c>
      <c r="J372" s="104" t="s">
        <v>883</v>
      </c>
      <c r="K372" s="107"/>
      <c r="L372" s="239"/>
      <c r="M372" s="110" t="s">
        <v>49</v>
      </c>
      <c r="N372" s="283">
        <v>493.71</v>
      </c>
      <c r="O372" s="455" t="s">
        <v>46</v>
      </c>
      <c r="P372" s="104" t="s">
        <v>5</v>
      </c>
      <c r="Q372" s="104" t="s">
        <v>1620</v>
      </c>
      <c r="R372" s="104"/>
    </row>
    <row r="373" spans="1:18" x14ac:dyDescent="0.2">
      <c r="A373" s="106">
        <v>41795</v>
      </c>
      <c r="B373" s="104" t="s">
        <v>255</v>
      </c>
      <c r="C373" s="239"/>
      <c r="D373" s="110" t="s">
        <v>81</v>
      </c>
      <c r="E373" s="268">
        <v>1130</v>
      </c>
      <c r="F373" s="256" t="s">
        <v>46</v>
      </c>
      <c r="G373" s="108" t="s">
        <v>5</v>
      </c>
      <c r="H373" s="104" t="s">
        <v>1483</v>
      </c>
      <c r="I373" s="454">
        <v>41562</v>
      </c>
      <c r="J373" s="104" t="s">
        <v>907</v>
      </c>
      <c r="K373" s="107"/>
      <c r="L373" s="239"/>
      <c r="M373" s="110" t="s">
        <v>49</v>
      </c>
      <c r="N373" s="283">
        <v>572.73</v>
      </c>
      <c r="O373" s="455" t="s">
        <v>46</v>
      </c>
      <c r="P373" s="104" t="s">
        <v>5</v>
      </c>
      <c r="Q373" s="104" t="s">
        <v>1620</v>
      </c>
      <c r="R373" s="104"/>
    </row>
    <row r="374" spans="1:18" x14ac:dyDescent="0.2">
      <c r="A374" s="106">
        <v>41795</v>
      </c>
      <c r="B374" s="104" t="s">
        <v>256</v>
      </c>
      <c r="C374" s="239"/>
      <c r="D374" s="110" t="s">
        <v>81</v>
      </c>
      <c r="E374" s="268">
        <v>1130</v>
      </c>
      <c r="F374" s="256" t="s">
        <v>46</v>
      </c>
      <c r="G374" s="108" t="s">
        <v>5</v>
      </c>
      <c r="H374" s="104" t="s">
        <v>1483</v>
      </c>
      <c r="I374" s="454">
        <v>41572</v>
      </c>
      <c r="J374" s="104" t="s">
        <v>928</v>
      </c>
      <c r="K374" s="107"/>
      <c r="L374" s="239"/>
      <c r="M374" s="110" t="s">
        <v>49</v>
      </c>
      <c r="N374" s="283">
        <v>151.87</v>
      </c>
      <c r="O374" s="455" t="s">
        <v>46</v>
      </c>
      <c r="P374" s="104" t="s">
        <v>5</v>
      </c>
      <c r="Q374" s="104" t="s">
        <v>1620</v>
      </c>
      <c r="R374" s="104"/>
    </row>
    <row r="375" spans="1:18" x14ac:dyDescent="0.2">
      <c r="A375" s="106">
        <v>41795</v>
      </c>
      <c r="B375" s="104" t="s">
        <v>257</v>
      </c>
      <c r="C375" s="239"/>
      <c r="D375" s="110" t="s">
        <v>81</v>
      </c>
      <c r="E375" s="268">
        <v>1130</v>
      </c>
      <c r="F375" s="256" t="s">
        <v>46</v>
      </c>
      <c r="G375" s="108" t="s">
        <v>5</v>
      </c>
      <c r="H375" s="104" t="s">
        <v>1483</v>
      </c>
      <c r="I375" s="454">
        <v>41572</v>
      </c>
      <c r="J375" s="104" t="s">
        <v>929</v>
      </c>
      <c r="K375" s="107"/>
      <c r="L375" s="239"/>
      <c r="M375" s="110" t="s">
        <v>49</v>
      </c>
      <c r="N375" s="283">
        <v>1000</v>
      </c>
      <c r="O375" s="455" t="s">
        <v>46</v>
      </c>
      <c r="P375" s="104" t="s">
        <v>5</v>
      </c>
      <c r="Q375" s="104" t="s">
        <v>1620</v>
      </c>
      <c r="R375" s="104"/>
    </row>
    <row r="376" spans="1:18" x14ac:dyDescent="0.2">
      <c r="A376" s="106">
        <v>41795</v>
      </c>
      <c r="B376" s="104" t="s">
        <v>258</v>
      </c>
      <c r="C376" s="239"/>
      <c r="D376" s="110" t="s">
        <v>81</v>
      </c>
      <c r="E376" s="268">
        <v>1130</v>
      </c>
      <c r="F376" s="256" t="s">
        <v>46</v>
      </c>
      <c r="G376" s="108" t="s">
        <v>5</v>
      </c>
      <c r="H376" s="104" t="s">
        <v>1483</v>
      </c>
      <c r="I376" s="106">
        <v>41606</v>
      </c>
      <c r="J376" s="104" t="s">
        <v>945</v>
      </c>
      <c r="K376" s="107"/>
      <c r="L376" s="239"/>
      <c r="M376" s="110" t="s">
        <v>49</v>
      </c>
      <c r="N376" s="283">
        <v>28.28</v>
      </c>
      <c r="O376" s="455" t="s">
        <v>46</v>
      </c>
      <c r="P376" s="104" t="s">
        <v>5</v>
      </c>
      <c r="Q376" s="104" t="s">
        <v>1620</v>
      </c>
      <c r="R376" s="104"/>
    </row>
    <row r="377" spans="1:18" x14ac:dyDescent="0.2">
      <c r="A377" s="106">
        <v>41795</v>
      </c>
      <c r="B377" s="104" t="s">
        <v>261</v>
      </c>
      <c r="C377" s="239"/>
      <c r="D377" s="110" t="s">
        <v>81</v>
      </c>
      <c r="E377" s="268">
        <v>1130</v>
      </c>
      <c r="F377" s="256" t="s">
        <v>46</v>
      </c>
      <c r="G377" s="477" t="s">
        <v>5</v>
      </c>
      <c r="H377" s="104" t="s">
        <v>1483</v>
      </c>
      <c r="I377" s="106">
        <v>41606</v>
      </c>
      <c r="J377" s="104" t="s">
        <v>929</v>
      </c>
      <c r="K377" s="107"/>
      <c r="L377" s="239"/>
      <c r="M377" s="110" t="s">
        <v>49</v>
      </c>
      <c r="N377" s="283">
        <v>1000</v>
      </c>
      <c r="O377" s="455" t="s">
        <v>46</v>
      </c>
      <c r="P377" s="104" t="s">
        <v>5</v>
      </c>
      <c r="Q377" s="104" t="s">
        <v>1620</v>
      </c>
      <c r="R377" s="104"/>
    </row>
    <row r="378" spans="1:18" x14ac:dyDescent="0.2">
      <c r="A378" s="106">
        <v>41795</v>
      </c>
      <c r="B378" s="104" t="s">
        <v>262</v>
      </c>
      <c r="C378" s="239"/>
      <c r="D378" s="110" t="s">
        <v>81</v>
      </c>
      <c r="E378" s="268">
        <v>1130</v>
      </c>
      <c r="F378" s="256" t="s">
        <v>46</v>
      </c>
      <c r="G378" s="477" t="s">
        <v>5</v>
      </c>
      <c r="H378" s="104" t="s">
        <v>1483</v>
      </c>
      <c r="I378" s="454">
        <v>41564</v>
      </c>
      <c r="J378" s="104" t="s">
        <v>918</v>
      </c>
      <c r="K378" s="107"/>
      <c r="L378" s="239"/>
      <c r="M378" s="110" t="s">
        <v>84</v>
      </c>
      <c r="N378" s="283">
        <v>995</v>
      </c>
      <c r="O378" s="455" t="s">
        <v>46</v>
      </c>
      <c r="P378" s="104" t="s">
        <v>5</v>
      </c>
      <c r="Q378" s="104" t="s">
        <v>1643</v>
      </c>
      <c r="R378" s="104"/>
    </row>
    <row r="379" spans="1:18" x14ac:dyDescent="0.2">
      <c r="A379" s="106">
        <v>41795</v>
      </c>
      <c r="B379" s="104" t="s">
        <v>263</v>
      </c>
      <c r="C379" s="239"/>
      <c r="D379" s="110" t="s">
        <v>81</v>
      </c>
      <c r="E379" s="268">
        <v>1130</v>
      </c>
      <c r="F379" s="256" t="s">
        <v>46</v>
      </c>
      <c r="G379" s="108" t="s">
        <v>5</v>
      </c>
      <c r="H379" s="104" t="s">
        <v>1483</v>
      </c>
      <c r="I379" s="454">
        <v>41515</v>
      </c>
      <c r="J379" s="104" t="s">
        <v>864</v>
      </c>
      <c r="K379" s="107"/>
      <c r="L379" s="282"/>
      <c r="M379" s="110" t="s">
        <v>84</v>
      </c>
      <c r="N379" s="283">
        <v>345</v>
      </c>
      <c r="O379" s="455" t="s">
        <v>46</v>
      </c>
      <c r="P379" s="104" t="s">
        <v>5</v>
      </c>
      <c r="Q379" s="104" t="s">
        <v>1632</v>
      </c>
      <c r="R379" s="104"/>
    </row>
    <row r="380" spans="1:18" x14ac:dyDescent="0.2">
      <c r="A380" s="280">
        <v>41831</v>
      </c>
      <c r="B380" s="104" t="s">
        <v>1270</v>
      </c>
      <c r="C380" s="242"/>
      <c r="D380" s="140" t="s">
        <v>49</v>
      </c>
      <c r="E380" s="485">
        <v>1356.6</v>
      </c>
      <c r="F380" s="255" t="s">
        <v>46</v>
      </c>
      <c r="G380" s="108" t="s">
        <v>5</v>
      </c>
      <c r="H380" s="104" t="s">
        <v>1446</v>
      </c>
      <c r="I380" s="454">
        <v>41485</v>
      </c>
      <c r="J380" s="104" t="s">
        <v>848</v>
      </c>
      <c r="K380" s="107"/>
      <c r="L380" s="239"/>
      <c r="M380" s="110" t="s">
        <v>84</v>
      </c>
      <c r="N380" s="283">
        <v>270</v>
      </c>
      <c r="O380" s="455" t="s">
        <v>46</v>
      </c>
      <c r="P380" s="104" t="s">
        <v>5</v>
      </c>
      <c r="Q380" s="104" t="s">
        <v>1625</v>
      </c>
      <c r="R380" s="104"/>
    </row>
    <row r="381" spans="1:18" x14ac:dyDescent="0.2">
      <c r="A381" s="280">
        <v>41831</v>
      </c>
      <c r="B381" s="104" t="s">
        <v>1271</v>
      </c>
      <c r="C381" s="242"/>
      <c r="D381" s="140" t="s">
        <v>49</v>
      </c>
      <c r="E381" s="485">
        <v>1000</v>
      </c>
      <c r="F381" s="255" t="s">
        <v>46</v>
      </c>
      <c r="G381" s="108" t="s">
        <v>5</v>
      </c>
      <c r="H381" s="104" t="s">
        <v>1446</v>
      </c>
      <c r="I381" s="454">
        <v>41474</v>
      </c>
      <c r="J381" s="104" t="s">
        <v>842</v>
      </c>
      <c r="K381" s="107"/>
      <c r="L381" s="239"/>
      <c r="M381" s="110" t="s">
        <v>84</v>
      </c>
      <c r="N381" s="283">
        <v>270</v>
      </c>
      <c r="O381" s="455" t="s">
        <v>46</v>
      </c>
      <c r="P381" s="104" t="s">
        <v>5</v>
      </c>
      <c r="Q381" s="104" t="s">
        <v>1029</v>
      </c>
      <c r="R381" s="104"/>
    </row>
    <row r="382" spans="1:18" x14ac:dyDescent="0.2">
      <c r="A382" s="280">
        <v>41838</v>
      </c>
      <c r="B382" s="104" t="s">
        <v>1287</v>
      </c>
      <c r="C382" s="242"/>
      <c r="D382" s="140" t="s">
        <v>48</v>
      </c>
      <c r="E382" s="485">
        <v>102.21</v>
      </c>
      <c r="F382" s="255" t="s">
        <v>46</v>
      </c>
      <c r="G382" s="108" t="s">
        <v>5</v>
      </c>
      <c r="H382" s="104" t="s">
        <v>1458</v>
      </c>
      <c r="I382" s="454">
        <v>41564</v>
      </c>
      <c r="J382" s="104" t="s">
        <v>919</v>
      </c>
      <c r="K382" s="107"/>
      <c r="L382" s="239"/>
      <c r="M382" s="110" t="s">
        <v>49</v>
      </c>
      <c r="N382" s="283">
        <v>153.5</v>
      </c>
      <c r="O382" s="455" t="s">
        <v>46</v>
      </c>
      <c r="P382" s="104" t="s">
        <v>5</v>
      </c>
      <c r="Q382" s="104" t="s">
        <v>1637</v>
      </c>
      <c r="R382" s="104"/>
    </row>
    <row r="383" spans="1:18" x14ac:dyDescent="0.2">
      <c r="A383" s="280">
        <v>41841</v>
      </c>
      <c r="B383" s="104" t="s">
        <v>1288</v>
      </c>
      <c r="C383" s="242" t="s">
        <v>1289</v>
      </c>
      <c r="D383" s="140" t="s">
        <v>54</v>
      </c>
      <c r="E383" s="485">
        <v>274.60000000000002</v>
      </c>
      <c r="F383" s="255" t="s">
        <v>46</v>
      </c>
      <c r="G383" s="108" t="s">
        <v>5</v>
      </c>
      <c r="H383" s="104" t="s">
        <v>1459</v>
      </c>
      <c r="I383" s="454">
        <v>41568</v>
      </c>
      <c r="J383" s="104" t="s">
        <v>922</v>
      </c>
      <c r="K383" s="107"/>
      <c r="L383" s="239"/>
      <c r="M383" s="110" t="s">
        <v>49</v>
      </c>
      <c r="N383" s="283">
        <v>135</v>
      </c>
      <c r="O383" s="455" t="s">
        <v>46</v>
      </c>
      <c r="P383" s="104" t="s">
        <v>5</v>
      </c>
      <c r="Q383" s="104" t="s">
        <v>1637</v>
      </c>
      <c r="R383" s="104"/>
    </row>
    <row r="384" spans="1:18" x14ac:dyDescent="0.2">
      <c r="A384" s="280">
        <v>41856</v>
      </c>
      <c r="B384" s="104" t="s">
        <v>1315</v>
      </c>
      <c r="C384" s="242"/>
      <c r="D384" s="140" t="s">
        <v>49</v>
      </c>
      <c r="E384" s="485">
        <v>1000</v>
      </c>
      <c r="F384" s="255" t="s">
        <v>46</v>
      </c>
      <c r="G384" s="108" t="s">
        <v>5</v>
      </c>
      <c r="H384" s="104" t="s">
        <v>1446</v>
      </c>
      <c r="I384" s="106">
        <v>41620</v>
      </c>
      <c r="J384" s="104" t="s">
        <v>989</v>
      </c>
      <c r="K384" s="107"/>
      <c r="L384" s="239"/>
      <c r="M384" s="110" t="s">
        <v>48</v>
      </c>
      <c r="N384" s="283">
        <v>135.41</v>
      </c>
      <c r="O384" s="455" t="s">
        <v>46</v>
      </c>
      <c r="P384" s="104" t="s">
        <v>5</v>
      </c>
      <c r="Q384" s="104" t="s">
        <v>1637</v>
      </c>
      <c r="R384" s="104"/>
    </row>
    <row r="385" spans="1:18" ht="12.75" thickBot="1" x14ac:dyDescent="0.25">
      <c r="A385" s="280">
        <v>41856</v>
      </c>
      <c r="B385" s="104" t="s">
        <v>1316</v>
      </c>
      <c r="C385" s="242"/>
      <c r="D385" s="140" t="s">
        <v>49</v>
      </c>
      <c r="E385" s="485">
        <v>1572.16</v>
      </c>
      <c r="F385" s="255" t="s">
        <v>46</v>
      </c>
      <c r="G385" s="108" t="s">
        <v>5</v>
      </c>
      <c r="H385" s="104" t="s">
        <v>1446</v>
      </c>
      <c r="I385" s="122">
        <v>41620</v>
      </c>
      <c r="J385" s="104" t="s">
        <v>990</v>
      </c>
      <c r="K385" s="107"/>
      <c r="L385" s="495"/>
      <c r="M385" s="123" t="s">
        <v>48</v>
      </c>
      <c r="N385" s="527">
        <v>153.76</v>
      </c>
      <c r="O385" s="528" t="s">
        <v>46</v>
      </c>
      <c r="P385" s="126" t="s">
        <v>5</v>
      </c>
      <c r="Q385" s="126" t="s">
        <v>1637</v>
      </c>
      <c r="R385" s="126"/>
    </row>
    <row r="386" spans="1:18" ht="12.75" thickBot="1" x14ac:dyDescent="0.25">
      <c r="A386" s="280">
        <v>41864</v>
      </c>
      <c r="B386" s="104" t="s">
        <v>1324</v>
      </c>
      <c r="C386" s="242" t="s">
        <v>1325</v>
      </c>
      <c r="D386" s="140" t="s">
        <v>54</v>
      </c>
      <c r="E386" s="485">
        <v>790</v>
      </c>
      <c r="F386" s="255" t="s">
        <v>46</v>
      </c>
      <c r="G386" s="108" t="s">
        <v>5</v>
      </c>
      <c r="H386" s="104" t="s">
        <v>1473</v>
      </c>
      <c r="I386" s="735" t="s">
        <v>3078</v>
      </c>
      <c r="J386" s="736"/>
      <c r="K386" s="468"/>
      <c r="L386" s="468"/>
      <c r="M386" s="468"/>
      <c r="N386" s="483">
        <f>SUM(N367:N385)</f>
        <v>9398.18</v>
      </c>
      <c r="O386" s="468"/>
      <c r="P386" s="468"/>
      <c r="Q386" s="471"/>
      <c r="R386" s="484"/>
    </row>
    <row r="387" spans="1:18" ht="12.75" thickBot="1" x14ac:dyDescent="0.25">
      <c r="A387" s="280">
        <v>41866</v>
      </c>
      <c r="B387" s="104" t="s">
        <v>1331</v>
      </c>
      <c r="C387" s="242" t="s">
        <v>1332</v>
      </c>
      <c r="D387" s="140" t="s">
        <v>54</v>
      </c>
      <c r="E387" s="485">
        <v>736</v>
      </c>
      <c r="F387" s="255" t="s">
        <v>46</v>
      </c>
      <c r="G387" s="108" t="s">
        <v>5</v>
      </c>
      <c r="H387" s="104" t="s">
        <v>1473</v>
      </c>
      <c r="I387" s="529"/>
      <c r="J387" s="530" t="s">
        <v>3079</v>
      </c>
      <c r="K387" s="531"/>
      <c r="L387" s="529"/>
      <c r="M387" s="532"/>
      <c r="N387" s="533">
        <f>SUM(N3:N385)-N366-N294-N278-N269-N260-N256-N120-N24</f>
        <v>507889.41000000015</v>
      </c>
      <c r="O387" s="534"/>
      <c r="P387" s="534"/>
      <c r="Q387" s="534"/>
      <c r="R387" s="535"/>
    </row>
    <row r="388" spans="1:18" x14ac:dyDescent="0.2">
      <c r="A388" s="280">
        <v>41866</v>
      </c>
      <c r="B388" s="104" t="s">
        <v>1337</v>
      </c>
      <c r="C388" s="242"/>
      <c r="D388" s="140" t="s">
        <v>49</v>
      </c>
      <c r="E388" s="485">
        <v>21.26</v>
      </c>
      <c r="F388" s="255" t="s">
        <v>46</v>
      </c>
      <c r="G388" s="477" t="s">
        <v>5</v>
      </c>
      <c r="H388" s="104" t="s">
        <v>1446</v>
      </c>
    </row>
    <row r="389" spans="1:18" x14ac:dyDescent="0.2">
      <c r="A389" s="280">
        <v>41866</v>
      </c>
      <c r="B389" s="104" t="s">
        <v>1338</v>
      </c>
      <c r="C389" s="242"/>
      <c r="D389" s="140" t="s">
        <v>49</v>
      </c>
      <c r="E389" s="485">
        <v>1000</v>
      </c>
      <c r="F389" s="255" t="s">
        <v>46</v>
      </c>
      <c r="G389" s="108" t="s">
        <v>5</v>
      </c>
      <c r="H389" s="104" t="s">
        <v>1446</v>
      </c>
    </row>
    <row r="390" spans="1:18" x14ac:dyDescent="0.2">
      <c r="A390" s="280">
        <v>41878</v>
      </c>
      <c r="B390" s="104" t="s">
        <v>1358</v>
      </c>
      <c r="C390" s="242"/>
      <c r="D390" s="140" t="s">
        <v>48</v>
      </c>
      <c r="E390" s="485">
        <v>144.72999999999999</v>
      </c>
      <c r="F390" s="255" t="s">
        <v>46</v>
      </c>
      <c r="G390" s="108" t="s">
        <v>5</v>
      </c>
      <c r="H390" s="104" t="s">
        <v>1483</v>
      </c>
    </row>
    <row r="391" spans="1:18" x14ac:dyDescent="0.2">
      <c r="A391" s="280">
        <v>41878</v>
      </c>
      <c r="B391" s="104" t="s">
        <v>1359</v>
      </c>
      <c r="C391" s="242"/>
      <c r="D391" s="140" t="s">
        <v>48</v>
      </c>
      <c r="E391" s="485">
        <v>192.55</v>
      </c>
      <c r="F391" s="255" t="s">
        <v>46</v>
      </c>
      <c r="G391" s="108" t="s">
        <v>5</v>
      </c>
      <c r="H391" s="104" t="s">
        <v>1483</v>
      </c>
    </row>
    <row r="392" spans="1:18" x14ac:dyDescent="0.2">
      <c r="A392" s="514">
        <v>41878</v>
      </c>
      <c r="B392" s="104" t="s">
        <v>1360</v>
      </c>
      <c r="C392" s="337"/>
      <c r="D392" s="338" t="s">
        <v>48</v>
      </c>
      <c r="E392" s="537">
        <v>192.55</v>
      </c>
      <c r="F392" s="516" t="s">
        <v>46</v>
      </c>
      <c r="G392" s="108" t="s">
        <v>5</v>
      </c>
      <c r="H392" s="104" t="s">
        <v>1483</v>
      </c>
    </row>
    <row r="393" spans="1:18" x14ac:dyDescent="0.2">
      <c r="A393" s="280">
        <v>41878</v>
      </c>
      <c r="B393" s="104" t="s">
        <v>1361</v>
      </c>
      <c r="C393" s="242"/>
      <c r="D393" s="140" t="s">
        <v>48</v>
      </c>
      <c r="E393" s="485">
        <v>192.55</v>
      </c>
      <c r="F393" s="255" t="s">
        <v>46</v>
      </c>
      <c r="G393" s="108" t="s">
        <v>5</v>
      </c>
      <c r="H393" s="104" t="s">
        <v>1483</v>
      </c>
    </row>
    <row r="394" spans="1:18" x14ac:dyDescent="0.2">
      <c r="A394" s="280">
        <v>41878</v>
      </c>
      <c r="B394" s="104" t="s">
        <v>1362</v>
      </c>
      <c r="C394" s="242"/>
      <c r="D394" s="140" t="s">
        <v>48</v>
      </c>
      <c r="E394" s="485">
        <v>192.55</v>
      </c>
      <c r="F394" s="255" t="s">
        <v>46</v>
      </c>
      <c r="G394" s="108" t="s">
        <v>5</v>
      </c>
      <c r="H394" s="104" t="s">
        <v>1483</v>
      </c>
    </row>
    <row r="395" spans="1:18" x14ac:dyDescent="0.2">
      <c r="A395" s="280">
        <v>41878</v>
      </c>
      <c r="B395" s="104" t="s">
        <v>1363</v>
      </c>
      <c r="C395" s="242"/>
      <c r="D395" s="140" t="s">
        <v>48</v>
      </c>
      <c r="E395" s="485">
        <v>192.55</v>
      </c>
      <c r="F395" s="255" t="s">
        <v>46</v>
      </c>
      <c r="G395" s="108" t="s">
        <v>5</v>
      </c>
      <c r="H395" s="104" t="s">
        <v>1483</v>
      </c>
    </row>
    <row r="396" spans="1:18" x14ac:dyDescent="0.2">
      <c r="A396" s="280">
        <v>41878</v>
      </c>
      <c r="B396" s="104" t="s">
        <v>1364</v>
      </c>
      <c r="C396" s="242"/>
      <c r="D396" s="140" t="s">
        <v>48</v>
      </c>
      <c r="E396" s="485">
        <v>171.05</v>
      </c>
      <c r="F396" s="255" t="s">
        <v>46</v>
      </c>
      <c r="G396" s="108" t="s">
        <v>5</v>
      </c>
      <c r="H396" s="104" t="s">
        <v>1483</v>
      </c>
    </row>
    <row r="397" spans="1:18" x14ac:dyDescent="0.2">
      <c r="A397" s="280">
        <v>41878</v>
      </c>
      <c r="B397" s="104" t="s">
        <v>1365</v>
      </c>
      <c r="C397" s="242"/>
      <c r="D397" s="140" t="s">
        <v>48</v>
      </c>
      <c r="E397" s="485">
        <v>192.55</v>
      </c>
      <c r="F397" s="255" t="s">
        <v>46</v>
      </c>
      <c r="G397" s="108" t="s">
        <v>5</v>
      </c>
      <c r="H397" s="104" t="s">
        <v>1483</v>
      </c>
    </row>
    <row r="398" spans="1:18" x14ac:dyDescent="0.2">
      <c r="A398" s="280">
        <v>41878</v>
      </c>
      <c r="B398" s="104" t="s">
        <v>1366</v>
      </c>
      <c r="C398" s="242"/>
      <c r="D398" s="140" t="s">
        <v>81</v>
      </c>
      <c r="E398" s="485">
        <v>365</v>
      </c>
      <c r="F398" s="255" t="s">
        <v>46</v>
      </c>
      <c r="G398" s="108" t="s">
        <v>5</v>
      </c>
      <c r="H398" s="104" t="s">
        <v>1484</v>
      </c>
    </row>
    <row r="399" spans="1:18" x14ac:dyDescent="0.2">
      <c r="A399" s="280">
        <v>41878</v>
      </c>
      <c r="B399" s="104" t="s">
        <v>1367</v>
      </c>
      <c r="C399" s="242" t="s">
        <v>1368</v>
      </c>
      <c r="D399" s="140" t="s">
        <v>54</v>
      </c>
      <c r="E399" s="485">
        <v>4910</v>
      </c>
      <c r="F399" s="255" t="s">
        <v>46</v>
      </c>
      <c r="G399" s="108" t="s">
        <v>5</v>
      </c>
      <c r="H399" s="104" t="s">
        <v>1485</v>
      </c>
    </row>
    <row r="400" spans="1:18" x14ac:dyDescent="0.2">
      <c r="A400" s="280">
        <v>41879</v>
      </c>
      <c r="B400" s="104" t="s">
        <v>1369</v>
      </c>
      <c r="C400" s="242"/>
      <c r="D400" s="140" t="s">
        <v>48</v>
      </c>
      <c r="E400" s="485">
        <v>214.52</v>
      </c>
      <c r="F400" s="255" t="s">
        <v>46</v>
      </c>
      <c r="G400" s="108" t="s">
        <v>5</v>
      </c>
      <c r="H400" s="104" t="s">
        <v>1486</v>
      </c>
    </row>
    <row r="401" spans="1:8" x14ac:dyDescent="0.2">
      <c r="A401" s="280">
        <v>41884</v>
      </c>
      <c r="B401" s="104" t="s">
        <v>1374</v>
      </c>
      <c r="C401" s="242"/>
      <c r="D401" s="140" t="s">
        <v>48</v>
      </c>
      <c r="E401" s="485">
        <v>534.05999999999995</v>
      </c>
      <c r="F401" s="255" t="s">
        <v>46</v>
      </c>
      <c r="G401" s="108" t="s">
        <v>5</v>
      </c>
      <c r="H401" s="104" t="s">
        <v>1486</v>
      </c>
    </row>
    <row r="402" spans="1:8" x14ac:dyDescent="0.2">
      <c r="A402" s="280">
        <v>41885</v>
      </c>
      <c r="B402" s="104" t="s">
        <v>1379</v>
      </c>
      <c r="C402" s="242"/>
      <c r="D402" s="140" t="s">
        <v>48</v>
      </c>
      <c r="E402" s="485">
        <v>4808.8500000000004</v>
      </c>
      <c r="F402" s="255" t="s">
        <v>46</v>
      </c>
      <c r="G402" s="108" t="s">
        <v>5</v>
      </c>
      <c r="H402" s="104" t="s">
        <v>1488</v>
      </c>
    </row>
    <row r="403" spans="1:8" x14ac:dyDescent="0.2">
      <c r="A403" s="280">
        <v>41886</v>
      </c>
      <c r="B403" s="104" t="s">
        <v>1382</v>
      </c>
      <c r="C403" s="242"/>
      <c r="D403" s="140" t="s">
        <v>48</v>
      </c>
      <c r="E403" s="485">
        <v>97.99</v>
      </c>
      <c r="F403" s="255" t="s">
        <v>46</v>
      </c>
      <c r="G403" s="108" t="s">
        <v>5</v>
      </c>
      <c r="H403" s="104" t="s">
        <v>1486</v>
      </c>
    </row>
    <row r="404" spans="1:8" x14ac:dyDescent="0.2">
      <c r="A404" s="493"/>
      <c r="B404" s="104" t="s">
        <v>1489</v>
      </c>
      <c r="C404" s="108"/>
      <c r="D404" s="104"/>
      <c r="E404" s="488">
        <f>30.76+100+114</f>
        <v>244.76</v>
      </c>
      <c r="F404" s="255" t="s">
        <v>46</v>
      </c>
      <c r="G404" s="477" t="s">
        <v>5</v>
      </c>
      <c r="H404" s="104" t="s">
        <v>1445</v>
      </c>
    </row>
    <row r="405" spans="1:8" x14ac:dyDescent="0.2">
      <c r="A405" s="280">
        <v>41891</v>
      </c>
      <c r="B405" s="104" t="s">
        <v>1386</v>
      </c>
      <c r="C405" s="242"/>
      <c r="D405" s="140" t="s">
        <v>48</v>
      </c>
      <c r="E405" s="485">
        <v>41</v>
      </c>
      <c r="F405" s="255" t="s">
        <v>46</v>
      </c>
      <c r="G405" s="108" t="s">
        <v>5</v>
      </c>
      <c r="H405" s="104" t="s">
        <v>1486</v>
      </c>
    </row>
    <row r="406" spans="1:8" x14ac:dyDescent="0.2">
      <c r="A406" s="280">
        <v>41900</v>
      </c>
      <c r="B406" s="104" t="s">
        <v>1392</v>
      </c>
      <c r="C406" s="242"/>
      <c r="D406" s="140" t="s">
        <v>49</v>
      </c>
      <c r="E406" s="485">
        <v>245.19</v>
      </c>
      <c r="F406" s="255" t="s">
        <v>46</v>
      </c>
      <c r="G406" s="108" t="s">
        <v>5</v>
      </c>
      <c r="H406" s="104" t="s">
        <v>1491</v>
      </c>
    </row>
    <row r="407" spans="1:8" x14ac:dyDescent="0.2">
      <c r="A407" s="280">
        <v>41901</v>
      </c>
      <c r="B407" s="104" t="s">
        <v>1395</v>
      </c>
      <c r="C407" s="242"/>
      <c r="D407" s="140" t="s">
        <v>49</v>
      </c>
      <c r="E407" s="485">
        <v>1000</v>
      </c>
      <c r="F407" s="255" t="s">
        <v>46</v>
      </c>
      <c r="G407" s="108" t="s">
        <v>5</v>
      </c>
      <c r="H407" s="104" t="s">
        <v>1491</v>
      </c>
    </row>
    <row r="408" spans="1:8" x14ac:dyDescent="0.2">
      <c r="A408" s="280">
        <v>41918</v>
      </c>
      <c r="B408" s="104" t="s">
        <v>1410</v>
      </c>
      <c r="C408" s="242"/>
      <c r="D408" s="242" t="s">
        <v>49</v>
      </c>
      <c r="E408" s="276">
        <v>1000</v>
      </c>
      <c r="F408" s="538" t="s">
        <v>46</v>
      </c>
      <c r="G408" s="108" t="s">
        <v>5</v>
      </c>
      <c r="H408" s="104" t="s">
        <v>1491</v>
      </c>
    </row>
    <row r="409" spans="1:8" x14ac:dyDescent="0.2">
      <c r="A409" s="280">
        <v>41918</v>
      </c>
      <c r="B409" s="104" t="s">
        <v>1411</v>
      </c>
      <c r="C409" s="242"/>
      <c r="D409" s="140" t="s">
        <v>49</v>
      </c>
      <c r="E409" s="485">
        <v>556.5</v>
      </c>
      <c r="F409" s="255" t="s">
        <v>46</v>
      </c>
      <c r="G409" s="108" t="s">
        <v>5</v>
      </c>
      <c r="H409" s="104" t="s">
        <v>1491</v>
      </c>
    </row>
    <row r="410" spans="1:8" x14ac:dyDescent="0.2">
      <c r="A410" s="280">
        <v>41955</v>
      </c>
      <c r="B410" s="104" t="s">
        <v>1683</v>
      </c>
      <c r="C410" s="242"/>
      <c r="D410" s="140" t="s">
        <v>49</v>
      </c>
      <c r="E410" s="485">
        <v>168.09</v>
      </c>
      <c r="F410" s="255" t="s">
        <v>46</v>
      </c>
      <c r="G410" s="108" t="s">
        <v>5</v>
      </c>
      <c r="H410" s="104" t="s">
        <v>1491</v>
      </c>
    </row>
    <row r="411" spans="1:8" x14ac:dyDescent="0.2">
      <c r="A411" s="280">
        <v>41955</v>
      </c>
      <c r="B411" s="104" t="s">
        <v>1684</v>
      </c>
      <c r="C411" s="242"/>
      <c r="D411" s="140" t="s">
        <v>49</v>
      </c>
      <c r="E411" s="485">
        <v>1000</v>
      </c>
      <c r="F411" s="255" t="s">
        <v>46</v>
      </c>
      <c r="G411" s="108" t="s">
        <v>5</v>
      </c>
      <c r="H411" s="104" t="s">
        <v>1491</v>
      </c>
    </row>
    <row r="412" spans="1:8" x14ac:dyDescent="0.2">
      <c r="A412" s="280">
        <v>41968</v>
      </c>
      <c r="B412" s="104" t="s">
        <v>1698</v>
      </c>
      <c r="C412" s="242"/>
      <c r="D412" s="140" t="s">
        <v>48</v>
      </c>
      <c r="E412" s="485">
        <v>1074.7</v>
      </c>
      <c r="F412" s="255" t="s">
        <v>46</v>
      </c>
      <c r="G412" s="477" t="s">
        <v>5</v>
      </c>
      <c r="H412" s="104" t="s">
        <v>1712</v>
      </c>
    </row>
    <row r="413" spans="1:8" x14ac:dyDescent="0.2">
      <c r="A413" s="280">
        <v>41983</v>
      </c>
      <c r="B413" s="241" t="s">
        <v>1762</v>
      </c>
      <c r="C413" s="242"/>
      <c r="D413" s="140" t="s">
        <v>49</v>
      </c>
      <c r="E413" s="485">
        <v>492.75</v>
      </c>
      <c r="F413" s="255" t="s">
        <v>46</v>
      </c>
      <c r="G413" s="108" t="s">
        <v>5</v>
      </c>
      <c r="H413" s="104" t="s">
        <v>1491</v>
      </c>
    </row>
    <row r="414" spans="1:8" x14ac:dyDescent="0.2">
      <c r="A414" s="280">
        <v>41983</v>
      </c>
      <c r="B414" s="241" t="s">
        <v>1763</v>
      </c>
      <c r="C414" s="242"/>
      <c r="D414" s="140" t="s">
        <v>49</v>
      </c>
      <c r="E414" s="485">
        <v>1000</v>
      </c>
      <c r="F414" s="255" t="s">
        <v>46</v>
      </c>
      <c r="G414" s="477" t="s">
        <v>5</v>
      </c>
      <c r="H414" s="104" t="s">
        <v>1491</v>
      </c>
    </row>
    <row r="415" spans="1:8" ht="12.75" thickBot="1" x14ac:dyDescent="0.25">
      <c r="A415" s="280">
        <v>41996</v>
      </c>
      <c r="B415" s="241" t="s">
        <v>1767</v>
      </c>
      <c r="C415" s="242"/>
      <c r="D415" s="140" t="s">
        <v>48</v>
      </c>
      <c r="E415" s="485">
        <v>1716.02</v>
      </c>
      <c r="F415" s="255" t="s">
        <v>46</v>
      </c>
      <c r="G415" s="108" t="s">
        <v>5</v>
      </c>
      <c r="H415" s="104" t="s">
        <v>1491</v>
      </c>
    </row>
    <row r="416" spans="1:8" ht="12.75" thickBot="1" x14ac:dyDescent="0.25">
      <c r="A416" s="735" t="s">
        <v>3078</v>
      </c>
      <c r="B416" s="736"/>
      <c r="C416" s="467"/>
      <c r="D416" s="468"/>
      <c r="E416" s="469">
        <f>SUM(E352:E415)</f>
        <v>65826.070000000007</v>
      </c>
      <c r="F416" s="470"/>
      <c r="G416" s="467"/>
      <c r="H416" s="471"/>
    </row>
    <row r="417" spans="1:8" ht="12.75" thickBot="1" x14ac:dyDescent="0.25">
      <c r="A417" s="539"/>
      <c r="B417" s="530" t="s">
        <v>3079</v>
      </c>
      <c r="C417" s="532"/>
      <c r="D417" s="535"/>
      <c r="E417" s="540">
        <f>SUM(E3:E415)-E351-E306-E285-E275-E259-E246-E64-E7</f>
        <v>442153.2417000003</v>
      </c>
      <c r="F417" s="541"/>
      <c r="G417" s="532"/>
      <c r="H417" s="535"/>
    </row>
    <row r="418" spans="1:8" x14ac:dyDescent="0.2">
      <c r="A418" s="437"/>
      <c r="H418" s="437"/>
    </row>
    <row r="419" spans="1:8" x14ac:dyDescent="0.2">
      <c r="A419" s="544"/>
      <c r="B419" s="100"/>
      <c r="C419" s="545"/>
      <c r="D419" s="546"/>
      <c r="E419" s="547"/>
      <c r="F419" s="548"/>
      <c r="G419" s="101"/>
      <c r="H419" s="100"/>
    </row>
    <row r="420" spans="1:8" x14ac:dyDescent="0.2">
      <c r="A420" s="544"/>
      <c r="B420" s="100"/>
      <c r="C420" s="545"/>
      <c r="D420" s="546"/>
      <c r="E420" s="547"/>
      <c r="F420" s="548"/>
      <c r="G420" s="101"/>
      <c r="H420" s="100"/>
    </row>
    <row r="421" spans="1:8" x14ac:dyDescent="0.2">
      <c r="A421" s="544"/>
      <c r="B421" s="100"/>
      <c r="C421" s="545"/>
      <c r="D421" s="546"/>
      <c r="E421" s="547"/>
      <c r="F421" s="548"/>
      <c r="G421" s="101"/>
      <c r="H421" s="100"/>
    </row>
    <row r="422" spans="1:8" x14ac:dyDescent="0.2">
      <c r="A422" s="544"/>
      <c r="B422" s="100"/>
      <c r="C422" s="545"/>
      <c r="D422" s="546"/>
      <c r="E422" s="547"/>
      <c r="F422" s="548"/>
      <c r="G422" s="101"/>
      <c r="H422" s="100"/>
    </row>
    <row r="423" spans="1:8" x14ac:dyDescent="0.2">
      <c r="A423" s="544"/>
      <c r="B423" s="100"/>
      <c r="C423" s="545"/>
      <c r="D423" s="546"/>
      <c r="E423" s="547"/>
      <c r="F423" s="548"/>
      <c r="G423" s="101"/>
      <c r="H423" s="100"/>
    </row>
    <row r="424" spans="1:8" x14ac:dyDescent="0.2">
      <c r="A424" s="544"/>
      <c r="B424" s="549"/>
      <c r="C424" s="545"/>
      <c r="D424" s="546"/>
      <c r="E424" s="547"/>
      <c r="F424" s="548"/>
      <c r="G424" s="101"/>
      <c r="H424" s="100"/>
    </row>
    <row r="425" spans="1:8" x14ac:dyDescent="0.2">
      <c r="A425" s="437"/>
      <c r="H425" s="437"/>
    </row>
    <row r="427" spans="1:8" ht="12.75" thickBot="1" x14ac:dyDescent="0.25"/>
    <row r="428" spans="1:8" x14ac:dyDescent="0.2">
      <c r="A428" s="743" t="s">
        <v>2678</v>
      </c>
      <c r="B428" s="744"/>
      <c r="C428" s="744"/>
      <c r="D428" s="744"/>
      <c r="E428" s="744"/>
      <c r="F428" s="744"/>
      <c r="G428" s="744"/>
      <c r="H428" s="745"/>
    </row>
    <row r="429" spans="1:8" x14ac:dyDescent="0.2">
      <c r="A429" s="438" t="s">
        <v>295</v>
      </c>
      <c r="B429" s="439" t="s">
        <v>296</v>
      </c>
      <c r="C429" s="440" t="s">
        <v>297</v>
      </c>
      <c r="D429" s="441" t="s">
        <v>298</v>
      </c>
      <c r="E429" s="442" t="s">
        <v>299</v>
      </c>
      <c r="F429" s="443" t="s">
        <v>300</v>
      </c>
      <c r="G429" s="440" t="s">
        <v>301</v>
      </c>
      <c r="H429" s="444" t="s">
        <v>749</v>
      </c>
    </row>
    <row r="430" spans="1:8" x14ac:dyDescent="0.2">
      <c r="A430" s="493">
        <v>42072</v>
      </c>
      <c r="B430" s="104" t="s">
        <v>1877</v>
      </c>
      <c r="C430" s="108" t="s">
        <v>1878</v>
      </c>
      <c r="D430" s="104" t="s">
        <v>54</v>
      </c>
      <c r="E430" s="488">
        <v>600</v>
      </c>
      <c r="F430" s="261" t="s">
        <v>46</v>
      </c>
      <c r="G430" s="108" t="s">
        <v>6331</v>
      </c>
      <c r="H430" s="104" t="s">
        <v>1921</v>
      </c>
    </row>
    <row r="431" spans="1:8" x14ac:dyDescent="0.2">
      <c r="A431" s="493">
        <v>42186</v>
      </c>
      <c r="B431" s="104" t="s">
        <v>2137</v>
      </c>
      <c r="C431" s="108" t="s">
        <v>2138</v>
      </c>
      <c r="D431" s="104" t="s">
        <v>54</v>
      </c>
      <c r="E431" s="488">
        <v>750</v>
      </c>
      <c r="F431" s="261" t="s">
        <v>46</v>
      </c>
      <c r="G431" s="108" t="s">
        <v>6331</v>
      </c>
      <c r="H431" s="104" t="s">
        <v>1467</v>
      </c>
    </row>
    <row r="432" spans="1:8" x14ac:dyDescent="0.2">
      <c r="A432" s="493">
        <v>42191</v>
      </c>
      <c r="B432" s="104" t="s">
        <v>2145</v>
      </c>
      <c r="C432" s="108" t="s">
        <v>2146</v>
      </c>
      <c r="D432" s="104" t="s">
        <v>54</v>
      </c>
      <c r="E432" s="488">
        <v>165.5</v>
      </c>
      <c r="F432" s="261" t="s">
        <v>46</v>
      </c>
      <c r="G432" s="108" t="s">
        <v>6331</v>
      </c>
      <c r="H432" s="104" t="s">
        <v>1447</v>
      </c>
    </row>
    <row r="433" spans="1:19" x14ac:dyDescent="0.2">
      <c r="A433" s="493">
        <v>42201</v>
      </c>
      <c r="B433" s="104" t="s">
        <v>2172</v>
      </c>
      <c r="C433" s="108" t="s">
        <v>2173</v>
      </c>
      <c r="D433" s="104" t="s">
        <v>54</v>
      </c>
      <c r="E433" s="488">
        <v>1402.1</v>
      </c>
      <c r="F433" s="261" t="s">
        <v>46</v>
      </c>
      <c r="G433" s="108" t="s">
        <v>6331</v>
      </c>
      <c r="H433" s="104" t="s">
        <v>2569</v>
      </c>
    </row>
    <row r="434" spans="1:19" x14ac:dyDescent="0.2">
      <c r="A434" s="493">
        <v>42214</v>
      </c>
      <c r="B434" s="104" t="s">
        <v>2202</v>
      </c>
      <c r="C434" s="108"/>
      <c r="D434" s="104" t="s">
        <v>48</v>
      </c>
      <c r="E434" s="488">
        <v>104</v>
      </c>
      <c r="F434" s="261" t="s">
        <v>46</v>
      </c>
      <c r="G434" s="108" t="s">
        <v>6331</v>
      </c>
      <c r="H434" s="104" t="s">
        <v>2576</v>
      </c>
    </row>
    <row r="435" spans="1:19" x14ac:dyDescent="0.2">
      <c r="A435" s="493">
        <v>42229</v>
      </c>
      <c r="B435" s="104" t="s">
        <v>2245</v>
      </c>
      <c r="C435" s="108" t="s">
        <v>2246</v>
      </c>
      <c r="D435" s="104" t="s">
        <v>54</v>
      </c>
      <c r="E435" s="488">
        <v>650</v>
      </c>
      <c r="F435" s="261" t="s">
        <v>46</v>
      </c>
      <c r="G435" s="108" t="s">
        <v>6331</v>
      </c>
      <c r="H435" s="104" t="s">
        <v>2596</v>
      </c>
    </row>
    <row r="436" spans="1:19" x14ac:dyDescent="0.2">
      <c r="A436" s="493">
        <v>42248</v>
      </c>
      <c r="B436" s="104" t="s">
        <v>2290</v>
      </c>
      <c r="C436" s="108" t="s">
        <v>2291</v>
      </c>
      <c r="D436" s="104" t="s">
        <v>135</v>
      </c>
      <c r="E436" s="488">
        <v>900</v>
      </c>
      <c r="F436" s="261" t="s">
        <v>46</v>
      </c>
      <c r="G436" s="108" t="s">
        <v>6331</v>
      </c>
      <c r="H436" s="104" t="s">
        <v>3029</v>
      </c>
    </row>
    <row r="437" spans="1:19" x14ac:dyDescent="0.2">
      <c r="A437" s="493">
        <v>42256</v>
      </c>
      <c r="B437" s="104" t="s">
        <v>2314</v>
      </c>
      <c r="C437" s="108"/>
      <c r="D437" s="104" t="s">
        <v>49</v>
      </c>
      <c r="E437" s="488">
        <v>295</v>
      </c>
      <c r="F437" s="261" t="s">
        <v>46</v>
      </c>
      <c r="G437" s="108" t="s">
        <v>6331</v>
      </c>
      <c r="H437" s="104" t="s">
        <v>2613</v>
      </c>
    </row>
    <row r="438" spans="1:19" x14ac:dyDescent="0.2">
      <c r="A438" s="493">
        <v>42256</v>
      </c>
      <c r="B438" s="104" t="s">
        <v>2315</v>
      </c>
      <c r="C438" s="108"/>
      <c r="D438" s="104" t="s">
        <v>49</v>
      </c>
      <c r="E438" s="488">
        <v>295</v>
      </c>
      <c r="F438" s="261" t="s">
        <v>46</v>
      </c>
      <c r="G438" s="108" t="s">
        <v>6331</v>
      </c>
      <c r="H438" s="104" t="s">
        <v>2613</v>
      </c>
    </row>
    <row r="439" spans="1:19" x14ac:dyDescent="0.2">
      <c r="A439" s="493">
        <v>42262</v>
      </c>
      <c r="B439" s="104" t="s">
        <v>2326</v>
      </c>
      <c r="C439" s="108" t="s">
        <v>2327</v>
      </c>
      <c r="D439" s="104" t="s">
        <v>135</v>
      </c>
      <c r="E439" s="488">
        <v>1978.25</v>
      </c>
      <c r="F439" s="261" t="s">
        <v>46</v>
      </c>
      <c r="G439" s="108" t="s">
        <v>6331</v>
      </c>
      <c r="H439" s="104" t="s">
        <v>2616</v>
      </c>
    </row>
    <row r="440" spans="1:19" x14ac:dyDescent="0.2">
      <c r="A440" s="493">
        <v>42291</v>
      </c>
      <c r="B440" s="104" t="s">
        <v>2392</v>
      </c>
      <c r="C440" s="108"/>
      <c r="D440" s="104" t="s">
        <v>81</v>
      </c>
      <c r="E440" s="488">
        <v>995</v>
      </c>
      <c r="F440" s="261" t="s">
        <v>46</v>
      </c>
      <c r="G440" s="108" t="s">
        <v>6331</v>
      </c>
      <c r="H440" s="104" t="s">
        <v>2613</v>
      </c>
    </row>
    <row r="441" spans="1:19" x14ac:dyDescent="0.2">
      <c r="A441" s="493">
        <v>42291</v>
      </c>
      <c r="B441" s="104" t="s">
        <v>2393</v>
      </c>
      <c r="C441" s="108"/>
      <c r="D441" s="104" t="s">
        <v>81</v>
      </c>
      <c r="E441" s="488">
        <v>995</v>
      </c>
      <c r="F441" s="261" t="s">
        <v>46</v>
      </c>
      <c r="G441" s="108" t="s">
        <v>6331</v>
      </c>
      <c r="H441" s="104" t="s">
        <v>2613</v>
      </c>
    </row>
    <row r="442" spans="1:19" x14ac:dyDescent="0.2">
      <c r="A442" s="493">
        <v>42291</v>
      </c>
      <c r="B442" s="104" t="s">
        <v>2394</v>
      </c>
      <c r="C442" s="108"/>
      <c r="D442" s="104" t="s">
        <v>81</v>
      </c>
      <c r="E442" s="488">
        <v>795</v>
      </c>
      <c r="F442" s="261" t="s">
        <v>46</v>
      </c>
      <c r="G442" s="108" t="s">
        <v>6331</v>
      </c>
      <c r="H442" s="104" t="s">
        <v>2632</v>
      </c>
    </row>
    <row r="443" spans="1:19" ht="12.75" thickBot="1" x14ac:dyDescent="0.25">
      <c r="A443" s="493">
        <v>42305</v>
      </c>
      <c r="B443" s="104" t="s">
        <v>2430</v>
      </c>
      <c r="C443" s="108"/>
      <c r="D443" s="104" t="s">
        <v>48</v>
      </c>
      <c r="E443" s="488">
        <v>240</v>
      </c>
      <c r="F443" s="261" t="s">
        <v>46</v>
      </c>
      <c r="G443" s="108" t="s">
        <v>6331</v>
      </c>
      <c r="H443" s="104" t="s">
        <v>2640</v>
      </c>
    </row>
    <row r="444" spans="1:19" ht="12.75" thickBot="1" x14ac:dyDescent="0.25">
      <c r="A444" s="735" t="s">
        <v>3078</v>
      </c>
      <c r="B444" s="736"/>
      <c r="C444" s="467"/>
      <c r="D444" s="468"/>
      <c r="E444" s="469">
        <f>SUM(E430:E443)</f>
        <v>10164.85</v>
      </c>
      <c r="F444" s="470"/>
      <c r="G444" s="467"/>
      <c r="H444" s="471"/>
      <c r="S444" s="489">
        <f>SUM(N93:N342)</f>
        <v>774385.63600000029</v>
      </c>
    </row>
    <row r="445" spans="1:19" x14ac:dyDescent="0.2">
      <c r="A445" s="493">
        <v>42011</v>
      </c>
      <c r="B445" s="104" t="s">
        <v>1801</v>
      </c>
      <c r="C445" s="108"/>
      <c r="D445" s="104" t="s">
        <v>45</v>
      </c>
      <c r="E445" s="488">
        <v>750</v>
      </c>
      <c r="F445" s="261" t="s">
        <v>46</v>
      </c>
      <c r="G445" s="108" t="s">
        <v>6326</v>
      </c>
      <c r="H445" s="104" t="s">
        <v>1903</v>
      </c>
    </row>
    <row r="446" spans="1:19" x14ac:dyDescent="0.2">
      <c r="A446" s="493">
        <v>42011</v>
      </c>
      <c r="B446" s="104" t="s">
        <v>1802</v>
      </c>
      <c r="C446" s="108"/>
      <c r="D446" s="104" t="s">
        <v>47</v>
      </c>
      <c r="E446" s="488">
        <v>261.22800000000001</v>
      </c>
      <c r="F446" s="261" t="s">
        <v>46</v>
      </c>
      <c r="G446" s="108" t="s">
        <v>6326</v>
      </c>
      <c r="H446" s="104" t="s">
        <v>1904</v>
      </c>
    </row>
    <row r="447" spans="1:19" x14ac:dyDescent="0.2">
      <c r="A447" s="493">
        <v>42025</v>
      </c>
      <c r="B447" s="104" t="s">
        <v>1813</v>
      </c>
      <c r="C447" s="108"/>
      <c r="D447" s="104" t="s">
        <v>45</v>
      </c>
      <c r="E447" s="488">
        <v>2640</v>
      </c>
      <c r="F447" s="261" t="s">
        <v>46</v>
      </c>
      <c r="G447" s="108" t="s">
        <v>6326</v>
      </c>
      <c r="H447" s="104" t="s">
        <v>1454</v>
      </c>
    </row>
    <row r="448" spans="1:19" x14ac:dyDescent="0.2">
      <c r="A448" s="493">
        <v>42025</v>
      </c>
      <c r="B448" s="104" t="s">
        <v>1814</v>
      </c>
      <c r="C448" s="108"/>
      <c r="D448" s="104" t="s">
        <v>47</v>
      </c>
      <c r="E448" s="488">
        <v>1016.244</v>
      </c>
      <c r="F448" s="261" t="s">
        <v>46</v>
      </c>
      <c r="G448" s="108" t="s">
        <v>6326</v>
      </c>
      <c r="H448" s="104" t="s">
        <v>1909</v>
      </c>
    </row>
    <row r="449" spans="1:8" x14ac:dyDescent="0.2">
      <c r="A449" s="493">
        <v>42025</v>
      </c>
      <c r="B449" s="104" t="s">
        <v>1815</v>
      </c>
      <c r="C449" s="108"/>
      <c r="D449" s="104" t="s">
        <v>45</v>
      </c>
      <c r="E449" s="488">
        <v>2640</v>
      </c>
      <c r="F449" s="261" t="s">
        <v>46</v>
      </c>
      <c r="G449" s="108" t="s">
        <v>6326</v>
      </c>
      <c r="H449" s="104" t="s">
        <v>1027</v>
      </c>
    </row>
    <row r="450" spans="1:8" x14ac:dyDescent="0.2">
      <c r="A450" s="493">
        <v>42025</v>
      </c>
      <c r="B450" s="104" t="s">
        <v>1816</v>
      </c>
      <c r="C450" s="108"/>
      <c r="D450" s="104" t="s">
        <v>47</v>
      </c>
      <c r="E450" s="488">
        <v>1016.244</v>
      </c>
      <c r="F450" s="261" t="s">
        <v>46</v>
      </c>
      <c r="G450" s="108" t="s">
        <v>6326</v>
      </c>
      <c r="H450" s="104" t="s">
        <v>1910</v>
      </c>
    </row>
    <row r="451" spans="1:8" x14ac:dyDescent="0.2">
      <c r="A451" s="493">
        <v>42039</v>
      </c>
      <c r="B451" s="104" t="s">
        <v>1838</v>
      </c>
      <c r="C451" s="108"/>
      <c r="D451" s="104" t="s">
        <v>45</v>
      </c>
      <c r="E451" s="488">
        <v>750</v>
      </c>
      <c r="F451" s="261" t="s">
        <v>46</v>
      </c>
      <c r="G451" s="108" t="s">
        <v>6326</v>
      </c>
      <c r="H451" s="104" t="s">
        <v>1903</v>
      </c>
    </row>
    <row r="452" spans="1:8" x14ac:dyDescent="0.2">
      <c r="A452" s="493">
        <v>42039</v>
      </c>
      <c r="B452" s="104" t="s">
        <v>1839</v>
      </c>
      <c r="C452" s="108"/>
      <c r="D452" s="104" t="s">
        <v>47</v>
      </c>
      <c r="E452" s="488">
        <v>261.22800000000001</v>
      </c>
      <c r="F452" s="261" t="s">
        <v>46</v>
      </c>
      <c r="G452" s="108" t="s">
        <v>6326</v>
      </c>
      <c r="H452" s="104" t="s">
        <v>1904</v>
      </c>
    </row>
    <row r="453" spans="1:8" x14ac:dyDescent="0.2">
      <c r="A453" s="493">
        <v>42054</v>
      </c>
      <c r="B453" s="104" t="s">
        <v>1848</v>
      </c>
      <c r="C453" s="108"/>
      <c r="D453" s="104" t="s">
        <v>45</v>
      </c>
      <c r="E453" s="488">
        <v>2640</v>
      </c>
      <c r="F453" s="261" t="s">
        <v>46</v>
      </c>
      <c r="G453" s="477" t="s">
        <v>6326</v>
      </c>
      <c r="H453" s="104" t="s">
        <v>1454</v>
      </c>
    </row>
    <row r="454" spans="1:8" x14ac:dyDescent="0.2">
      <c r="A454" s="493">
        <v>42054</v>
      </c>
      <c r="B454" s="104" t="s">
        <v>1849</v>
      </c>
      <c r="C454" s="108"/>
      <c r="D454" s="104" t="s">
        <v>47</v>
      </c>
      <c r="E454" s="488">
        <v>1003.908</v>
      </c>
      <c r="F454" s="261" t="s">
        <v>46</v>
      </c>
      <c r="G454" s="477" t="s">
        <v>6326</v>
      </c>
      <c r="H454" s="104" t="s">
        <v>1909</v>
      </c>
    </row>
    <row r="455" spans="1:8" x14ac:dyDescent="0.2">
      <c r="A455" s="493">
        <v>42054</v>
      </c>
      <c r="B455" s="104" t="s">
        <v>1850</v>
      </c>
      <c r="C455" s="108"/>
      <c r="D455" s="104" t="s">
        <v>45</v>
      </c>
      <c r="E455" s="488">
        <v>2640</v>
      </c>
      <c r="F455" s="261" t="s">
        <v>46</v>
      </c>
      <c r="G455" s="108" t="s">
        <v>6326</v>
      </c>
      <c r="H455" s="104" t="s">
        <v>1027</v>
      </c>
    </row>
    <row r="456" spans="1:8" x14ac:dyDescent="0.2">
      <c r="A456" s="493">
        <v>42054</v>
      </c>
      <c r="B456" s="104" t="s">
        <v>1851</v>
      </c>
      <c r="C456" s="108"/>
      <c r="D456" s="104" t="s">
        <v>47</v>
      </c>
      <c r="E456" s="488">
        <v>1003.908</v>
      </c>
      <c r="F456" s="261" t="s">
        <v>46</v>
      </c>
      <c r="G456" s="108" t="s">
        <v>6326</v>
      </c>
      <c r="H456" s="104" t="s">
        <v>1910</v>
      </c>
    </row>
    <row r="457" spans="1:8" x14ac:dyDescent="0.2">
      <c r="A457" s="493">
        <v>42059</v>
      </c>
      <c r="B457" s="104" t="s">
        <v>1858</v>
      </c>
      <c r="C457" s="108" t="s">
        <v>1859</v>
      </c>
      <c r="D457" s="104" t="s">
        <v>51</v>
      </c>
      <c r="E457" s="488">
        <v>550.9</v>
      </c>
      <c r="F457" s="261" t="s">
        <v>46</v>
      </c>
      <c r="G457" s="108" t="s">
        <v>6326</v>
      </c>
      <c r="H457" s="104" t="s">
        <v>1915</v>
      </c>
    </row>
    <row r="458" spans="1:8" x14ac:dyDescent="0.2">
      <c r="A458" s="493">
        <v>42065</v>
      </c>
      <c r="B458" s="104" t="s">
        <v>1861</v>
      </c>
      <c r="C458" s="108"/>
      <c r="D458" s="104" t="s">
        <v>45</v>
      </c>
      <c r="E458" s="488">
        <v>4400</v>
      </c>
      <c r="F458" s="261" t="s">
        <v>46</v>
      </c>
      <c r="G458" s="108" t="s">
        <v>6326</v>
      </c>
      <c r="H458" s="104" t="s">
        <v>1916</v>
      </c>
    </row>
    <row r="459" spans="1:8" x14ac:dyDescent="0.2">
      <c r="A459" s="493">
        <v>42065</v>
      </c>
      <c r="B459" s="104" t="s">
        <v>1862</v>
      </c>
      <c r="C459" s="108"/>
      <c r="D459" s="104" t="s">
        <v>47</v>
      </c>
      <c r="E459" s="488">
        <v>2069.404</v>
      </c>
      <c r="F459" s="261" t="s">
        <v>46</v>
      </c>
      <c r="G459" s="108" t="s">
        <v>6326</v>
      </c>
      <c r="H459" s="104" t="s">
        <v>1917</v>
      </c>
    </row>
    <row r="460" spans="1:8" x14ac:dyDescent="0.2">
      <c r="A460" s="493">
        <v>42068</v>
      </c>
      <c r="B460" s="104" t="s">
        <v>1867</v>
      </c>
      <c r="C460" s="108"/>
      <c r="D460" s="104" t="s">
        <v>45</v>
      </c>
      <c r="E460" s="488">
        <v>1600</v>
      </c>
      <c r="F460" s="261" t="s">
        <v>46</v>
      </c>
      <c r="G460" s="108" t="s">
        <v>6326</v>
      </c>
      <c r="H460" s="104" t="s">
        <v>1918</v>
      </c>
    </row>
    <row r="461" spans="1:8" x14ac:dyDescent="0.2">
      <c r="A461" s="493">
        <v>42068</v>
      </c>
      <c r="B461" s="104" t="s">
        <v>1868</v>
      </c>
      <c r="C461" s="108"/>
      <c r="D461" s="104" t="s">
        <v>47</v>
      </c>
      <c r="E461" s="488">
        <v>557.29999999999995</v>
      </c>
      <c r="F461" s="261" t="s">
        <v>46</v>
      </c>
      <c r="G461" s="108" t="s">
        <v>6326</v>
      </c>
      <c r="H461" s="104" t="s">
        <v>1919</v>
      </c>
    </row>
    <row r="462" spans="1:8" x14ac:dyDescent="0.2">
      <c r="A462" s="493">
        <v>42068</v>
      </c>
      <c r="B462" s="104" t="s">
        <v>1869</v>
      </c>
      <c r="C462" s="108" t="s">
        <v>1870</v>
      </c>
      <c r="D462" s="104" t="s">
        <v>54</v>
      </c>
      <c r="E462" s="488">
        <v>4352</v>
      </c>
      <c r="F462" s="261" t="s">
        <v>46</v>
      </c>
      <c r="G462" s="108" t="s">
        <v>6326</v>
      </c>
      <c r="H462" s="104" t="s">
        <v>1920</v>
      </c>
    </row>
    <row r="463" spans="1:8" x14ac:dyDescent="0.2">
      <c r="A463" s="493">
        <v>42079</v>
      </c>
      <c r="B463" s="104" t="s">
        <v>1884</v>
      </c>
      <c r="C463" s="108"/>
      <c r="D463" s="104" t="s">
        <v>54</v>
      </c>
      <c r="E463" s="488">
        <v>812</v>
      </c>
      <c r="F463" s="261" t="s">
        <v>46</v>
      </c>
      <c r="G463" s="108" t="s">
        <v>6326</v>
      </c>
      <c r="H463" s="104" t="s">
        <v>1923</v>
      </c>
    </row>
    <row r="464" spans="1:8" x14ac:dyDescent="0.2">
      <c r="A464" s="493">
        <v>42082</v>
      </c>
      <c r="B464" s="104" t="s">
        <v>1891</v>
      </c>
      <c r="C464" s="108"/>
      <c r="D464" s="104" t="s">
        <v>45</v>
      </c>
      <c r="E464" s="488">
        <v>2640</v>
      </c>
      <c r="F464" s="261" t="s">
        <v>46</v>
      </c>
      <c r="G464" s="108" t="s">
        <v>6326</v>
      </c>
      <c r="H464" s="104" t="s">
        <v>1454</v>
      </c>
    </row>
    <row r="465" spans="1:8" x14ac:dyDescent="0.2">
      <c r="A465" s="493">
        <v>42082</v>
      </c>
      <c r="B465" s="104" t="s">
        <v>1892</v>
      </c>
      <c r="C465" s="108"/>
      <c r="D465" s="104" t="s">
        <v>47</v>
      </c>
      <c r="E465" s="488">
        <v>1003.908</v>
      </c>
      <c r="F465" s="261" t="s">
        <v>46</v>
      </c>
      <c r="G465" s="108" t="s">
        <v>6326</v>
      </c>
      <c r="H465" s="104" t="s">
        <v>1909</v>
      </c>
    </row>
    <row r="466" spans="1:8" x14ac:dyDescent="0.2">
      <c r="A466" s="493">
        <v>42082</v>
      </c>
      <c r="B466" s="104" t="s">
        <v>1893</v>
      </c>
      <c r="C466" s="108"/>
      <c r="D466" s="104" t="s">
        <v>45</v>
      </c>
      <c r="E466" s="488">
        <v>2640</v>
      </c>
      <c r="F466" s="261" t="s">
        <v>46</v>
      </c>
      <c r="G466" s="108" t="s">
        <v>6326</v>
      </c>
      <c r="H466" s="104" t="s">
        <v>1027</v>
      </c>
    </row>
    <row r="467" spans="1:8" x14ac:dyDescent="0.2">
      <c r="A467" s="493">
        <v>42082</v>
      </c>
      <c r="B467" s="104" t="s">
        <v>1894</v>
      </c>
      <c r="C467" s="108"/>
      <c r="D467" s="104" t="s">
        <v>47</v>
      </c>
      <c r="E467" s="488">
        <v>1003.908</v>
      </c>
      <c r="F467" s="261" t="s">
        <v>46</v>
      </c>
      <c r="G467" s="108" t="s">
        <v>6326</v>
      </c>
      <c r="H467" s="104" t="s">
        <v>1910</v>
      </c>
    </row>
    <row r="468" spans="1:8" x14ac:dyDescent="0.2">
      <c r="A468" s="493">
        <v>42107</v>
      </c>
      <c r="B468" s="104" t="s">
        <v>1964</v>
      </c>
      <c r="C468" s="108"/>
      <c r="D468" s="104" t="s">
        <v>45</v>
      </c>
      <c r="E468" s="488">
        <v>2640</v>
      </c>
      <c r="F468" s="261" t="s">
        <v>46</v>
      </c>
      <c r="G468" s="108" t="s">
        <v>6326</v>
      </c>
      <c r="H468" s="104" t="s">
        <v>1454</v>
      </c>
    </row>
    <row r="469" spans="1:8" x14ac:dyDescent="0.2">
      <c r="A469" s="493">
        <v>42107</v>
      </c>
      <c r="B469" s="104" t="s">
        <v>1965</v>
      </c>
      <c r="C469" s="108"/>
      <c r="D469" s="104" t="s">
        <v>47</v>
      </c>
      <c r="E469" s="488">
        <v>1003.908</v>
      </c>
      <c r="F469" s="261" t="s">
        <v>46</v>
      </c>
      <c r="G469" s="108" t="s">
        <v>6326</v>
      </c>
      <c r="H469" s="104" t="s">
        <v>1909</v>
      </c>
    </row>
    <row r="470" spans="1:8" x14ac:dyDescent="0.2">
      <c r="A470" s="493">
        <v>42107</v>
      </c>
      <c r="B470" s="104" t="s">
        <v>1966</v>
      </c>
      <c r="C470" s="108"/>
      <c r="D470" s="104" t="s">
        <v>45</v>
      </c>
      <c r="E470" s="488">
        <v>2640</v>
      </c>
      <c r="F470" s="261" t="s">
        <v>46</v>
      </c>
      <c r="G470" s="108" t="s">
        <v>6326</v>
      </c>
      <c r="H470" s="104" t="s">
        <v>1027</v>
      </c>
    </row>
    <row r="471" spans="1:8" x14ac:dyDescent="0.2">
      <c r="A471" s="493">
        <v>42107</v>
      </c>
      <c r="B471" s="104" t="s">
        <v>1967</v>
      </c>
      <c r="C471" s="108"/>
      <c r="D471" s="104" t="s">
        <v>47</v>
      </c>
      <c r="E471" s="488">
        <v>1003.908</v>
      </c>
      <c r="F471" s="261" t="s">
        <v>46</v>
      </c>
      <c r="G471" s="108" t="s">
        <v>6326</v>
      </c>
      <c r="H471" s="104" t="s">
        <v>1910</v>
      </c>
    </row>
    <row r="472" spans="1:8" x14ac:dyDescent="0.2">
      <c r="A472" s="493">
        <v>42109</v>
      </c>
      <c r="B472" s="104" t="s">
        <v>1970</v>
      </c>
      <c r="C472" s="108"/>
      <c r="D472" s="104" t="s">
        <v>48</v>
      </c>
      <c r="E472" s="488">
        <v>1113.8599999999999</v>
      </c>
      <c r="F472" s="261" t="s">
        <v>46</v>
      </c>
      <c r="G472" s="108" t="s">
        <v>6326</v>
      </c>
      <c r="H472" s="104" t="s">
        <v>2104</v>
      </c>
    </row>
    <row r="473" spans="1:8" x14ac:dyDescent="0.2">
      <c r="A473" s="493">
        <v>42123</v>
      </c>
      <c r="B473" s="104" t="s">
        <v>1979</v>
      </c>
      <c r="C473" s="108" t="s">
        <v>124</v>
      </c>
      <c r="D473" s="104" t="s">
        <v>54</v>
      </c>
      <c r="E473" s="488">
        <v>1800</v>
      </c>
      <c r="F473" s="261" t="s">
        <v>46</v>
      </c>
      <c r="G473" s="108" t="s">
        <v>6326</v>
      </c>
      <c r="H473" s="104" t="s">
        <v>2108</v>
      </c>
    </row>
    <row r="474" spans="1:8" x14ac:dyDescent="0.2">
      <c r="A474" s="493">
        <v>42144</v>
      </c>
      <c r="B474" s="104" t="s">
        <v>2002</v>
      </c>
      <c r="C474" s="108" t="s">
        <v>2003</v>
      </c>
      <c r="D474" s="104" t="s">
        <v>54</v>
      </c>
      <c r="E474" s="488">
        <v>6260</v>
      </c>
      <c r="F474" s="261" t="s">
        <v>46</v>
      </c>
      <c r="G474" s="108" t="s">
        <v>6326</v>
      </c>
      <c r="H474" s="104" t="s">
        <v>2111</v>
      </c>
    </row>
    <row r="475" spans="1:8" x14ac:dyDescent="0.2">
      <c r="A475" s="493">
        <v>42149</v>
      </c>
      <c r="B475" s="104" t="s">
        <v>2010</v>
      </c>
      <c r="C475" s="108"/>
      <c r="D475" s="104" t="s">
        <v>45</v>
      </c>
      <c r="E475" s="488">
        <v>1915.1</v>
      </c>
      <c r="F475" s="261" t="s">
        <v>46</v>
      </c>
      <c r="G475" s="108" t="s">
        <v>6326</v>
      </c>
      <c r="H475" s="104" t="s">
        <v>2113</v>
      </c>
    </row>
    <row r="476" spans="1:8" x14ac:dyDescent="0.2">
      <c r="A476" s="493">
        <v>42149</v>
      </c>
      <c r="B476" s="104" t="s">
        <v>2011</v>
      </c>
      <c r="C476" s="108"/>
      <c r="D476" s="104" t="s">
        <v>47</v>
      </c>
      <c r="E476" s="488">
        <v>667.048</v>
      </c>
      <c r="F476" s="261" t="s">
        <v>46</v>
      </c>
      <c r="G476" s="108" t="s">
        <v>6326</v>
      </c>
      <c r="H476" s="104" t="s">
        <v>2114</v>
      </c>
    </row>
    <row r="477" spans="1:8" x14ac:dyDescent="0.2">
      <c r="A477" s="493">
        <v>42151</v>
      </c>
      <c r="B477" s="104" t="s">
        <v>6358</v>
      </c>
      <c r="C477" s="108" t="s">
        <v>2012</v>
      </c>
      <c r="D477" s="104" t="s">
        <v>54</v>
      </c>
      <c r="E477" s="488">
        <v>1693.14</v>
      </c>
      <c r="F477" s="261" t="s">
        <v>46</v>
      </c>
      <c r="G477" s="108" t="s">
        <v>6326</v>
      </c>
      <c r="H477" s="104" t="s">
        <v>6359</v>
      </c>
    </row>
    <row r="478" spans="1:8" x14ac:dyDescent="0.2">
      <c r="A478" s="493">
        <v>42153</v>
      </c>
      <c r="B478" s="104" t="s">
        <v>6360</v>
      </c>
      <c r="C478" s="108" t="s">
        <v>2013</v>
      </c>
      <c r="D478" s="104" t="s">
        <v>54</v>
      </c>
      <c r="E478" s="488">
        <v>1245.3599999999999</v>
      </c>
      <c r="F478" s="261" t="s">
        <v>46</v>
      </c>
      <c r="G478" s="108" t="s">
        <v>6326</v>
      </c>
      <c r="H478" s="104" t="s">
        <v>6359</v>
      </c>
    </row>
    <row r="479" spans="1:8" x14ac:dyDescent="0.2">
      <c r="A479" s="493">
        <v>42164</v>
      </c>
      <c r="B479" s="104" t="s">
        <v>2028</v>
      </c>
      <c r="C479" s="108"/>
      <c r="D479" s="104" t="s">
        <v>45</v>
      </c>
      <c r="E479" s="488">
        <v>1915.1</v>
      </c>
      <c r="F479" s="261" t="s">
        <v>46</v>
      </c>
      <c r="G479" s="108" t="s">
        <v>6326</v>
      </c>
      <c r="H479" s="104" t="s">
        <v>2113</v>
      </c>
    </row>
    <row r="480" spans="1:8" x14ac:dyDescent="0.2">
      <c r="A480" s="493">
        <v>42164</v>
      </c>
      <c r="B480" s="104" t="s">
        <v>2029</v>
      </c>
      <c r="C480" s="108"/>
      <c r="D480" s="104" t="s">
        <v>47</v>
      </c>
      <c r="E480" s="488">
        <v>667.048</v>
      </c>
      <c r="F480" s="261" t="s">
        <v>46</v>
      </c>
      <c r="G480" s="108" t="s">
        <v>6326</v>
      </c>
      <c r="H480" s="104" t="s">
        <v>2114</v>
      </c>
    </row>
    <row r="481" spans="1:8" x14ac:dyDescent="0.2">
      <c r="A481" s="493">
        <v>42167</v>
      </c>
      <c r="B481" s="104" t="s">
        <v>2042</v>
      </c>
      <c r="C481" s="108" t="s">
        <v>2043</v>
      </c>
      <c r="D481" s="104" t="s">
        <v>54</v>
      </c>
      <c r="E481" s="488">
        <v>620</v>
      </c>
      <c r="F481" s="261" t="s">
        <v>46</v>
      </c>
      <c r="G481" s="108" t="s">
        <v>6326</v>
      </c>
      <c r="H481" s="104" t="s">
        <v>2125</v>
      </c>
    </row>
    <row r="482" spans="1:8" x14ac:dyDescent="0.2">
      <c r="A482" s="493">
        <v>42170</v>
      </c>
      <c r="B482" s="104" t="s">
        <v>2048</v>
      </c>
      <c r="C482" s="108" t="s">
        <v>2049</v>
      </c>
      <c r="D482" s="104" t="s">
        <v>54</v>
      </c>
      <c r="E482" s="488">
        <v>287.82</v>
      </c>
      <c r="F482" s="261" t="s">
        <v>46</v>
      </c>
      <c r="G482" s="108" t="s">
        <v>6326</v>
      </c>
      <c r="H482" s="104" t="s">
        <v>2126</v>
      </c>
    </row>
    <row r="483" spans="1:8" x14ac:dyDescent="0.2">
      <c r="A483" s="493">
        <v>42194</v>
      </c>
      <c r="B483" s="104" t="s">
        <v>2155</v>
      </c>
      <c r="C483" s="108" t="s">
        <v>2156</v>
      </c>
      <c r="D483" s="104" t="s">
        <v>51</v>
      </c>
      <c r="E483" s="488">
        <v>499.82</v>
      </c>
      <c r="F483" s="261" t="s">
        <v>46</v>
      </c>
      <c r="G483" s="108" t="s">
        <v>6326</v>
      </c>
      <c r="H483" s="104" t="s">
        <v>2564</v>
      </c>
    </row>
    <row r="484" spans="1:8" x14ac:dyDescent="0.2">
      <c r="A484" s="493">
        <v>42201</v>
      </c>
      <c r="B484" s="104" t="s">
        <v>2174</v>
      </c>
      <c r="C484" s="108"/>
      <c r="D484" s="104" t="s">
        <v>45</v>
      </c>
      <c r="E484" s="488">
        <v>1915.0954999999999</v>
      </c>
      <c r="F484" s="261" t="s">
        <v>46</v>
      </c>
      <c r="G484" s="108" t="s">
        <v>6326</v>
      </c>
      <c r="H484" s="104" t="s">
        <v>2113</v>
      </c>
    </row>
    <row r="485" spans="1:8" x14ac:dyDescent="0.2">
      <c r="A485" s="493">
        <v>42201</v>
      </c>
      <c r="B485" s="104" t="s">
        <v>2175</v>
      </c>
      <c r="C485" s="108"/>
      <c r="D485" s="104" t="s">
        <v>47</v>
      </c>
      <c r="E485" s="488">
        <v>611.49249999999995</v>
      </c>
      <c r="F485" s="261" t="s">
        <v>46</v>
      </c>
      <c r="G485" s="108" t="s">
        <v>6326</v>
      </c>
      <c r="H485" s="104" t="s">
        <v>2114</v>
      </c>
    </row>
    <row r="486" spans="1:8" x14ac:dyDescent="0.2">
      <c r="A486" s="493">
        <v>42205</v>
      </c>
      <c r="B486" s="104" t="s">
        <v>2180</v>
      </c>
      <c r="C486" s="108" t="s">
        <v>2181</v>
      </c>
      <c r="D486" s="104" t="s">
        <v>51</v>
      </c>
      <c r="E486" s="488">
        <v>599.79999999999995</v>
      </c>
      <c r="F486" s="261" t="s">
        <v>46</v>
      </c>
      <c r="G486" s="108" t="s">
        <v>6326</v>
      </c>
      <c r="H486" s="104" t="s">
        <v>2574</v>
      </c>
    </row>
    <row r="487" spans="1:8" x14ac:dyDescent="0.2">
      <c r="A487" s="493">
        <v>42226</v>
      </c>
      <c r="B487" s="104" t="s">
        <v>2229</v>
      </c>
      <c r="C487" s="108"/>
      <c r="D487" s="104" t="s">
        <v>45</v>
      </c>
      <c r="E487" s="488">
        <v>1915.0954999999999</v>
      </c>
      <c r="F487" s="261" t="s">
        <v>46</v>
      </c>
      <c r="G487" s="108" t="s">
        <v>6326</v>
      </c>
      <c r="H487" s="104" t="s">
        <v>2113</v>
      </c>
    </row>
    <row r="488" spans="1:8" x14ac:dyDescent="0.2">
      <c r="A488" s="493">
        <v>42226</v>
      </c>
      <c r="B488" s="104" t="s">
        <v>2230</v>
      </c>
      <c r="C488" s="108"/>
      <c r="D488" s="104" t="s">
        <v>45</v>
      </c>
      <c r="E488" s="488">
        <v>611.49249999999995</v>
      </c>
      <c r="F488" s="261" t="s">
        <v>46</v>
      </c>
      <c r="G488" s="108" t="s">
        <v>6326</v>
      </c>
      <c r="H488" s="104" t="s">
        <v>2114</v>
      </c>
    </row>
    <row r="489" spans="1:8" x14ac:dyDescent="0.2">
      <c r="A489" s="493">
        <v>42234</v>
      </c>
      <c r="B489" s="104" t="s">
        <v>2251</v>
      </c>
      <c r="C489" s="108"/>
      <c r="D489" s="104" t="s">
        <v>45</v>
      </c>
      <c r="E489" s="488">
        <v>2640</v>
      </c>
      <c r="F489" s="261" t="s">
        <v>46</v>
      </c>
      <c r="G489" s="108" t="s">
        <v>6326</v>
      </c>
      <c r="H489" s="104" t="s">
        <v>1454</v>
      </c>
    </row>
    <row r="490" spans="1:8" x14ac:dyDescent="0.2">
      <c r="A490" s="493">
        <v>42234</v>
      </c>
      <c r="B490" s="104" t="s">
        <v>2252</v>
      </c>
      <c r="C490" s="108"/>
      <c r="D490" s="104" t="s">
        <v>45</v>
      </c>
      <c r="E490" s="488">
        <v>1000.0154</v>
      </c>
      <c r="F490" s="261" t="s">
        <v>46</v>
      </c>
      <c r="G490" s="108" t="s">
        <v>6326</v>
      </c>
      <c r="H490" s="104" t="s">
        <v>1909</v>
      </c>
    </row>
    <row r="491" spans="1:8" x14ac:dyDescent="0.2">
      <c r="A491" s="493">
        <v>42234</v>
      </c>
      <c r="B491" s="104" t="s">
        <v>2253</v>
      </c>
      <c r="C491" s="108"/>
      <c r="D491" s="104" t="s">
        <v>45</v>
      </c>
      <c r="E491" s="488">
        <v>2639.9980999999998</v>
      </c>
      <c r="F491" s="261" t="s">
        <v>46</v>
      </c>
      <c r="G491" s="108" t="s">
        <v>6326</v>
      </c>
      <c r="H491" s="104" t="s">
        <v>1027</v>
      </c>
    </row>
    <row r="492" spans="1:8" x14ac:dyDescent="0.2">
      <c r="A492" s="493">
        <v>42234</v>
      </c>
      <c r="B492" s="104" t="s">
        <v>2254</v>
      </c>
      <c r="C492" s="108"/>
      <c r="D492" s="104" t="s">
        <v>45</v>
      </c>
      <c r="E492" s="488">
        <v>979.28589999999997</v>
      </c>
      <c r="F492" s="261" t="s">
        <v>46</v>
      </c>
      <c r="G492" s="108" t="s">
        <v>6326</v>
      </c>
      <c r="H492" s="104" t="s">
        <v>1910</v>
      </c>
    </row>
    <row r="493" spans="1:8" x14ac:dyDescent="0.2">
      <c r="A493" s="493">
        <v>42244</v>
      </c>
      <c r="B493" s="104" t="s">
        <v>2286</v>
      </c>
      <c r="C493" s="108" t="s">
        <v>2287</v>
      </c>
      <c r="D493" s="104" t="s">
        <v>54</v>
      </c>
      <c r="E493" s="488">
        <v>430</v>
      </c>
      <c r="F493" s="261" t="s">
        <v>46</v>
      </c>
      <c r="G493" s="108" t="s">
        <v>6326</v>
      </c>
      <c r="H493" s="104" t="s">
        <v>2609</v>
      </c>
    </row>
    <row r="494" spans="1:8" x14ac:dyDescent="0.2">
      <c r="A494" s="493">
        <v>42258</v>
      </c>
      <c r="B494" s="104" t="s">
        <v>2322</v>
      </c>
      <c r="C494" s="108" t="s">
        <v>2323</v>
      </c>
      <c r="D494" s="104" t="s">
        <v>54</v>
      </c>
      <c r="E494" s="488">
        <v>616.4</v>
      </c>
      <c r="F494" s="261" t="s">
        <v>46</v>
      </c>
      <c r="G494" s="108" t="s">
        <v>6326</v>
      </c>
      <c r="H494" s="104" t="s">
        <v>2615</v>
      </c>
    </row>
    <row r="495" spans="1:8" x14ac:dyDescent="0.2">
      <c r="A495" s="493">
        <v>42262</v>
      </c>
      <c r="B495" s="104" t="s">
        <v>2324</v>
      </c>
      <c r="C495" s="108"/>
      <c r="D495" s="104" t="s">
        <v>45</v>
      </c>
      <c r="E495" s="488">
        <v>1915.1</v>
      </c>
      <c r="F495" s="261" t="s">
        <v>46</v>
      </c>
      <c r="G495" s="108" t="s">
        <v>6326</v>
      </c>
      <c r="H495" s="104" t="s">
        <v>2113</v>
      </c>
    </row>
    <row r="496" spans="1:8" x14ac:dyDescent="0.2">
      <c r="A496" s="493">
        <v>42262</v>
      </c>
      <c r="B496" s="104" t="s">
        <v>2325</v>
      </c>
      <c r="C496" s="108"/>
      <c r="D496" s="104" t="s">
        <v>45</v>
      </c>
      <c r="E496" s="488">
        <v>667.048</v>
      </c>
      <c r="F496" s="261" t="s">
        <v>46</v>
      </c>
      <c r="G496" s="108" t="s">
        <v>6326</v>
      </c>
      <c r="H496" s="104" t="s">
        <v>2114</v>
      </c>
    </row>
    <row r="497" spans="1:8" x14ac:dyDescent="0.2">
      <c r="A497" s="493">
        <v>42264</v>
      </c>
      <c r="B497" s="104" t="s">
        <v>2332</v>
      </c>
      <c r="C497" s="108"/>
      <c r="D497" s="104" t="s">
        <v>45</v>
      </c>
      <c r="E497" s="488">
        <v>2640</v>
      </c>
      <c r="F497" s="261" t="s">
        <v>46</v>
      </c>
      <c r="G497" s="108" t="s">
        <v>6326</v>
      </c>
      <c r="H497" s="104" t="s">
        <v>1454</v>
      </c>
    </row>
    <row r="498" spans="1:8" x14ac:dyDescent="0.2">
      <c r="A498" s="493">
        <v>42264</v>
      </c>
      <c r="B498" s="104" t="s">
        <v>2333</v>
      </c>
      <c r="C498" s="108"/>
      <c r="D498" s="104" t="s">
        <v>45</v>
      </c>
      <c r="E498" s="488">
        <v>999.99599999999998</v>
      </c>
      <c r="F498" s="261" t="s">
        <v>46</v>
      </c>
      <c r="G498" s="108" t="s">
        <v>6326</v>
      </c>
      <c r="H498" s="104" t="s">
        <v>1909</v>
      </c>
    </row>
    <row r="499" spans="1:8" x14ac:dyDescent="0.2">
      <c r="A499" s="493">
        <v>42264</v>
      </c>
      <c r="B499" s="104" t="s">
        <v>2334</v>
      </c>
      <c r="C499" s="108"/>
      <c r="D499" s="104" t="s">
        <v>45</v>
      </c>
      <c r="E499" s="488">
        <v>2640</v>
      </c>
      <c r="F499" s="261" t="s">
        <v>46</v>
      </c>
      <c r="G499" s="108" t="s">
        <v>6326</v>
      </c>
      <c r="H499" s="104" t="s">
        <v>1027</v>
      </c>
    </row>
    <row r="500" spans="1:8" x14ac:dyDescent="0.2">
      <c r="A500" s="493">
        <v>42264</v>
      </c>
      <c r="B500" s="104" t="s">
        <v>2335</v>
      </c>
      <c r="C500" s="108"/>
      <c r="D500" s="104" t="s">
        <v>45</v>
      </c>
      <c r="E500" s="488">
        <v>999.99599999999998</v>
      </c>
      <c r="F500" s="261" t="s">
        <v>46</v>
      </c>
      <c r="G500" s="108" t="s">
        <v>6326</v>
      </c>
      <c r="H500" s="104" t="s">
        <v>1910</v>
      </c>
    </row>
    <row r="501" spans="1:8" x14ac:dyDescent="0.2">
      <c r="A501" s="493">
        <v>42265</v>
      </c>
      <c r="B501" s="104" t="s">
        <v>2338</v>
      </c>
      <c r="C501" s="108" t="s">
        <v>2339</v>
      </c>
      <c r="D501" s="104" t="s">
        <v>54</v>
      </c>
      <c r="E501" s="488">
        <v>6283.5</v>
      </c>
      <c r="F501" s="261" t="s">
        <v>46</v>
      </c>
      <c r="G501" s="108" t="s">
        <v>6326</v>
      </c>
      <c r="H501" s="104" t="s">
        <v>2618</v>
      </c>
    </row>
    <row r="502" spans="1:8" x14ac:dyDescent="0.2">
      <c r="A502" s="493">
        <v>42292</v>
      </c>
      <c r="B502" s="104" t="s">
        <v>2399</v>
      </c>
      <c r="C502" s="108"/>
      <c r="D502" s="104" t="s">
        <v>45</v>
      </c>
      <c r="E502" s="488">
        <v>2640</v>
      </c>
      <c r="F502" s="261" t="s">
        <v>46</v>
      </c>
      <c r="G502" s="108" t="s">
        <v>6326</v>
      </c>
      <c r="H502" s="104" t="s">
        <v>1454</v>
      </c>
    </row>
    <row r="503" spans="1:8" x14ac:dyDescent="0.2">
      <c r="A503" s="493">
        <v>42292</v>
      </c>
      <c r="B503" s="104" t="s">
        <v>2400</v>
      </c>
      <c r="C503" s="108"/>
      <c r="D503" s="104" t="s">
        <v>45</v>
      </c>
      <c r="E503" s="488">
        <v>999.99599999999998</v>
      </c>
      <c r="F503" s="261" t="s">
        <v>46</v>
      </c>
      <c r="G503" s="108" t="s">
        <v>6326</v>
      </c>
      <c r="H503" s="104" t="s">
        <v>1909</v>
      </c>
    </row>
    <row r="504" spans="1:8" x14ac:dyDescent="0.2">
      <c r="A504" s="493">
        <v>42292</v>
      </c>
      <c r="B504" s="104" t="s">
        <v>2401</v>
      </c>
      <c r="C504" s="108"/>
      <c r="D504" s="104" t="s">
        <v>45</v>
      </c>
      <c r="E504" s="488">
        <v>2640</v>
      </c>
      <c r="F504" s="261" t="s">
        <v>46</v>
      </c>
      <c r="G504" s="108" t="s">
        <v>6326</v>
      </c>
      <c r="H504" s="104" t="s">
        <v>1027</v>
      </c>
    </row>
    <row r="505" spans="1:8" x14ac:dyDescent="0.2">
      <c r="A505" s="493">
        <v>42292</v>
      </c>
      <c r="B505" s="104" t="s">
        <v>2402</v>
      </c>
      <c r="C505" s="108"/>
      <c r="D505" s="104" t="s">
        <v>45</v>
      </c>
      <c r="E505" s="488">
        <v>999.99599999999998</v>
      </c>
      <c r="F505" s="261" t="s">
        <v>46</v>
      </c>
      <c r="G505" s="108" t="s">
        <v>6326</v>
      </c>
      <c r="H505" s="104" t="s">
        <v>1910</v>
      </c>
    </row>
    <row r="506" spans="1:8" x14ac:dyDescent="0.2">
      <c r="A506" s="493">
        <v>42297</v>
      </c>
      <c r="B506" s="104" t="s">
        <v>2417</v>
      </c>
      <c r="C506" s="108"/>
      <c r="D506" s="104" t="s">
        <v>45</v>
      </c>
      <c r="E506" s="488">
        <v>1915.1</v>
      </c>
      <c r="F506" s="261" t="s">
        <v>46</v>
      </c>
      <c r="G506" s="108" t="s">
        <v>6326</v>
      </c>
      <c r="H506" s="104" t="s">
        <v>2113</v>
      </c>
    </row>
    <row r="507" spans="1:8" x14ac:dyDescent="0.2">
      <c r="A507" s="493">
        <v>42297</v>
      </c>
      <c r="B507" s="104" t="s">
        <v>2418</v>
      </c>
      <c r="C507" s="108"/>
      <c r="D507" s="104" t="s">
        <v>45</v>
      </c>
      <c r="E507" s="488">
        <v>667.048</v>
      </c>
      <c r="F507" s="261" t="s">
        <v>46</v>
      </c>
      <c r="G507" s="108" t="s">
        <v>6326</v>
      </c>
      <c r="H507" s="104" t="s">
        <v>2114</v>
      </c>
    </row>
    <row r="508" spans="1:8" x14ac:dyDescent="0.2">
      <c r="A508" s="493">
        <v>42298</v>
      </c>
      <c r="B508" s="104" t="s">
        <v>2421</v>
      </c>
      <c r="C508" s="108"/>
      <c r="D508" s="104" t="s">
        <v>81</v>
      </c>
      <c r="E508" s="488">
        <v>185</v>
      </c>
      <c r="F508" s="261" t="s">
        <v>46</v>
      </c>
      <c r="G508" s="108" t="s">
        <v>6326</v>
      </c>
      <c r="H508" s="104" t="s">
        <v>2561</v>
      </c>
    </row>
    <row r="509" spans="1:8" x14ac:dyDescent="0.2">
      <c r="A509" s="493">
        <v>42303</v>
      </c>
      <c r="B509" s="104" t="s">
        <v>2424</v>
      </c>
      <c r="C509" s="108" t="s">
        <v>2425</v>
      </c>
      <c r="D509" s="104" t="s">
        <v>54</v>
      </c>
      <c r="E509" s="488">
        <v>2354.85</v>
      </c>
      <c r="F509" s="261" t="s">
        <v>46</v>
      </c>
      <c r="G509" s="108" t="s">
        <v>6326</v>
      </c>
      <c r="H509" s="104" t="s">
        <v>2638</v>
      </c>
    </row>
    <row r="510" spans="1:8" x14ac:dyDescent="0.2">
      <c r="A510" s="493">
        <v>42317</v>
      </c>
      <c r="B510" s="104" t="s">
        <v>2449</v>
      </c>
      <c r="C510" s="108"/>
      <c r="D510" s="104" t="s">
        <v>45</v>
      </c>
      <c r="E510" s="488">
        <v>1915.1</v>
      </c>
      <c r="F510" s="261" t="s">
        <v>46</v>
      </c>
      <c r="G510" s="108" t="s">
        <v>6326</v>
      </c>
      <c r="H510" s="104" t="s">
        <v>2113</v>
      </c>
    </row>
    <row r="511" spans="1:8" x14ac:dyDescent="0.2">
      <c r="A511" s="493">
        <v>42317</v>
      </c>
      <c r="B511" s="104" t="s">
        <v>2450</v>
      </c>
      <c r="C511" s="108"/>
      <c r="D511" s="104" t="s">
        <v>45</v>
      </c>
      <c r="E511" s="488">
        <v>667.048</v>
      </c>
      <c r="F511" s="261" t="s">
        <v>46</v>
      </c>
      <c r="G511" s="108" t="s">
        <v>6326</v>
      </c>
      <c r="H511" s="104" t="s">
        <v>2114</v>
      </c>
    </row>
    <row r="512" spans="1:8" x14ac:dyDescent="0.2">
      <c r="A512" s="493">
        <v>42324</v>
      </c>
      <c r="B512" s="104" t="s">
        <v>2462</v>
      </c>
      <c r="C512" s="108"/>
      <c r="D512" s="104" t="s">
        <v>45</v>
      </c>
      <c r="E512" s="488">
        <v>2640</v>
      </c>
      <c r="F512" s="261" t="s">
        <v>46</v>
      </c>
      <c r="G512" s="108" t="s">
        <v>6326</v>
      </c>
      <c r="H512" s="104" t="s">
        <v>1454</v>
      </c>
    </row>
    <row r="513" spans="1:8" x14ac:dyDescent="0.2">
      <c r="A513" s="493">
        <v>42324</v>
      </c>
      <c r="B513" s="104" t="s">
        <v>2463</v>
      </c>
      <c r="C513" s="108"/>
      <c r="D513" s="104" t="s">
        <v>45</v>
      </c>
      <c r="E513" s="488">
        <v>999.99599999999998</v>
      </c>
      <c r="F513" s="261" t="s">
        <v>46</v>
      </c>
      <c r="G513" s="108" t="s">
        <v>6326</v>
      </c>
      <c r="H513" s="104" t="s">
        <v>1909</v>
      </c>
    </row>
    <row r="514" spans="1:8" x14ac:dyDescent="0.2">
      <c r="A514" s="493">
        <v>42324</v>
      </c>
      <c r="B514" s="104" t="s">
        <v>2464</v>
      </c>
      <c r="C514" s="108"/>
      <c r="D514" s="104" t="s">
        <v>45</v>
      </c>
      <c r="E514" s="488">
        <v>2640</v>
      </c>
      <c r="F514" s="261" t="s">
        <v>46</v>
      </c>
      <c r="G514" s="108" t="s">
        <v>6326</v>
      </c>
      <c r="H514" s="104" t="s">
        <v>1027</v>
      </c>
    </row>
    <row r="515" spans="1:8" x14ac:dyDescent="0.2">
      <c r="A515" s="493">
        <v>42324</v>
      </c>
      <c r="B515" s="104" t="s">
        <v>2465</v>
      </c>
      <c r="C515" s="108"/>
      <c r="D515" s="104" t="s">
        <v>45</v>
      </c>
      <c r="E515" s="488">
        <v>999.99599999999998</v>
      </c>
      <c r="F515" s="261" t="s">
        <v>46</v>
      </c>
      <c r="G515" s="108" t="s">
        <v>6326</v>
      </c>
      <c r="H515" s="104" t="s">
        <v>1910</v>
      </c>
    </row>
    <row r="516" spans="1:8" x14ac:dyDescent="0.2">
      <c r="A516" s="493">
        <v>42338</v>
      </c>
      <c r="B516" s="104" t="s">
        <v>2498</v>
      </c>
      <c r="C516" s="108"/>
      <c r="D516" s="104" t="s">
        <v>45</v>
      </c>
      <c r="E516" s="488">
        <v>3000</v>
      </c>
      <c r="F516" s="261" t="s">
        <v>46</v>
      </c>
      <c r="G516" s="108" t="s">
        <v>6326</v>
      </c>
      <c r="H516" s="104" t="s">
        <v>2646</v>
      </c>
    </row>
    <row r="517" spans="1:8" x14ac:dyDescent="0.2">
      <c r="A517" s="493">
        <v>42338</v>
      </c>
      <c r="B517" s="104" t="s">
        <v>2499</v>
      </c>
      <c r="C517" s="108"/>
      <c r="D517" s="104" t="s">
        <v>45</v>
      </c>
      <c r="E517" s="488">
        <v>1195.932</v>
      </c>
      <c r="F517" s="261" t="s">
        <v>46</v>
      </c>
      <c r="G517" s="108" t="s">
        <v>6326</v>
      </c>
      <c r="H517" s="104" t="s">
        <v>2647</v>
      </c>
    </row>
    <row r="518" spans="1:8" x14ac:dyDescent="0.2">
      <c r="A518" s="493">
        <v>42339</v>
      </c>
      <c r="B518" s="104" t="s">
        <v>2500</v>
      </c>
      <c r="C518" s="108"/>
      <c r="D518" s="104" t="s">
        <v>45</v>
      </c>
      <c r="E518" s="488">
        <v>3315.1</v>
      </c>
      <c r="F518" s="261" t="s">
        <v>46</v>
      </c>
      <c r="G518" s="108" t="s">
        <v>6326</v>
      </c>
      <c r="H518" s="104" t="s">
        <v>2113</v>
      </c>
    </row>
    <row r="519" spans="1:8" x14ac:dyDescent="0.2">
      <c r="A519" s="493">
        <v>42339</v>
      </c>
      <c r="B519" s="104" t="s">
        <v>2501</v>
      </c>
      <c r="C519" s="108"/>
      <c r="D519" s="104" t="s">
        <v>45</v>
      </c>
      <c r="E519" s="488">
        <v>1380.6679999999999</v>
      </c>
      <c r="F519" s="261" t="s">
        <v>46</v>
      </c>
      <c r="G519" s="108" t="s">
        <v>6326</v>
      </c>
      <c r="H519" s="104" t="s">
        <v>2114</v>
      </c>
    </row>
    <row r="520" spans="1:8" x14ac:dyDescent="0.2">
      <c r="A520" s="493">
        <v>42340</v>
      </c>
      <c r="B520" s="104" t="s">
        <v>2502</v>
      </c>
      <c r="C520" s="108" t="s">
        <v>2503</v>
      </c>
      <c r="D520" s="104" t="s">
        <v>54</v>
      </c>
      <c r="E520" s="488">
        <v>585</v>
      </c>
      <c r="F520" s="261" t="s">
        <v>46</v>
      </c>
      <c r="G520" s="108" t="s">
        <v>6326</v>
      </c>
      <c r="H520" s="104" t="s">
        <v>2648</v>
      </c>
    </row>
    <row r="521" spans="1:8" x14ac:dyDescent="0.2">
      <c r="A521" s="493">
        <v>42346</v>
      </c>
      <c r="B521" s="104" t="s">
        <v>2526</v>
      </c>
      <c r="C521" s="108"/>
      <c r="D521" s="104" t="s">
        <v>45</v>
      </c>
      <c r="E521" s="488">
        <v>2640</v>
      </c>
      <c r="F521" s="261" t="s">
        <v>46</v>
      </c>
      <c r="G521" s="108" t="s">
        <v>6326</v>
      </c>
      <c r="H521" s="104" t="s">
        <v>1454</v>
      </c>
    </row>
    <row r="522" spans="1:8" x14ac:dyDescent="0.2">
      <c r="A522" s="493">
        <v>42346</v>
      </c>
      <c r="B522" s="104" t="s">
        <v>2527</v>
      </c>
      <c r="C522" s="108"/>
      <c r="D522" s="104" t="s">
        <v>45</v>
      </c>
      <c r="E522" s="488">
        <v>999.99599999999998</v>
      </c>
      <c r="F522" s="261" t="s">
        <v>46</v>
      </c>
      <c r="G522" s="108" t="s">
        <v>6326</v>
      </c>
      <c r="H522" s="104" t="s">
        <v>1909</v>
      </c>
    </row>
    <row r="523" spans="1:8" x14ac:dyDescent="0.2">
      <c r="A523" s="493">
        <v>42346</v>
      </c>
      <c r="B523" s="104" t="s">
        <v>2528</v>
      </c>
      <c r="C523" s="108"/>
      <c r="D523" s="104" t="s">
        <v>45</v>
      </c>
      <c r="E523" s="488">
        <v>2640</v>
      </c>
      <c r="F523" s="261" t="s">
        <v>46</v>
      </c>
      <c r="G523" s="108" t="s">
        <v>6326</v>
      </c>
      <c r="H523" s="104" t="s">
        <v>1027</v>
      </c>
    </row>
    <row r="524" spans="1:8" ht="12.75" thickBot="1" x14ac:dyDescent="0.25">
      <c r="A524" s="493">
        <v>42346</v>
      </c>
      <c r="B524" s="104" t="s">
        <v>2529</v>
      </c>
      <c r="C524" s="108"/>
      <c r="D524" s="104" t="s">
        <v>45</v>
      </c>
      <c r="E524" s="488">
        <v>979.27200000000005</v>
      </c>
      <c r="F524" s="261" t="s">
        <v>46</v>
      </c>
      <c r="G524" s="108" t="s">
        <v>6326</v>
      </c>
      <c r="H524" s="104" t="s">
        <v>1910</v>
      </c>
    </row>
    <row r="525" spans="1:8" ht="12.75" thickBot="1" x14ac:dyDescent="0.25">
      <c r="A525" s="735" t="s">
        <v>3078</v>
      </c>
      <c r="B525" s="736"/>
      <c r="C525" s="467"/>
      <c r="D525" s="468"/>
      <c r="E525" s="469">
        <f>SUM(E445:E524)</f>
        <v>133328.70540000001</v>
      </c>
      <c r="F525" s="470"/>
      <c r="G525" s="467"/>
      <c r="H525" s="471"/>
    </row>
    <row r="526" spans="1:8" x14ac:dyDescent="0.2">
      <c r="A526" s="493">
        <v>42012</v>
      </c>
      <c r="B526" s="104" t="s">
        <v>1803</v>
      </c>
      <c r="C526" s="108"/>
      <c r="D526" s="104" t="s">
        <v>45</v>
      </c>
      <c r="E526" s="488">
        <v>5400</v>
      </c>
      <c r="F526" s="261" t="s">
        <v>46</v>
      </c>
      <c r="G526" s="108" t="s">
        <v>6327</v>
      </c>
      <c r="H526" s="104" t="s">
        <v>1086</v>
      </c>
    </row>
    <row r="527" spans="1:8" x14ac:dyDescent="0.2">
      <c r="A527" s="493">
        <v>42012</v>
      </c>
      <c r="B527" s="104" t="s">
        <v>1804</v>
      </c>
      <c r="C527" s="108"/>
      <c r="D527" s="104" t="s">
        <v>47</v>
      </c>
      <c r="E527" s="488">
        <v>2750.0039999999999</v>
      </c>
      <c r="F527" s="261" t="s">
        <v>46</v>
      </c>
      <c r="G527" s="108" t="s">
        <v>6327</v>
      </c>
      <c r="H527" s="104" t="s">
        <v>1905</v>
      </c>
    </row>
    <row r="528" spans="1:8" x14ac:dyDescent="0.2">
      <c r="A528" s="493">
        <v>42012</v>
      </c>
      <c r="B528" s="104" t="s">
        <v>1805</v>
      </c>
      <c r="C528" s="108" t="s">
        <v>1806</v>
      </c>
      <c r="D528" s="104" t="s">
        <v>54</v>
      </c>
      <c r="E528" s="488">
        <v>1739.7</v>
      </c>
      <c r="F528" s="261" t="s">
        <v>46</v>
      </c>
      <c r="G528" s="108" t="s">
        <v>6327</v>
      </c>
      <c r="H528" s="104" t="s">
        <v>1471</v>
      </c>
    </row>
    <row r="529" spans="1:8" x14ac:dyDescent="0.2">
      <c r="A529" s="493">
        <v>42016</v>
      </c>
      <c r="B529" s="104" t="s">
        <v>1809</v>
      </c>
      <c r="C529" s="108" t="s">
        <v>1806</v>
      </c>
      <c r="D529" s="104" t="s">
        <v>54</v>
      </c>
      <c r="E529" s="488">
        <v>1370</v>
      </c>
      <c r="F529" s="261" t="s">
        <v>46</v>
      </c>
      <c r="G529" s="108" t="s">
        <v>6327</v>
      </c>
      <c r="H529" s="104" t="s">
        <v>1447</v>
      </c>
    </row>
    <row r="530" spans="1:8" x14ac:dyDescent="0.2">
      <c r="A530" s="493">
        <v>42018</v>
      </c>
      <c r="B530" s="104" t="s">
        <v>1810</v>
      </c>
      <c r="C530" s="108"/>
      <c r="D530" s="104" t="s">
        <v>49</v>
      </c>
      <c r="E530" s="488">
        <v>655.04999999999995</v>
      </c>
      <c r="F530" s="261" t="s">
        <v>46</v>
      </c>
      <c r="G530" s="108" t="s">
        <v>6327</v>
      </c>
      <c r="H530" s="104" t="s">
        <v>1908</v>
      </c>
    </row>
    <row r="531" spans="1:8" x14ac:dyDescent="0.2">
      <c r="A531" s="493">
        <v>42025</v>
      </c>
      <c r="B531" s="104" t="s">
        <v>1811</v>
      </c>
      <c r="C531" s="108"/>
      <c r="D531" s="104" t="s">
        <v>303</v>
      </c>
      <c r="E531" s="488">
        <v>12.89</v>
      </c>
      <c r="F531" s="261" t="s">
        <v>46</v>
      </c>
      <c r="G531" s="108" t="s">
        <v>6327</v>
      </c>
      <c r="H531" s="104" t="s">
        <v>1445</v>
      </c>
    </row>
    <row r="532" spans="1:8" x14ac:dyDescent="0.2">
      <c r="A532" s="493">
        <v>42025</v>
      </c>
      <c r="B532" s="104" t="s">
        <v>1812</v>
      </c>
      <c r="C532" s="108"/>
      <c r="D532" s="104" t="s">
        <v>49</v>
      </c>
      <c r="E532" s="488">
        <v>2000</v>
      </c>
      <c r="F532" s="261" t="s">
        <v>46</v>
      </c>
      <c r="G532" s="108" t="s">
        <v>6327</v>
      </c>
      <c r="H532" s="104" t="s">
        <v>1445</v>
      </c>
    </row>
    <row r="533" spans="1:8" x14ac:dyDescent="0.2">
      <c r="A533" s="493">
        <v>42027</v>
      </c>
      <c r="B533" s="104" t="s">
        <v>1819</v>
      </c>
      <c r="C533" s="108"/>
      <c r="D533" s="104" t="s">
        <v>303</v>
      </c>
      <c r="E533" s="488">
        <v>147.19999999999999</v>
      </c>
      <c r="F533" s="261" t="s">
        <v>46</v>
      </c>
      <c r="G533" s="477" t="s">
        <v>6327</v>
      </c>
      <c r="H533" s="104" t="s">
        <v>1445</v>
      </c>
    </row>
    <row r="534" spans="1:8" x14ac:dyDescent="0.2">
      <c r="A534" s="493">
        <v>42027</v>
      </c>
      <c r="B534" s="104" t="s">
        <v>1820</v>
      </c>
      <c r="C534" s="108"/>
      <c r="D534" s="104" t="s">
        <v>49</v>
      </c>
      <c r="E534" s="488">
        <v>1500</v>
      </c>
      <c r="F534" s="261" t="s">
        <v>46</v>
      </c>
      <c r="G534" s="108" t="s">
        <v>6327</v>
      </c>
      <c r="H534" s="104" t="s">
        <v>1445</v>
      </c>
    </row>
    <row r="535" spans="1:8" x14ac:dyDescent="0.2">
      <c r="A535" s="493">
        <v>42030</v>
      </c>
      <c r="B535" s="104" t="s">
        <v>1822</v>
      </c>
      <c r="C535" s="108"/>
      <c r="D535" s="104" t="s">
        <v>54</v>
      </c>
      <c r="E535" s="488">
        <v>1050</v>
      </c>
      <c r="F535" s="261" t="s">
        <v>46</v>
      </c>
      <c r="G535" s="108" t="s">
        <v>6327</v>
      </c>
      <c r="H535" s="104" t="s">
        <v>1447</v>
      </c>
    </row>
    <row r="536" spans="1:8" x14ac:dyDescent="0.2">
      <c r="A536" s="493">
        <v>42030</v>
      </c>
      <c r="B536" s="104" t="s">
        <v>1823</v>
      </c>
      <c r="C536" s="108"/>
      <c r="D536" s="104" t="s">
        <v>54</v>
      </c>
      <c r="E536" s="488">
        <v>4980</v>
      </c>
      <c r="F536" s="261" t="s">
        <v>46</v>
      </c>
      <c r="G536" s="108" t="s">
        <v>6327</v>
      </c>
      <c r="H536" s="104" t="s">
        <v>1447</v>
      </c>
    </row>
    <row r="537" spans="1:8" x14ac:dyDescent="0.2">
      <c r="A537" s="493">
        <v>42030</v>
      </c>
      <c r="B537" s="104" t="s">
        <v>1824</v>
      </c>
      <c r="C537" s="108"/>
      <c r="D537" s="104" t="s">
        <v>54</v>
      </c>
      <c r="E537" s="488">
        <v>1719.53</v>
      </c>
      <c r="F537" s="261" t="s">
        <v>46</v>
      </c>
      <c r="G537" s="108" t="s">
        <v>6327</v>
      </c>
      <c r="H537" s="104" t="s">
        <v>1447</v>
      </c>
    </row>
    <row r="538" spans="1:8" x14ac:dyDescent="0.2">
      <c r="A538" s="493">
        <v>42034</v>
      </c>
      <c r="B538" s="104" t="s">
        <v>1827</v>
      </c>
      <c r="C538" s="108" t="s">
        <v>1828</v>
      </c>
      <c r="D538" s="104" t="s">
        <v>54</v>
      </c>
      <c r="E538" s="488">
        <v>245</v>
      </c>
      <c r="F538" s="261" t="s">
        <v>46</v>
      </c>
      <c r="G538" s="108" t="s">
        <v>6327</v>
      </c>
      <c r="H538" s="104" t="s">
        <v>1447</v>
      </c>
    </row>
    <row r="539" spans="1:8" x14ac:dyDescent="0.2">
      <c r="A539" s="493">
        <v>42034</v>
      </c>
      <c r="B539" s="104" t="s">
        <v>1829</v>
      </c>
      <c r="C539" s="108" t="s">
        <v>1830</v>
      </c>
      <c r="D539" s="104" t="s">
        <v>54</v>
      </c>
      <c r="E539" s="488">
        <v>1618.73</v>
      </c>
      <c r="F539" s="261" t="s">
        <v>46</v>
      </c>
      <c r="G539" s="108" t="s">
        <v>6327</v>
      </c>
      <c r="H539" s="104" t="s">
        <v>1471</v>
      </c>
    </row>
    <row r="540" spans="1:8" x14ac:dyDescent="0.2">
      <c r="A540" s="493">
        <v>42037</v>
      </c>
      <c r="B540" s="104" t="s">
        <v>1834</v>
      </c>
      <c r="C540" s="108"/>
      <c r="D540" s="104" t="s">
        <v>49</v>
      </c>
      <c r="E540" s="488">
        <v>3500</v>
      </c>
      <c r="F540" s="261" t="s">
        <v>46</v>
      </c>
      <c r="G540" s="108" t="s">
        <v>6327</v>
      </c>
      <c r="H540" s="104" t="s">
        <v>1445</v>
      </c>
    </row>
    <row r="541" spans="1:8" x14ac:dyDescent="0.2">
      <c r="A541" s="493">
        <v>42037</v>
      </c>
      <c r="B541" s="104" t="s">
        <v>1835</v>
      </c>
      <c r="C541" s="108"/>
      <c r="D541" s="104" t="s">
        <v>303</v>
      </c>
      <c r="E541" s="488">
        <v>41.82</v>
      </c>
      <c r="F541" s="261" t="s">
        <v>46</v>
      </c>
      <c r="G541" s="108" t="s">
        <v>6327</v>
      </c>
      <c r="H541" s="104" t="s">
        <v>1445</v>
      </c>
    </row>
    <row r="542" spans="1:8" x14ac:dyDescent="0.2">
      <c r="A542" s="493">
        <v>42039</v>
      </c>
      <c r="B542" s="104" t="s">
        <v>1836</v>
      </c>
      <c r="C542" s="108" t="s">
        <v>1837</v>
      </c>
      <c r="D542" s="104" t="s">
        <v>54</v>
      </c>
      <c r="E542" s="488">
        <v>865</v>
      </c>
      <c r="F542" s="261" t="s">
        <v>46</v>
      </c>
      <c r="G542" s="108" t="s">
        <v>6327</v>
      </c>
      <c r="H542" s="104" t="s">
        <v>1447</v>
      </c>
    </row>
    <row r="543" spans="1:8" x14ac:dyDescent="0.2">
      <c r="A543" s="493">
        <v>42040</v>
      </c>
      <c r="B543" s="104" t="s">
        <v>1840</v>
      </c>
      <c r="C543" s="108" t="s">
        <v>1841</v>
      </c>
      <c r="D543" s="104" t="s">
        <v>54</v>
      </c>
      <c r="E543" s="488">
        <v>850</v>
      </c>
      <c r="F543" s="261" t="s">
        <v>46</v>
      </c>
      <c r="G543" s="108" t="s">
        <v>6327</v>
      </c>
      <c r="H543" s="104" t="s">
        <v>1447</v>
      </c>
    </row>
    <row r="544" spans="1:8" x14ac:dyDescent="0.2">
      <c r="A544" s="493">
        <v>42041</v>
      </c>
      <c r="B544" s="104" t="s">
        <v>1842</v>
      </c>
      <c r="C544" s="108" t="s">
        <v>1843</v>
      </c>
      <c r="D544" s="104" t="s">
        <v>54</v>
      </c>
      <c r="E544" s="488">
        <v>850</v>
      </c>
      <c r="F544" s="261" t="s">
        <v>46</v>
      </c>
      <c r="G544" s="108" t="s">
        <v>6327</v>
      </c>
      <c r="H544" s="104" t="s">
        <v>1447</v>
      </c>
    </row>
    <row r="545" spans="1:8" x14ac:dyDescent="0.2">
      <c r="A545" s="493">
        <v>42041</v>
      </c>
      <c r="B545" s="104" t="s">
        <v>1844</v>
      </c>
      <c r="C545" s="108"/>
      <c r="D545" s="104" t="s">
        <v>303</v>
      </c>
      <c r="E545" s="488">
        <v>71.069999999999993</v>
      </c>
      <c r="F545" s="261" t="s">
        <v>46</v>
      </c>
      <c r="G545" s="108" t="s">
        <v>6327</v>
      </c>
      <c r="H545" s="104" t="s">
        <v>1445</v>
      </c>
    </row>
    <row r="546" spans="1:8" x14ac:dyDescent="0.2">
      <c r="A546" s="493">
        <v>42041</v>
      </c>
      <c r="B546" s="104" t="s">
        <v>1845</v>
      </c>
      <c r="C546" s="108"/>
      <c r="D546" s="104"/>
      <c r="E546" s="488">
        <v>2500</v>
      </c>
      <c r="F546" s="261" t="s">
        <v>46</v>
      </c>
      <c r="G546" s="108" t="s">
        <v>6327</v>
      </c>
      <c r="H546" s="104" t="s">
        <v>1445</v>
      </c>
    </row>
    <row r="547" spans="1:8" x14ac:dyDescent="0.2">
      <c r="A547" s="493">
        <v>42054</v>
      </c>
      <c r="B547" s="104" t="s">
        <v>1852</v>
      </c>
      <c r="C547" s="108"/>
      <c r="D547" s="104" t="s">
        <v>49</v>
      </c>
      <c r="E547" s="488">
        <v>400</v>
      </c>
      <c r="F547" s="261" t="s">
        <v>46</v>
      </c>
      <c r="G547" s="108" t="s">
        <v>6327</v>
      </c>
      <c r="H547" s="104" t="s">
        <v>1442</v>
      </c>
    </row>
    <row r="548" spans="1:8" x14ac:dyDescent="0.2">
      <c r="A548" s="493">
        <v>42058</v>
      </c>
      <c r="B548" s="104" t="s">
        <v>1853</v>
      </c>
      <c r="C548" s="108" t="s">
        <v>1854</v>
      </c>
      <c r="D548" s="104" t="s">
        <v>54</v>
      </c>
      <c r="E548" s="488">
        <v>111.8</v>
      </c>
      <c r="F548" s="261" t="s">
        <v>46</v>
      </c>
      <c r="G548" s="108" t="s">
        <v>6327</v>
      </c>
      <c r="H548" s="104" t="s">
        <v>1447</v>
      </c>
    </row>
    <row r="549" spans="1:8" x14ac:dyDescent="0.2">
      <c r="A549" s="493">
        <v>42059</v>
      </c>
      <c r="B549" s="104" t="s">
        <v>1856</v>
      </c>
      <c r="C549" s="108" t="s">
        <v>1857</v>
      </c>
      <c r="D549" s="104" t="s">
        <v>51</v>
      </c>
      <c r="E549" s="488">
        <v>528.04999999999995</v>
      </c>
      <c r="F549" s="261" t="s">
        <v>46</v>
      </c>
      <c r="G549" s="108" t="s">
        <v>6327</v>
      </c>
      <c r="H549" s="104" t="s">
        <v>1447</v>
      </c>
    </row>
    <row r="550" spans="1:8" x14ac:dyDescent="0.2">
      <c r="A550" s="493">
        <v>42066</v>
      </c>
      <c r="B550" s="104" t="s">
        <v>1863</v>
      </c>
      <c r="C550" s="108"/>
      <c r="D550" s="104" t="s">
        <v>49</v>
      </c>
      <c r="E550" s="488">
        <v>400</v>
      </c>
      <c r="F550" s="261" t="s">
        <v>46</v>
      </c>
      <c r="G550" s="108" t="s">
        <v>6327</v>
      </c>
      <c r="H550" s="104" t="s">
        <v>1442</v>
      </c>
    </row>
    <row r="551" spans="1:8" x14ac:dyDescent="0.2">
      <c r="A551" s="493">
        <v>42067</v>
      </c>
      <c r="B551" s="104" t="s">
        <v>1864</v>
      </c>
      <c r="C551" s="108" t="s">
        <v>1865</v>
      </c>
      <c r="D551" s="104" t="s">
        <v>54</v>
      </c>
      <c r="E551" s="488">
        <v>1528.1</v>
      </c>
      <c r="F551" s="261" t="s">
        <v>46</v>
      </c>
      <c r="G551" s="477" t="s">
        <v>6327</v>
      </c>
      <c r="H551" s="104" t="s">
        <v>1471</v>
      </c>
    </row>
    <row r="552" spans="1:8" x14ac:dyDescent="0.2">
      <c r="A552" s="493">
        <v>42072</v>
      </c>
      <c r="B552" s="104" t="s">
        <v>1873</v>
      </c>
      <c r="C552" s="108"/>
      <c r="D552" s="104" t="s">
        <v>49</v>
      </c>
      <c r="E552" s="488">
        <v>3000</v>
      </c>
      <c r="F552" s="261" t="s">
        <v>46</v>
      </c>
      <c r="G552" s="108" t="s">
        <v>6327</v>
      </c>
      <c r="H552" s="104" t="s">
        <v>1445</v>
      </c>
    </row>
    <row r="553" spans="1:8" x14ac:dyDescent="0.2">
      <c r="A553" s="493">
        <v>42072</v>
      </c>
      <c r="B553" s="104" t="s">
        <v>1875</v>
      </c>
      <c r="C553" s="108" t="s">
        <v>1876</v>
      </c>
      <c r="D553" s="104" t="s">
        <v>54</v>
      </c>
      <c r="E553" s="488">
        <v>1388.72</v>
      </c>
      <c r="F553" s="261" t="s">
        <v>46</v>
      </c>
      <c r="G553" s="108" t="s">
        <v>6327</v>
      </c>
      <c r="H553" s="104" t="s">
        <v>1447</v>
      </c>
    </row>
    <row r="554" spans="1:8" x14ac:dyDescent="0.2">
      <c r="A554" s="493">
        <v>42073</v>
      </c>
      <c r="B554" s="104" t="s">
        <v>1879</v>
      </c>
      <c r="C554" s="108" t="s">
        <v>1880</v>
      </c>
      <c r="D554" s="104" t="s">
        <v>54</v>
      </c>
      <c r="E554" s="488">
        <v>2087.6</v>
      </c>
      <c r="F554" s="261" t="s">
        <v>46</v>
      </c>
      <c r="G554" s="108" t="s">
        <v>6327</v>
      </c>
      <c r="H554" s="104" t="s">
        <v>1922</v>
      </c>
    </row>
    <row r="555" spans="1:8" x14ac:dyDescent="0.2">
      <c r="A555" s="493">
        <v>42079</v>
      </c>
      <c r="B555" s="104" t="s">
        <v>1882</v>
      </c>
      <c r="C555" s="108"/>
      <c r="D555" s="104" t="s">
        <v>49</v>
      </c>
      <c r="E555" s="488">
        <v>1500</v>
      </c>
      <c r="F555" s="261" t="s">
        <v>46</v>
      </c>
      <c r="G555" s="108" t="s">
        <v>6327</v>
      </c>
      <c r="H555" s="104" t="s">
        <v>1445</v>
      </c>
    </row>
    <row r="556" spans="1:8" x14ac:dyDescent="0.2">
      <c r="A556" s="493">
        <v>42080</v>
      </c>
      <c r="B556" s="104" t="s">
        <v>1887</v>
      </c>
      <c r="C556" s="108" t="s">
        <v>1888</v>
      </c>
      <c r="D556" s="104" t="s">
        <v>54</v>
      </c>
      <c r="E556" s="488">
        <v>250</v>
      </c>
      <c r="F556" s="261" t="s">
        <v>46</v>
      </c>
      <c r="G556" s="108" t="s">
        <v>6327</v>
      </c>
      <c r="H556" s="104" t="s">
        <v>1445</v>
      </c>
    </row>
    <row r="557" spans="1:8" x14ac:dyDescent="0.2">
      <c r="A557" s="493">
        <v>42081</v>
      </c>
      <c r="B557" s="104" t="s">
        <v>1890</v>
      </c>
      <c r="C557" s="108"/>
      <c r="D557" s="104" t="s">
        <v>303</v>
      </c>
      <c r="E557" s="488">
        <v>-0.54</v>
      </c>
      <c r="F557" s="261" t="s">
        <v>46</v>
      </c>
      <c r="G557" s="108" t="s">
        <v>6327</v>
      </c>
      <c r="H557" s="104" t="s">
        <v>1445</v>
      </c>
    </row>
    <row r="558" spans="1:8" x14ac:dyDescent="0.2">
      <c r="A558" s="493">
        <v>42082</v>
      </c>
      <c r="B558" s="104" t="s">
        <v>1895</v>
      </c>
      <c r="C558" s="108"/>
      <c r="D558" s="104" t="s">
        <v>303</v>
      </c>
      <c r="E558" s="488">
        <v>42.54</v>
      </c>
      <c r="F558" s="261" t="s">
        <v>46</v>
      </c>
      <c r="G558" s="108" t="s">
        <v>6327</v>
      </c>
      <c r="H558" s="104" t="s">
        <v>1445</v>
      </c>
    </row>
    <row r="559" spans="1:8" x14ac:dyDescent="0.2">
      <c r="A559" s="493">
        <v>42088</v>
      </c>
      <c r="B559" s="104" t="s">
        <v>1899</v>
      </c>
      <c r="C559" s="108" t="s">
        <v>1900</v>
      </c>
      <c r="D559" s="104" t="s">
        <v>54</v>
      </c>
      <c r="E559" s="488">
        <v>1370</v>
      </c>
      <c r="F559" s="261" t="s">
        <v>46</v>
      </c>
      <c r="G559" s="108" t="s">
        <v>6327</v>
      </c>
      <c r="H559" s="104" t="s">
        <v>1447</v>
      </c>
    </row>
    <row r="560" spans="1:8" x14ac:dyDescent="0.2">
      <c r="A560" s="493">
        <v>42088</v>
      </c>
      <c r="B560" s="104" t="s">
        <v>1901</v>
      </c>
      <c r="C560" s="108" t="s">
        <v>1902</v>
      </c>
      <c r="D560" s="104" t="s">
        <v>54</v>
      </c>
      <c r="E560" s="488">
        <v>585</v>
      </c>
      <c r="F560" s="261" t="s">
        <v>46</v>
      </c>
      <c r="G560" s="108" t="s">
        <v>6327</v>
      </c>
      <c r="H560" s="104" t="s">
        <v>1447</v>
      </c>
    </row>
    <row r="561" spans="1:8" x14ac:dyDescent="0.2">
      <c r="A561" s="493">
        <v>42090</v>
      </c>
      <c r="B561" s="104" t="s">
        <v>1951</v>
      </c>
      <c r="C561" s="108"/>
      <c r="D561" s="104" t="s">
        <v>49</v>
      </c>
      <c r="E561" s="488">
        <v>2000</v>
      </c>
      <c r="F561" s="261" t="s">
        <v>46</v>
      </c>
      <c r="G561" s="108" t="s">
        <v>6327</v>
      </c>
      <c r="H561" s="104" t="s">
        <v>1445</v>
      </c>
    </row>
    <row r="562" spans="1:8" x14ac:dyDescent="0.2">
      <c r="A562" s="493">
        <v>42093</v>
      </c>
      <c r="B562" s="104" t="s">
        <v>1952</v>
      </c>
      <c r="C562" s="108" t="s">
        <v>1953</v>
      </c>
      <c r="D562" s="104" t="s">
        <v>54</v>
      </c>
      <c r="E562" s="488">
        <v>642.4</v>
      </c>
      <c r="F562" s="261" t="s">
        <v>46</v>
      </c>
      <c r="G562" s="477" t="s">
        <v>6327</v>
      </c>
      <c r="H562" s="104" t="s">
        <v>1447</v>
      </c>
    </row>
    <row r="563" spans="1:8" x14ac:dyDescent="0.2">
      <c r="A563" s="493">
        <v>42100</v>
      </c>
      <c r="B563" s="104" t="s">
        <v>1956</v>
      </c>
      <c r="C563" s="108"/>
      <c r="D563" s="104" t="s">
        <v>49</v>
      </c>
      <c r="E563" s="488">
        <v>400</v>
      </c>
      <c r="F563" s="261" t="s">
        <v>46</v>
      </c>
      <c r="G563" s="108" t="s">
        <v>6327</v>
      </c>
      <c r="H563" s="104" t="s">
        <v>1442</v>
      </c>
    </row>
    <row r="564" spans="1:8" x14ac:dyDescent="0.2">
      <c r="A564" s="493">
        <v>42100</v>
      </c>
      <c r="B564" s="104" t="s">
        <v>1957</v>
      </c>
      <c r="C564" s="108"/>
      <c r="D564" s="104" t="s">
        <v>303</v>
      </c>
      <c r="E564" s="488">
        <v>5</v>
      </c>
      <c r="F564" s="261" t="s">
        <v>46</v>
      </c>
      <c r="G564" s="108" t="s">
        <v>6327</v>
      </c>
      <c r="H564" s="104" t="s">
        <v>1442</v>
      </c>
    </row>
    <row r="565" spans="1:8" x14ac:dyDescent="0.2">
      <c r="A565" s="493">
        <v>42101</v>
      </c>
      <c r="B565" s="104" t="s">
        <v>1960</v>
      </c>
      <c r="C565" s="108" t="s">
        <v>1961</v>
      </c>
      <c r="D565" s="104" t="s">
        <v>54</v>
      </c>
      <c r="E565" s="488">
        <v>1489.96</v>
      </c>
      <c r="F565" s="261" t="s">
        <v>46</v>
      </c>
      <c r="G565" s="108" t="s">
        <v>6327</v>
      </c>
      <c r="H565" s="104" t="s">
        <v>1471</v>
      </c>
    </row>
    <row r="566" spans="1:8" x14ac:dyDescent="0.2">
      <c r="A566" s="493">
        <v>42102</v>
      </c>
      <c r="B566" s="104" t="s">
        <v>1962</v>
      </c>
      <c r="C566" s="108"/>
      <c r="D566" s="104" t="s">
        <v>303</v>
      </c>
      <c r="E566" s="488">
        <v>111.26</v>
      </c>
      <c r="F566" s="261" t="s">
        <v>46</v>
      </c>
      <c r="G566" s="108" t="s">
        <v>6327</v>
      </c>
      <c r="H566" s="104" t="s">
        <v>1445</v>
      </c>
    </row>
    <row r="567" spans="1:8" x14ac:dyDescent="0.2">
      <c r="A567" s="493">
        <v>42102</v>
      </c>
      <c r="B567" s="104" t="s">
        <v>1963</v>
      </c>
      <c r="C567" s="108"/>
      <c r="D567" s="104" t="s">
        <v>49</v>
      </c>
      <c r="E567" s="488">
        <v>1500</v>
      </c>
      <c r="F567" s="261" t="s">
        <v>46</v>
      </c>
      <c r="G567" s="108" t="s">
        <v>6327</v>
      </c>
      <c r="H567" s="104" t="s">
        <v>1445</v>
      </c>
    </row>
    <row r="568" spans="1:8" x14ac:dyDescent="0.2">
      <c r="A568" s="493">
        <v>42108</v>
      </c>
      <c r="B568" s="104" t="s">
        <v>1968</v>
      </c>
      <c r="C568" s="108" t="s">
        <v>1969</v>
      </c>
      <c r="D568" s="104" t="s">
        <v>54</v>
      </c>
      <c r="E568" s="488">
        <v>1250</v>
      </c>
      <c r="F568" s="261" t="s">
        <v>46</v>
      </c>
      <c r="G568" s="108" t="s">
        <v>6327</v>
      </c>
      <c r="H568" s="104" t="s">
        <v>1447</v>
      </c>
    </row>
    <row r="569" spans="1:8" x14ac:dyDescent="0.2">
      <c r="A569" s="493">
        <v>42118</v>
      </c>
      <c r="B569" s="104" t="s">
        <v>1971</v>
      </c>
      <c r="C569" s="108" t="s">
        <v>1972</v>
      </c>
      <c r="D569" s="104" t="s">
        <v>51</v>
      </c>
      <c r="E569" s="488">
        <v>451.3</v>
      </c>
      <c r="F569" s="261" t="s">
        <v>46</v>
      </c>
      <c r="G569" s="477" t="s">
        <v>6327</v>
      </c>
      <c r="H569" s="104" t="s">
        <v>1447</v>
      </c>
    </row>
    <row r="570" spans="1:8" x14ac:dyDescent="0.2">
      <c r="A570" s="493">
        <v>42124</v>
      </c>
      <c r="B570" s="104" t="s">
        <v>1980</v>
      </c>
      <c r="C570" s="108"/>
      <c r="D570" s="104" t="s">
        <v>303</v>
      </c>
      <c r="E570" s="488">
        <v>1</v>
      </c>
      <c r="F570" s="261" t="s">
        <v>46</v>
      </c>
      <c r="G570" s="108" t="s">
        <v>6327</v>
      </c>
      <c r="H570" s="104" t="s">
        <v>1442</v>
      </c>
    </row>
    <row r="571" spans="1:8" x14ac:dyDescent="0.2">
      <c r="A571" s="493">
        <v>42124</v>
      </c>
      <c r="B571" s="104" t="s">
        <v>1981</v>
      </c>
      <c r="C571" s="108"/>
      <c r="D571" s="104" t="s">
        <v>49</v>
      </c>
      <c r="E571" s="488">
        <v>400</v>
      </c>
      <c r="F571" s="261" t="s">
        <v>46</v>
      </c>
      <c r="G571" s="108" t="s">
        <v>6327</v>
      </c>
      <c r="H571" s="104" t="s">
        <v>1442</v>
      </c>
    </row>
    <row r="572" spans="1:8" x14ac:dyDescent="0.2">
      <c r="A572" s="493">
        <v>42132</v>
      </c>
      <c r="B572" s="104" t="s">
        <v>1984</v>
      </c>
      <c r="C572" s="108" t="s">
        <v>1985</v>
      </c>
      <c r="D572" s="104" t="s">
        <v>54</v>
      </c>
      <c r="E572" s="488">
        <v>1475.26</v>
      </c>
      <c r="F572" s="261" t="s">
        <v>46</v>
      </c>
      <c r="G572" s="108" t="s">
        <v>6327</v>
      </c>
      <c r="H572" s="104" t="s">
        <v>1471</v>
      </c>
    </row>
    <row r="573" spans="1:8" x14ac:dyDescent="0.2">
      <c r="A573" s="493">
        <v>42132</v>
      </c>
      <c r="B573" s="104" t="s">
        <v>1986</v>
      </c>
      <c r="C573" s="108" t="s">
        <v>1987</v>
      </c>
      <c r="D573" s="104" t="s">
        <v>51</v>
      </c>
      <c r="E573" s="488">
        <v>247</v>
      </c>
      <c r="F573" s="261" t="s">
        <v>46</v>
      </c>
      <c r="G573" s="108" t="s">
        <v>6327</v>
      </c>
      <c r="H573" s="104" t="s">
        <v>1447</v>
      </c>
    </row>
    <row r="574" spans="1:8" x14ac:dyDescent="0.2">
      <c r="A574" s="493">
        <v>42136</v>
      </c>
      <c r="B574" s="104" t="s">
        <v>1988</v>
      </c>
      <c r="C574" s="108"/>
      <c r="D574" s="104" t="s">
        <v>303</v>
      </c>
      <c r="E574" s="488">
        <v>85.73</v>
      </c>
      <c r="F574" s="261" t="s">
        <v>46</v>
      </c>
      <c r="G574" s="108" t="s">
        <v>6327</v>
      </c>
      <c r="H574" s="104" t="s">
        <v>1445</v>
      </c>
    </row>
    <row r="575" spans="1:8" x14ac:dyDescent="0.2">
      <c r="A575" s="493">
        <v>42136</v>
      </c>
      <c r="B575" s="104" t="s">
        <v>1989</v>
      </c>
      <c r="C575" s="108"/>
      <c r="D575" s="104" t="s">
        <v>49</v>
      </c>
      <c r="E575" s="488">
        <v>2000</v>
      </c>
      <c r="F575" s="261" t="s">
        <v>46</v>
      </c>
      <c r="G575" s="477" t="s">
        <v>6327</v>
      </c>
      <c r="H575" s="104" t="s">
        <v>1445</v>
      </c>
    </row>
    <row r="576" spans="1:8" x14ac:dyDescent="0.2">
      <c r="A576" s="493">
        <v>42136</v>
      </c>
      <c r="B576" s="104" t="s">
        <v>1990</v>
      </c>
      <c r="C576" s="108" t="s">
        <v>1991</v>
      </c>
      <c r="D576" s="104" t="s">
        <v>54</v>
      </c>
      <c r="E576" s="488">
        <v>500</v>
      </c>
      <c r="F576" s="261" t="s">
        <v>46</v>
      </c>
      <c r="G576" s="108" t="s">
        <v>6327</v>
      </c>
      <c r="H576" s="104" t="s">
        <v>1447</v>
      </c>
    </row>
    <row r="577" spans="1:8" x14ac:dyDescent="0.2">
      <c r="A577" s="493">
        <v>42137</v>
      </c>
      <c r="B577" s="104" t="s">
        <v>1992</v>
      </c>
      <c r="C577" s="108" t="s">
        <v>1993</v>
      </c>
      <c r="D577" s="104" t="s">
        <v>54</v>
      </c>
      <c r="E577" s="488">
        <v>3900</v>
      </c>
      <c r="F577" s="261" t="s">
        <v>46</v>
      </c>
      <c r="G577" s="108" t="s">
        <v>6327</v>
      </c>
      <c r="H577" s="104" t="s">
        <v>1447</v>
      </c>
    </row>
    <row r="578" spans="1:8" x14ac:dyDescent="0.2">
      <c r="A578" s="493">
        <v>42137</v>
      </c>
      <c r="B578" s="104" t="s">
        <v>1994</v>
      </c>
      <c r="C578" s="108" t="s">
        <v>1995</v>
      </c>
      <c r="D578" s="104" t="s">
        <v>54</v>
      </c>
      <c r="E578" s="488">
        <v>424</v>
      </c>
      <c r="F578" s="261" t="s">
        <v>46</v>
      </c>
      <c r="G578" s="108" t="s">
        <v>6327</v>
      </c>
      <c r="H578" s="104" t="s">
        <v>2109</v>
      </c>
    </row>
    <row r="579" spans="1:8" x14ac:dyDescent="0.2">
      <c r="A579" s="493">
        <v>42139</v>
      </c>
      <c r="B579" s="104" t="s">
        <v>1998</v>
      </c>
      <c r="C579" s="108"/>
      <c r="D579" s="104" t="s">
        <v>49</v>
      </c>
      <c r="E579" s="488">
        <v>1500</v>
      </c>
      <c r="F579" s="261" t="s">
        <v>46</v>
      </c>
      <c r="G579" s="108" t="s">
        <v>6327</v>
      </c>
      <c r="H579" s="104" t="s">
        <v>1445</v>
      </c>
    </row>
    <row r="580" spans="1:8" x14ac:dyDescent="0.2">
      <c r="A580" s="493">
        <v>42139</v>
      </c>
      <c r="B580" s="104" t="s">
        <v>1999</v>
      </c>
      <c r="C580" s="108"/>
      <c r="D580" s="104" t="s">
        <v>303</v>
      </c>
      <c r="E580" s="488">
        <v>29.32</v>
      </c>
      <c r="F580" s="261" t="s">
        <v>46</v>
      </c>
      <c r="G580" s="108" t="s">
        <v>6327</v>
      </c>
      <c r="H580" s="104" t="s">
        <v>1445</v>
      </c>
    </row>
    <row r="581" spans="1:8" x14ac:dyDescent="0.2">
      <c r="A581" s="493">
        <v>42142</v>
      </c>
      <c r="B581" s="104" t="s">
        <v>2000</v>
      </c>
      <c r="C581" s="108" t="s">
        <v>2001</v>
      </c>
      <c r="D581" s="104" t="s">
        <v>54</v>
      </c>
      <c r="E581" s="488">
        <v>466.8</v>
      </c>
      <c r="F581" s="261" t="s">
        <v>46</v>
      </c>
      <c r="G581" s="108" t="s">
        <v>6327</v>
      </c>
      <c r="H581" s="104" t="s">
        <v>1447</v>
      </c>
    </row>
    <row r="582" spans="1:8" x14ac:dyDescent="0.2">
      <c r="A582" s="493">
        <v>42145</v>
      </c>
      <c r="B582" s="104" t="s">
        <v>2004</v>
      </c>
      <c r="C582" s="108" t="s">
        <v>2005</v>
      </c>
      <c r="D582" s="104" t="s">
        <v>54</v>
      </c>
      <c r="E582" s="488">
        <v>142</v>
      </c>
      <c r="F582" s="261" t="s">
        <v>46</v>
      </c>
      <c r="G582" s="108" t="s">
        <v>6327</v>
      </c>
      <c r="H582" s="104" t="s">
        <v>1447</v>
      </c>
    </row>
    <row r="583" spans="1:8" x14ac:dyDescent="0.2">
      <c r="A583" s="493">
        <v>42156</v>
      </c>
      <c r="B583" s="104" t="s">
        <v>2014</v>
      </c>
      <c r="C583" s="108"/>
      <c r="D583" s="104" t="s">
        <v>49</v>
      </c>
      <c r="E583" s="488">
        <v>400</v>
      </c>
      <c r="F583" s="261" t="s">
        <v>46</v>
      </c>
      <c r="G583" s="108" t="s">
        <v>6327</v>
      </c>
      <c r="H583" s="104" t="s">
        <v>1442</v>
      </c>
    </row>
    <row r="584" spans="1:8" x14ac:dyDescent="0.2">
      <c r="A584" s="493">
        <v>42156</v>
      </c>
      <c r="B584" s="104" t="s">
        <v>2015</v>
      </c>
      <c r="C584" s="108"/>
      <c r="D584" s="104" t="s">
        <v>303</v>
      </c>
      <c r="E584" s="488">
        <v>5</v>
      </c>
      <c r="F584" s="261" t="s">
        <v>46</v>
      </c>
      <c r="G584" s="108" t="s">
        <v>6327</v>
      </c>
      <c r="H584" s="104" t="s">
        <v>1442</v>
      </c>
    </row>
    <row r="585" spans="1:8" x14ac:dyDescent="0.2">
      <c r="A585" s="493">
        <v>42157</v>
      </c>
      <c r="B585" s="104" t="s">
        <v>2016</v>
      </c>
      <c r="C585" s="108" t="s">
        <v>2017</v>
      </c>
      <c r="D585" s="104" t="s">
        <v>54</v>
      </c>
      <c r="E585" s="488">
        <v>1348.4</v>
      </c>
      <c r="F585" s="261" t="s">
        <v>46</v>
      </c>
      <c r="G585" s="108" t="s">
        <v>6327</v>
      </c>
      <c r="H585" s="104" t="s">
        <v>1447</v>
      </c>
    </row>
    <row r="586" spans="1:8" x14ac:dyDescent="0.2">
      <c r="A586" s="493">
        <v>42157</v>
      </c>
      <c r="B586" s="104" t="s">
        <v>2018</v>
      </c>
      <c r="C586" s="108" t="s">
        <v>2019</v>
      </c>
      <c r="D586" s="104" t="s">
        <v>54</v>
      </c>
      <c r="E586" s="488">
        <v>3176.2</v>
      </c>
      <c r="F586" s="261" t="s">
        <v>46</v>
      </c>
      <c r="G586" s="108" t="s">
        <v>6327</v>
      </c>
      <c r="H586" s="104" t="s">
        <v>2116</v>
      </c>
    </row>
    <row r="587" spans="1:8" x14ac:dyDescent="0.2">
      <c r="A587" s="493">
        <v>42158</v>
      </c>
      <c r="B587" s="104" t="s">
        <v>2023</v>
      </c>
      <c r="C587" s="108" t="s">
        <v>2024</v>
      </c>
      <c r="D587" s="104" t="s">
        <v>54</v>
      </c>
      <c r="E587" s="488">
        <v>654</v>
      </c>
      <c r="F587" s="261" t="s">
        <v>46</v>
      </c>
      <c r="G587" s="108" t="s">
        <v>6327</v>
      </c>
      <c r="H587" s="104" t="s">
        <v>2116</v>
      </c>
    </row>
    <row r="588" spans="1:8" x14ac:dyDescent="0.2">
      <c r="A588" s="493">
        <v>42164</v>
      </c>
      <c r="B588" s="104" t="s">
        <v>2025</v>
      </c>
      <c r="C588" s="108" t="s">
        <v>2026</v>
      </c>
      <c r="D588" s="104" t="s">
        <v>54</v>
      </c>
      <c r="E588" s="488">
        <v>1469.54</v>
      </c>
      <c r="F588" s="261" t="s">
        <v>46</v>
      </c>
      <c r="G588" s="108" t="s">
        <v>6327</v>
      </c>
      <c r="H588" s="104" t="s">
        <v>1471</v>
      </c>
    </row>
    <row r="589" spans="1:8" x14ac:dyDescent="0.2">
      <c r="A589" s="493">
        <v>42164</v>
      </c>
      <c r="B589" s="104" t="s">
        <v>1218</v>
      </c>
      <c r="C589" s="108" t="s">
        <v>2027</v>
      </c>
      <c r="D589" s="104" t="s">
        <v>51</v>
      </c>
      <c r="E589" s="488">
        <v>1113.5</v>
      </c>
      <c r="F589" s="261" t="s">
        <v>46</v>
      </c>
      <c r="G589" s="108" t="s">
        <v>6327</v>
      </c>
      <c r="H589" s="104" t="s">
        <v>1447</v>
      </c>
    </row>
    <row r="590" spans="1:8" x14ac:dyDescent="0.2">
      <c r="A590" s="493">
        <v>42164</v>
      </c>
      <c r="B590" s="104" t="s">
        <v>2030</v>
      </c>
      <c r="C590" s="108" t="s">
        <v>2031</v>
      </c>
      <c r="D590" s="104" t="s">
        <v>54</v>
      </c>
      <c r="E590" s="488">
        <v>1090</v>
      </c>
      <c r="F590" s="261" t="s">
        <v>46</v>
      </c>
      <c r="G590" s="108" t="s">
        <v>6327</v>
      </c>
      <c r="H590" s="104" t="s">
        <v>1447</v>
      </c>
    </row>
    <row r="591" spans="1:8" x14ac:dyDescent="0.2">
      <c r="A591" s="493">
        <v>42165</v>
      </c>
      <c r="B591" s="104" t="s">
        <v>2034</v>
      </c>
      <c r="C591" s="108"/>
      <c r="D591" s="104" t="s">
        <v>49</v>
      </c>
      <c r="E591" s="488">
        <v>1500</v>
      </c>
      <c r="F591" s="261" t="s">
        <v>46</v>
      </c>
      <c r="G591" s="108" t="s">
        <v>6327</v>
      </c>
      <c r="H591" s="104" t="s">
        <v>1445</v>
      </c>
    </row>
    <row r="592" spans="1:8" x14ac:dyDescent="0.2">
      <c r="A592" s="493">
        <v>42165</v>
      </c>
      <c r="B592" s="104" t="s">
        <v>2035</v>
      </c>
      <c r="C592" s="108"/>
      <c r="D592" s="104" t="s">
        <v>303</v>
      </c>
      <c r="E592" s="488">
        <v>40.200000000000003</v>
      </c>
      <c r="F592" s="261" t="s">
        <v>46</v>
      </c>
      <c r="G592" s="108" t="s">
        <v>6327</v>
      </c>
      <c r="H592" s="104" t="s">
        <v>1445</v>
      </c>
    </row>
    <row r="593" spans="1:8" x14ac:dyDescent="0.2">
      <c r="A593" s="493">
        <v>42166</v>
      </c>
      <c r="B593" s="104" t="s">
        <v>2039</v>
      </c>
      <c r="C593" s="108" t="s">
        <v>2040</v>
      </c>
      <c r="D593" s="104" t="s">
        <v>51</v>
      </c>
      <c r="E593" s="488">
        <v>135</v>
      </c>
      <c r="F593" s="261" t="s">
        <v>46</v>
      </c>
      <c r="G593" s="108" t="s">
        <v>6327</v>
      </c>
      <c r="H593" s="104" t="s">
        <v>1447</v>
      </c>
    </row>
    <row r="594" spans="1:8" x14ac:dyDescent="0.2">
      <c r="A594" s="493">
        <v>42167</v>
      </c>
      <c r="B594" s="104" t="s">
        <v>2044</v>
      </c>
      <c r="C594" s="108" t="s">
        <v>2045</v>
      </c>
      <c r="D594" s="104" t="s">
        <v>51</v>
      </c>
      <c r="E594" s="488">
        <v>390</v>
      </c>
      <c r="F594" s="261" t="s">
        <v>46</v>
      </c>
      <c r="G594" s="108" t="s">
        <v>6327</v>
      </c>
      <c r="H594" s="104" t="s">
        <v>1447</v>
      </c>
    </row>
    <row r="595" spans="1:8" x14ac:dyDescent="0.2">
      <c r="A595" s="493">
        <v>42167</v>
      </c>
      <c r="B595" s="104" t="s">
        <v>2046</v>
      </c>
      <c r="C595" s="108" t="s">
        <v>2047</v>
      </c>
      <c r="D595" s="104" t="s">
        <v>51</v>
      </c>
      <c r="E595" s="488">
        <v>360</v>
      </c>
      <c r="F595" s="261" t="s">
        <v>46</v>
      </c>
      <c r="G595" s="108" t="s">
        <v>6327</v>
      </c>
      <c r="H595" s="104" t="s">
        <v>1447</v>
      </c>
    </row>
    <row r="596" spans="1:8" x14ac:dyDescent="0.2">
      <c r="A596" s="493">
        <v>42172</v>
      </c>
      <c r="B596" s="104" t="s">
        <v>2050</v>
      </c>
      <c r="C596" s="108" t="s">
        <v>2051</v>
      </c>
      <c r="D596" s="104" t="s">
        <v>51</v>
      </c>
      <c r="E596" s="488">
        <v>12643.9</v>
      </c>
      <c r="F596" s="261" t="s">
        <v>46</v>
      </c>
      <c r="G596" s="108" t="s">
        <v>6327</v>
      </c>
      <c r="H596" s="104" t="s">
        <v>1447</v>
      </c>
    </row>
    <row r="597" spans="1:8" x14ac:dyDescent="0.2">
      <c r="A597" s="493">
        <v>42173</v>
      </c>
      <c r="B597" s="104" t="s">
        <v>2054</v>
      </c>
      <c r="C597" s="108" t="s">
        <v>2055</v>
      </c>
      <c r="D597" s="104" t="s">
        <v>51</v>
      </c>
      <c r="E597" s="488">
        <v>982.5</v>
      </c>
      <c r="F597" s="261" t="s">
        <v>46</v>
      </c>
      <c r="G597" s="108" t="s">
        <v>6327</v>
      </c>
      <c r="H597" s="104" t="s">
        <v>1447</v>
      </c>
    </row>
    <row r="598" spans="1:8" x14ac:dyDescent="0.2">
      <c r="A598" s="493">
        <v>42177</v>
      </c>
      <c r="B598" s="104" t="s">
        <v>2056</v>
      </c>
      <c r="C598" s="108" t="s">
        <v>2057</v>
      </c>
      <c r="D598" s="104" t="s">
        <v>54</v>
      </c>
      <c r="E598" s="488">
        <v>2850</v>
      </c>
      <c r="F598" s="261" t="s">
        <v>46</v>
      </c>
      <c r="G598" s="108" t="s">
        <v>6327</v>
      </c>
      <c r="H598" s="104" t="s">
        <v>2128</v>
      </c>
    </row>
    <row r="599" spans="1:8" x14ac:dyDescent="0.2">
      <c r="A599" s="493">
        <v>42177</v>
      </c>
      <c r="B599" s="104" t="s">
        <v>2058</v>
      </c>
      <c r="C599" s="108" t="s">
        <v>2059</v>
      </c>
      <c r="D599" s="104" t="s">
        <v>54</v>
      </c>
      <c r="E599" s="488">
        <v>550</v>
      </c>
      <c r="F599" s="261" t="s">
        <v>46</v>
      </c>
      <c r="G599" s="108" t="s">
        <v>6327</v>
      </c>
      <c r="H599" s="104" t="s">
        <v>2129</v>
      </c>
    </row>
    <row r="600" spans="1:8" x14ac:dyDescent="0.2">
      <c r="A600" s="493">
        <v>42177</v>
      </c>
      <c r="B600" s="104" t="s">
        <v>2060</v>
      </c>
      <c r="C600" s="108"/>
      <c r="D600" s="104" t="s">
        <v>303</v>
      </c>
      <c r="E600" s="488">
        <v>28.09</v>
      </c>
      <c r="F600" s="261" t="s">
        <v>46</v>
      </c>
      <c r="G600" s="108" t="s">
        <v>6327</v>
      </c>
      <c r="H600" s="104" t="s">
        <v>1445</v>
      </c>
    </row>
    <row r="601" spans="1:8" x14ac:dyDescent="0.2">
      <c r="A601" s="493">
        <v>42177</v>
      </c>
      <c r="B601" s="104" t="s">
        <v>2061</v>
      </c>
      <c r="C601" s="108"/>
      <c r="D601" s="104" t="s">
        <v>49</v>
      </c>
      <c r="E601" s="488">
        <v>2000</v>
      </c>
      <c r="F601" s="261" t="s">
        <v>46</v>
      </c>
      <c r="G601" s="108" t="s">
        <v>6327</v>
      </c>
      <c r="H601" s="104" t="s">
        <v>1445</v>
      </c>
    </row>
    <row r="602" spans="1:8" x14ac:dyDescent="0.2">
      <c r="A602" s="493">
        <v>42178</v>
      </c>
      <c r="B602" s="104" t="s">
        <v>2064</v>
      </c>
      <c r="C602" s="108" t="s">
        <v>2065</v>
      </c>
      <c r="D602" s="104" t="s">
        <v>54</v>
      </c>
      <c r="E602" s="488">
        <v>2940.32</v>
      </c>
      <c r="F602" s="261" t="s">
        <v>46</v>
      </c>
      <c r="G602" s="108" t="s">
        <v>6327</v>
      </c>
      <c r="H602" s="104" t="s">
        <v>1798</v>
      </c>
    </row>
    <row r="603" spans="1:8" x14ac:dyDescent="0.2">
      <c r="A603" s="493">
        <v>42178</v>
      </c>
      <c r="B603" s="104" t="s">
        <v>2068</v>
      </c>
      <c r="C603" s="108" t="s">
        <v>2069</v>
      </c>
      <c r="D603" s="104" t="s">
        <v>54</v>
      </c>
      <c r="E603" s="488">
        <v>1548</v>
      </c>
      <c r="F603" s="261" t="s">
        <v>46</v>
      </c>
      <c r="G603" s="108" t="s">
        <v>6327</v>
      </c>
      <c r="H603" s="104" t="s">
        <v>1447</v>
      </c>
    </row>
    <row r="604" spans="1:8" x14ac:dyDescent="0.2">
      <c r="A604" s="493">
        <v>42180</v>
      </c>
      <c r="B604" s="104" t="s">
        <v>2074</v>
      </c>
      <c r="C604" s="108" t="s">
        <v>2075</v>
      </c>
      <c r="D604" s="104" t="s">
        <v>54</v>
      </c>
      <c r="E604" s="488">
        <v>1675</v>
      </c>
      <c r="F604" s="261" t="s">
        <v>46</v>
      </c>
      <c r="G604" s="108" t="s">
        <v>6327</v>
      </c>
      <c r="H604" s="104" t="s">
        <v>1447</v>
      </c>
    </row>
    <row r="605" spans="1:8" x14ac:dyDescent="0.2">
      <c r="A605" s="493">
        <v>42180</v>
      </c>
      <c r="B605" s="104" t="s">
        <v>2076</v>
      </c>
      <c r="C605" s="108" t="s">
        <v>2077</v>
      </c>
      <c r="D605" s="104" t="s">
        <v>51</v>
      </c>
      <c r="E605" s="488">
        <v>4025</v>
      </c>
      <c r="F605" s="261" t="s">
        <v>46</v>
      </c>
      <c r="G605" s="108" t="s">
        <v>6327</v>
      </c>
      <c r="H605" s="104" t="s">
        <v>1447</v>
      </c>
    </row>
    <row r="606" spans="1:8" x14ac:dyDescent="0.2">
      <c r="A606" s="493">
        <v>42181</v>
      </c>
      <c r="B606" s="104" t="s">
        <v>2078</v>
      </c>
      <c r="C606" s="108"/>
      <c r="D606" s="104" t="s">
        <v>49</v>
      </c>
      <c r="E606" s="488">
        <v>1500</v>
      </c>
      <c r="F606" s="261" t="s">
        <v>46</v>
      </c>
      <c r="G606" s="108" t="s">
        <v>6327</v>
      </c>
      <c r="H606" s="104" t="s">
        <v>1445</v>
      </c>
    </row>
    <row r="607" spans="1:8" x14ac:dyDescent="0.2">
      <c r="A607" s="493">
        <v>42181</v>
      </c>
      <c r="B607" s="104" t="s">
        <v>2079</v>
      </c>
      <c r="C607" s="108"/>
      <c r="D607" s="104" t="s">
        <v>303</v>
      </c>
      <c r="E607" s="488">
        <v>10.01</v>
      </c>
      <c r="F607" s="261" t="s">
        <v>46</v>
      </c>
      <c r="G607" s="108" t="s">
        <v>6327</v>
      </c>
      <c r="H607" s="104" t="s">
        <v>1445</v>
      </c>
    </row>
    <row r="608" spans="1:8" x14ac:dyDescent="0.2">
      <c r="A608" s="493">
        <v>42184</v>
      </c>
      <c r="B608" s="104" t="s">
        <v>2083</v>
      </c>
      <c r="C608" s="108"/>
      <c r="D608" s="104" t="s">
        <v>303</v>
      </c>
      <c r="E608" s="488">
        <v>2114</v>
      </c>
      <c r="F608" s="261" t="s">
        <v>46</v>
      </c>
      <c r="G608" s="108" t="s">
        <v>6327</v>
      </c>
      <c r="H608" s="104" t="s">
        <v>1445</v>
      </c>
    </row>
    <row r="609" spans="1:8" x14ac:dyDescent="0.2">
      <c r="A609" s="493">
        <v>42184</v>
      </c>
      <c r="B609" s="104" t="s">
        <v>2084</v>
      </c>
      <c r="C609" s="108"/>
      <c r="D609" s="104" t="s">
        <v>49</v>
      </c>
      <c r="E609" s="488">
        <v>3500</v>
      </c>
      <c r="F609" s="261" t="s">
        <v>46</v>
      </c>
      <c r="G609" s="108" t="s">
        <v>6327</v>
      </c>
      <c r="H609" s="104" t="s">
        <v>1445</v>
      </c>
    </row>
    <row r="610" spans="1:8" x14ac:dyDescent="0.2">
      <c r="A610" s="493">
        <v>42184</v>
      </c>
      <c r="B610" s="104" t="s">
        <v>2085</v>
      </c>
      <c r="C610" s="108" t="s">
        <v>2086</v>
      </c>
      <c r="D610" s="104" t="s">
        <v>54</v>
      </c>
      <c r="E610" s="488">
        <v>642.6</v>
      </c>
      <c r="F610" s="261" t="s">
        <v>46</v>
      </c>
      <c r="G610" s="108" t="s">
        <v>6327</v>
      </c>
      <c r="H610" s="104" t="s">
        <v>1447</v>
      </c>
    </row>
    <row r="611" spans="1:8" x14ac:dyDescent="0.2">
      <c r="A611" s="493">
        <v>42184</v>
      </c>
      <c r="B611" s="104" t="s">
        <v>2087</v>
      </c>
      <c r="C611" s="108" t="s">
        <v>2088</v>
      </c>
      <c r="D611" s="104" t="s">
        <v>54</v>
      </c>
      <c r="E611" s="488">
        <v>551.25</v>
      </c>
      <c r="F611" s="261" t="s">
        <v>46</v>
      </c>
      <c r="G611" s="108" t="s">
        <v>6327</v>
      </c>
      <c r="H611" s="104" t="s">
        <v>1447</v>
      </c>
    </row>
    <row r="612" spans="1:8" x14ac:dyDescent="0.2">
      <c r="A612" s="493">
        <v>42184</v>
      </c>
      <c r="B612" s="104" t="s">
        <v>2089</v>
      </c>
      <c r="C612" s="108"/>
      <c r="D612" s="104" t="s">
        <v>303</v>
      </c>
      <c r="E612" s="488">
        <v>1025.8</v>
      </c>
      <c r="F612" s="261" t="s">
        <v>46</v>
      </c>
      <c r="G612" s="108" t="s">
        <v>6327</v>
      </c>
      <c r="H612" s="104" t="s">
        <v>1445</v>
      </c>
    </row>
    <row r="613" spans="1:8" x14ac:dyDescent="0.2">
      <c r="A613" s="493">
        <v>42184</v>
      </c>
      <c r="B613" s="104" t="s">
        <v>2090</v>
      </c>
      <c r="C613" s="108" t="s">
        <v>2091</v>
      </c>
      <c r="D613" s="104" t="s">
        <v>54</v>
      </c>
      <c r="E613" s="488">
        <v>724.5</v>
      </c>
      <c r="F613" s="261" t="s">
        <v>46</v>
      </c>
      <c r="G613" s="108" t="s">
        <v>6327</v>
      </c>
      <c r="H613" s="104" t="s">
        <v>1447</v>
      </c>
    </row>
    <row r="614" spans="1:8" x14ac:dyDescent="0.2">
      <c r="A614" s="493">
        <v>42185</v>
      </c>
      <c r="B614" s="104" t="s">
        <v>2098</v>
      </c>
      <c r="C614" s="108" t="s">
        <v>2099</v>
      </c>
      <c r="D614" s="104" t="s">
        <v>54</v>
      </c>
      <c r="E614" s="488">
        <v>719.5</v>
      </c>
      <c r="F614" s="261" t="s">
        <v>46</v>
      </c>
      <c r="G614" s="108" t="s">
        <v>6327</v>
      </c>
      <c r="H614" s="104" t="s">
        <v>1447</v>
      </c>
    </row>
    <row r="615" spans="1:8" x14ac:dyDescent="0.2">
      <c r="A615" s="493">
        <v>42185</v>
      </c>
      <c r="B615" s="104" t="s">
        <v>2100</v>
      </c>
      <c r="C615" s="108"/>
      <c r="D615" s="104" t="s">
        <v>49</v>
      </c>
      <c r="E615" s="488">
        <v>400</v>
      </c>
      <c r="F615" s="261" t="s">
        <v>46</v>
      </c>
      <c r="G615" s="108" t="s">
        <v>6327</v>
      </c>
      <c r="H615" s="104" t="s">
        <v>1442</v>
      </c>
    </row>
    <row r="616" spans="1:8" x14ac:dyDescent="0.2">
      <c r="A616" s="493">
        <v>42185</v>
      </c>
      <c r="B616" s="104" t="s">
        <v>2101</v>
      </c>
      <c r="C616" s="108"/>
      <c r="D616" s="104" t="s">
        <v>303</v>
      </c>
      <c r="E616" s="488">
        <v>5</v>
      </c>
      <c r="F616" s="261" t="s">
        <v>46</v>
      </c>
      <c r="G616" s="108" t="s">
        <v>6327</v>
      </c>
      <c r="H616" s="104" t="s">
        <v>1442</v>
      </c>
    </row>
    <row r="617" spans="1:8" x14ac:dyDescent="0.2">
      <c r="A617" s="493">
        <v>42186</v>
      </c>
      <c r="B617" s="104" t="s">
        <v>2135</v>
      </c>
      <c r="C617" s="108" t="s">
        <v>2136</v>
      </c>
      <c r="D617" s="104" t="s">
        <v>54</v>
      </c>
      <c r="E617" s="488">
        <v>250</v>
      </c>
      <c r="F617" s="261" t="s">
        <v>46</v>
      </c>
      <c r="G617" s="108" t="s">
        <v>6327</v>
      </c>
      <c r="H617" s="104" t="s">
        <v>1447</v>
      </c>
    </row>
    <row r="618" spans="1:8" x14ac:dyDescent="0.2">
      <c r="A618" s="493">
        <v>42191</v>
      </c>
      <c r="B618" s="104" t="s">
        <v>2141</v>
      </c>
      <c r="C618" s="108" t="s">
        <v>2142</v>
      </c>
      <c r="D618" s="104" t="s">
        <v>54</v>
      </c>
      <c r="E618" s="488">
        <v>340</v>
      </c>
      <c r="F618" s="261" t="s">
        <v>46</v>
      </c>
      <c r="G618" s="108" t="s">
        <v>6327</v>
      </c>
      <c r="H618" s="104" t="s">
        <v>1447</v>
      </c>
    </row>
    <row r="619" spans="1:8" x14ac:dyDescent="0.2">
      <c r="A619" s="493">
        <v>42191</v>
      </c>
      <c r="B619" s="104" t="s">
        <v>2144</v>
      </c>
      <c r="C619" s="108"/>
      <c r="D619" s="104" t="s">
        <v>81</v>
      </c>
      <c r="E619" s="488">
        <v>515</v>
      </c>
      <c r="F619" s="261" t="s">
        <v>46</v>
      </c>
      <c r="G619" s="108" t="s">
        <v>6327</v>
      </c>
      <c r="H619" s="104" t="s">
        <v>2561</v>
      </c>
    </row>
    <row r="620" spans="1:8" x14ac:dyDescent="0.2">
      <c r="A620" s="493">
        <v>42193</v>
      </c>
      <c r="B620" s="104" t="s">
        <v>2147</v>
      </c>
      <c r="C620" s="108" t="s">
        <v>2148</v>
      </c>
      <c r="D620" s="104" t="s">
        <v>54</v>
      </c>
      <c r="E620" s="488">
        <v>805</v>
      </c>
      <c r="F620" s="261" t="s">
        <v>46</v>
      </c>
      <c r="G620" s="108" t="s">
        <v>6327</v>
      </c>
      <c r="H620" s="104" t="s">
        <v>1447</v>
      </c>
    </row>
    <row r="621" spans="1:8" x14ac:dyDescent="0.2">
      <c r="A621" s="493">
        <v>42193</v>
      </c>
      <c r="B621" s="104" t="s">
        <v>2152</v>
      </c>
      <c r="C621" s="108" t="s">
        <v>2153</v>
      </c>
      <c r="D621" s="104" t="s">
        <v>51</v>
      </c>
      <c r="E621" s="488">
        <v>627.29999999999995</v>
      </c>
      <c r="F621" s="261" t="s">
        <v>46</v>
      </c>
      <c r="G621" s="108" t="s">
        <v>6327</v>
      </c>
      <c r="H621" s="104" t="s">
        <v>1447</v>
      </c>
    </row>
    <row r="622" spans="1:8" x14ac:dyDescent="0.2">
      <c r="A622" s="493">
        <v>42193</v>
      </c>
      <c r="B622" s="104" t="s">
        <v>2154</v>
      </c>
      <c r="C622" s="108"/>
      <c r="D622" s="104" t="s">
        <v>81</v>
      </c>
      <c r="E622" s="488">
        <v>515</v>
      </c>
      <c r="F622" s="261" t="s">
        <v>46</v>
      </c>
      <c r="G622" s="108" t="s">
        <v>6327</v>
      </c>
      <c r="H622" s="104" t="s">
        <v>2563</v>
      </c>
    </row>
    <row r="623" spans="1:8" x14ac:dyDescent="0.2">
      <c r="A623" s="493">
        <v>42195</v>
      </c>
      <c r="B623" s="104" t="s">
        <v>2158</v>
      </c>
      <c r="C623" s="108" t="s">
        <v>2159</v>
      </c>
      <c r="D623" s="104" t="s">
        <v>54</v>
      </c>
      <c r="E623" s="488">
        <v>1563.27</v>
      </c>
      <c r="F623" s="261" t="s">
        <v>46</v>
      </c>
      <c r="G623" s="108" t="s">
        <v>6327</v>
      </c>
      <c r="H623" s="104" t="s">
        <v>1471</v>
      </c>
    </row>
    <row r="624" spans="1:8" x14ac:dyDescent="0.2">
      <c r="A624" s="493">
        <v>42195</v>
      </c>
      <c r="B624" s="104" t="s">
        <v>2160</v>
      </c>
      <c r="C624" s="108" t="s">
        <v>2161</v>
      </c>
      <c r="D624" s="104" t="s">
        <v>54</v>
      </c>
      <c r="E624" s="488">
        <v>3227.96</v>
      </c>
      <c r="F624" s="261" t="s">
        <v>46</v>
      </c>
      <c r="G624" s="108" t="s">
        <v>6327</v>
      </c>
      <c r="H624" s="104" t="s">
        <v>1798</v>
      </c>
    </row>
    <row r="625" spans="1:8" x14ac:dyDescent="0.2">
      <c r="A625" s="493">
        <v>42198</v>
      </c>
      <c r="B625" s="104" t="s">
        <v>2164</v>
      </c>
      <c r="C625" s="108"/>
      <c r="D625" s="104" t="s">
        <v>303</v>
      </c>
      <c r="E625" s="488">
        <v>166.38</v>
      </c>
      <c r="F625" s="261" t="s">
        <v>46</v>
      </c>
      <c r="G625" s="108" t="s">
        <v>6327</v>
      </c>
      <c r="H625" s="104" t="s">
        <v>1445</v>
      </c>
    </row>
    <row r="626" spans="1:8" x14ac:dyDescent="0.2">
      <c r="A626" s="493">
        <v>42198</v>
      </c>
      <c r="B626" s="104" t="s">
        <v>2165</v>
      </c>
      <c r="C626" s="108"/>
      <c r="D626" s="104" t="s">
        <v>49</v>
      </c>
      <c r="E626" s="488">
        <v>2000</v>
      </c>
      <c r="F626" s="261" t="s">
        <v>46</v>
      </c>
      <c r="G626" s="108" t="s">
        <v>6327</v>
      </c>
      <c r="H626" s="104" t="s">
        <v>1445</v>
      </c>
    </row>
    <row r="627" spans="1:8" x14ac:dyDescent="0.2">
      <c r="A627" s="493">
        <v>42199</v>
      </c>
      <c r="B627" s="104" t="s">
        <v>2166</v>
      </c>
      <c r="C627" s="108" t="s">
        <v>2167</v>
      </c>
      <c r="D627" s="104" t="s">
        <v>51</v>
      </c>
      <c r="E627" s="488">
        <v>65.900000000000006</v>
      </c>
      <c r="F627" s="261" t="s">
        <v>46</v>
      </c>
      <c r="G627" s="108" t="s">
        <v>6327</v>
      </c>
      <c r="H627" s="104" t="s">
        <v>1447</v>
      </c>
    </row>
    <row r="628" spans="1:8" x14ac:dyDescent="0.2">
      <c r="A628" s="493">
        <v>42206</v>
      </c>
      <c r="B628" s="104" t="s">
        <v>2187</v>
      </c>
      <c r="C628" s="108"/>
      <c r="D628" s="104" t="s">
        <v>303</v>
      </c>
      <c r="E628" s="488">
        <v>19.91</v>
      </c>
      <c r="F628" s="261" t="s">
        <v>46</v>
      </c>
      <c r="G628" s="477" t="s">
        <v>6327</v>
      </c>
      <c r="H628" s="104" t="s">
        <v>1445</v>
      </c>
    </row>
    <row r="629" spans="1:8" x14ac:dyDescent="0.2">
      <c r="A629" s="493">
        <v>42206</v>
      </c>
      <c r="B629" s="104" t="s">
        <v>2188</v>
      </c>
      <c r="C629" s="108"/>
      <c r="D629" s="104" t="s">
        <v>49</v>
      </c>
      <c r="E629" s="488">
        <v>2000</v>
      </c>
      <c r="F629" s="261" t="s">
        <v>46</v>
      </c>
      <c r="G629" s="108" t="s">
        <v>6327</v>
      </c>
      <c r="H629" s="104" t="s">
        <v>1445</v>
      </c>
    </row>
    <row r="630" spans="1:8" x14ac:dyDescent="0.2">
      <c r="A630" s="493">
        <v>42213</v>
      </c>
      <c r="B630" s="104" t="s">
        <v>2196</v>
      </c>
      <c r="C630" s="108" t="s">
        <v>2197</v>
      </c>
      <c r="D630" s="104" t="s">
        <v>54</v>
      </c>
      <c r="E630" s="488">
        <v>5800</v>
      </c>
      <c r="F630" s="261" t="s">
        <v>46</v>
      </c>
      <c r="G630" s="108" t="s">
        <v>6327</v>
      </c>
      <c r="H630" s="104" t="s">
        <v>1447</v>
      </c>
    </row>
    <row r="631" spans="1:8" x14ac:dyDescent="0.2">
      <c r="A631" s="493">
        <v>42213</v>
      </c>
      <c r="B631" s="104" t="s">
        <v>2198</v>
      </c>
      <c r="C631" s="108" t="s">
        <v>2199</v>
      </c>
      <c r="D631" s="104" t="s">
        <v>51</v>
      </c>
      <c r="E631" s="488">
        <v>299</v>
      </c>
      <c r="F631" s="261" t="s">
        <v>46</v>
      </c>
      <c r="G631" s="108" t="s">
        <v>6327</v>
      </c>
      <c r="H631" s="104" t="s">
        <v>1447</v>
      </c>
    </row>
    <row r="632" spans="1:8" x14ac:dyDescent="0.2">
      <c r="A632" s="493">
        <v>42214</v>
      </c>
      <c r="B632" s="104" t="s">
        <v>2200</v>
      </c>
      <c r="C632" s="108" t="s">
        <v>2201</v>
      </c>
      <c r="D632" s="104" t="s">
        <v>51</v>
      </c>
      <c r="E632" s="488">
        <v>1089</v>
      </c>
      <c r="F632" s="261" t="s">
        <v>46</v>
      </c>
      <c r="G632" s="108" t="s">
        <v>6327</v>
      </c>
      <c r="H632" s="104" t="s">
        <v>1447</v>
      </c>
    </row>
    <row r="633" spans="1:8" x14ac:dyDescent="0.2">
      <c r="A633" s="493">
        <v>42214</v>
      </c>
      <c r="B633" s="104" t="s">
        <v>2203</v>
      </c>
      <c r="C633" s="108" t="s">
        <v>2204</v>
      </c>
      <c r="D633" s="104" t="s">
        <v>51</v>
      </c>
      <c r="E633" s="488">
        <v>385</v>
      </c>
      <c r="F633" s="261" t="s">
        <v>46</v>
      </c>
      <c r="G633" s="108" t="s">
        <v>6327</v>
      </c>
      <c r="H633" s="104" t="s">
        <v>1447</v>
      </c>
    </row>
    <row r="634" spans="1:8" x14ac:dyDescent="0.2">
      <c r="A634" s="493">
        <v>42216</v>
      </c>
      <c r="B634" s="104" t="s">
        <v>2206</v>
      </c>
      <c r="C634" s="108" t="s">
        <v>2207</v>
      </c>
      <c r="D634" s="104" t="s">
        <v>51</v>
      </c>
      <c r="E634" s="488">
        <v>347.4</v>
      </c>
      <c r="F634" s="261" t="s">
        <v>46</v>
      </c>
      <c r="G634" s="108" t="s">
        <v>6327</v>
      </c>
      <c r="H634" s="104" t="s">
        <v>1447</v>
      </c>
    </row>
    <row r="635" spans="1:8" x14ac:dyDescent="0.2">
      <c r="A635" s="493">
        <v>42219</v>
      </c>
      <c r="B635" s="104" t="s">
        <v>2210</v>
      </c>
      <c r="C635" s="108"/>
      <c r="D635" s="104" t="s">
        <v>303</v>
      </c>
      <c r="E635" s="488">
        <v>208.21</v>
      </c>
      <c r="F635" s="261" t="s">
        <v>46</v>
      </c>
      <c r="G635" s="108" t="s">
        <v>6327</v>
      </c>
      <c r="H635" s="104" t="s">
        <v>1445</v>
      </c>
    </row>
    <row r="636" spans="1:8" x14ac:dyDescent="0.2">
      <c r="A636" s="493">
        <v>42219</v>
      </c>
      <c r="B636" s="104" t="s">
        <v>2211</v>
      </c>
      <c r="C636" s="108"/>
      <c r="D636" s="104" t="s">
        <v>49</v>
      </c>
      <c r="E636" s="488">
        <v>2000</v>
      </c>
      <c r="F636" s="261" t="s">
        <v>46</v>
      </c>
      <c r="G636" s="108" t="s">
        <v>6327</v>
      </c>
      <c r="H636" s="104" t="s">
        <v>1445</v>
      </c>
    </row>
    <row r="637" spans="1:8" x14ac:dyDescent="0.2">
      <c r="A637" s="493">
        <v>42220</v>
      </c>
      <c r="B637" s="104" t="s">
        <v>2212</v>
      </c>
      <c r="C637" s="108"/>
      <c r="D637" s="104" t="s">
        <v>49</v>
      </c>
      <c r="E637" s="488">
        <v>400</v>
      </c>
      <c r="F637" s="261" t="s">
        <v>46</v>
      </c>
      <c r="G637" s="108" t="s">
        <v>6327</v>
      </c>
      <c r="H637" s="104" t="s">
        <v>1442</v>
      </c>
    </row>
    <row r="638" spans="1:8" x14ac:dyDescent="0.2">
      <c r="A638" s="493">
        <v>42220</v>
      </c>
      <c r="B638" s="104" t="s">
        <v>2218</v>
      </c>
      <c r="C638" s="108" t="s">
        <v>2219</v>
      </c>
      <c r="D638" s="104" t="s">
        <v>51</v>
      </c>
      <c r="E638" s="488">
        <v>459.4</v>
      </c>
      <c r="F638" s="261" t="s">
        <v>46</v>
      </c>
      <c r="G638" s="108" t="s">
        <v>6327</v>
      </c>
      <c r="H638" s="104" t="s">
        <v>1447</v>
      </c>
    </row>
    <row r="639" spans="1:8" x14ac:dyDescent="0.2">
      <c r="A639" s="493">
        <v>42222</v>
      </c>
      <c r="B639" s="104" t="s">
        <v>2221</v>
      </c>
      <c r="C639" s="108" t="s">
        <v>2222</v>
      </c>
      <c r="D639" s="104" t="s">
        <v>51</v>
      </c>
      <c r="E639" s="488">
        <v>863.1</v>
      </c>
      <c r="F639" s="261" t="s">
        <v>46</v>
      </c>
      <c r="G639" s="108" t="s">
        <v>6327</v>
      </c>
      <c r="H639" s="104" t="s">
        <v>1447</v>
      </c>
    </row>
    <row r="640" spans="1:8" x14ac:dyDescent="0.2">
      <c r="A640" s="493">
        <v>42222</v>
      </c>
      <c r="B640" s="104" t="s">
        <v>2223</v>
      </c>
      <c r="C640" s="108" t="s">
        <v>2224</v>
      </c>
      <c r="D640" s="104" t="s">
        <v>51</v>
      </c>
      <c r="E640" s="488">
        <v>375</v>
      </c>
      <c r="F640" s="261" t="s">
        <v>46</v>
      </c>
      <c r="G640" s="108" t="s">
        <v>6327</v>
      </c>
      <c r="H640" s="104" t="s">
        <v>1447</v>
      </c>
    </row>
    <row r="641" spans="1:8" x14ac:dyDescent="0.2">
      <c r="A641" s="493">
        <v>42228</v>
      </c>
      <c r="B641" s="104" t="s">
        <v>2243</v>
      </c>
      <c r="C641" s="108" t="s">
        <v>2244</v>
      </c>
      <c r="D641" s="104" t="s">
        <v>54</v>
      </c>
      <c r="E641" s="488">
        <v>148</v>
      </c>
      <c r="F641" s="261" t="s">
        <v>46</v>
      </c>
      <c r="G641" s="108" t="s">
        <v>6327</v>
      </c>
      <c r="H641" s="104" t="s">
        <v>1447</v>
      </c>
    </row>
    <row r="642" spans="1:8" x14ac:dyDescent="0.2">
      <c r="A642" s="493">
        <v>42233</v>
      </c>
      <c r="B642" s="104" t="s">
        <v>2249</v>
      </c>
      <c r="C642" s="108"/>
      <c r="D642" s="104" t="s">
        <v>49</v>
      </c>
      <c r="E642" s="488">
        <v>3200</v>
      </c>
      <c r="F642" s="261" t="s">
        <v>46</v>
      </c>
      <c r="G642" s="108" t="s">
        <v>6327</v>
      </c>
      <c r="H642" s="104" t="s">
        <v>1445</v>
      </c>
    </row>
    <row r="643" spans="1:8" x14ac:dyDescent="0.2">
      <c r="A643" s="493">
        <v>42233</v>
      </c>
      <c r="B643" s="104" t="s">
        <v>2250</v>
      </c>
      <c r="C643" s="108"/>
      <c r="D643" s="104" t="s">
        <v>303</v>
      </c>
      <c r="E643" s="488">
        <v>6.5</v>
      </c>
      <c r="F643" s="261" t="s">
        <v>46</v>
      </c>
      <c r="G643" s="108" t="s">
        <v>6327</v>
      </c>
      <c r="H643" s="104" t="s">
        <v>1445</v>
      </c>
    </row>
    <row r="644" spans="1:8" x14ac:dyDescent="0.2">
      <c r="A644" s="493">
        <v>42235</v>
      </c>
      <c r="B644" s="104" t="s">
        <v>2262</v>
      </c>
      <c r="C644" s="108" t="s">
        <v>2263</v>
      </c>
      <c r="D644" s="104" t="s">
        <v>54</v>
      </c>
      <c r="E644" s="488">
        <v>1637</v>
      </c>
      <c r="F644" s="261" t="s">
        <v>46</v>
      </c>
      <c r="G644" s="108" t="s">
        <v>6327</v>
      </c>
      <c r="H644" s="104" t="s">
        <v>1447</v>
      </c>
    </row>
    <row r="645" spans="1:8" x14ac:dyDescent="0.2">
      <c r="A645" s="493">
        <v>42235</v>
      </c>
      <c r="B645" s="104" t="s">
        <v>2264</v>
      </c>
      <c r="C645" s="108" t="s">
        <v>2265</v>
      </c>
      <c r="D645" s="104" t="s">
        <v>54</v>
      </c>
      <c r="E645" s="488">
        <v>3515.6</v>
      </c>
      <c r="F645" s="261" t="s">
        <v>46</v>
      </c>
      <c r="G645" s="108" t="s">
        <v>6327</v>
      </c>
      <c r="H645" s="104" t="s">
        <v>1798</v>
      </c>
    </row>
    <row r="646" spans="1:8" x14ac:dyDescent="0.2">
      <c r="A646" s="493">
        <v>42236</v>
      </c>
      <c r="B646" s="104" t="s">
        <v>2270</v>
      </c>
      <c r="C646" s="108" t="s">
        <v>2271</v>
      </c>
      <c r="D646" s="104" t="s">
        <v>51</v>
      </c>
      <c r="E646" s="488">
        <v>105</v>
      </c>
      <c r="F646" s="261" t="s">
        <v>46</v>
      </c>
      <c r="G646" s="108" t="s">
        <v>6327</v>
      </c>
      <c r="H646" s="104" t="s">
        <v>1447</v>
      </c>
    </row>
    <row r="647" spans="1:8" x14ac:dyDescent="0.2">
      <c r="A647" s="493">
        <v>42241</v>
      </c>
      <c r="B647" s="104" t="s">
        <v>2282</v>
      </c>
      <c r="C647" s="108" t="s">
        <v>2283</v>
      </c>
      <c r="D647" s="104" t="s">
        <v>54</v>
      </c>
      <c r="E647" s="488">
        <v>781.76</v>
      </c>
      <c r="F647" s="261" t="s">
        <v>46</v>
      </c>
      <c r="G647" s="108" t="s">
        <v>6327</v>
      </c>
      <c r="H647" s="104" t="s">
        <v>1447</v>
      </c>
    </row>
    <row r="648" spans="1:8" x14ac:dyDescent="0.2">
      <c r="A648" s="493">
        <v>42244</v>
      </c>
      <c r="B648" s="104" t="s">
        <v>2288</v>
      </c>
      <c r="C648" s="108"/>
      <c r="D648" s="104" t="s">
        <v>49</v>
      </c>
      <c r="E648" s="488">
        <v>3500</v>
      </c>
      <c r="F648" s="261" t="s">
        <v>46</v>
      </c>
      <c r="G648" s="108" t="s">
        <v>6327</v>
      </c>
      <c r="H648" s="104" t="s">
        <v>1445</v>
      </c>
    </row>
    <row r="649" spans="1:8" x14ac:dyDescent="0.2">
      <c r="A649" s="493">
        <v>42247</v>
      </c>
      <c r="B649" s="104" t="s">
        <v>2289</v>
      </c>
      <c r="C649" s="108"/>
      <c r="D649" s="104" t="s">
        <v>303</v>
      </c>
      <c r="E649" s="488">
        <v>1424.67</v>
      </c>
      <c r="F649" s="261" t="s">
        <v>46</v>
      </c>
      <c r="G649" s="108" t="s">
        <v>6327</v>
      </c>
      <c r="H649" s="104" t="s">
        <v>1445</v>
      </c>
    </row>
    <row r="650" spans="1:8" x14ac:dyDescent="0.2">
      <c r="A650" s="493">
        <v>42248</v>
      </c>
      <c r="B650" s="104" t="s">
        <v>2292</v>
      </c>
      <c r="C650" s="108"/>
      <c r="D650" s="104" t="s">
        <v>49</v>
      </c>
      <c r="E650" s="488">
        <v>400</v>
      </c>
      <c r="F650" s="261" t="s">
        <v>46</v>
      </c>
      <c r="G650" s="477" t="s">
        <v>6327</v>
      </c>
      <c r="H650" s="104" t="s">
        <v>1442</v>
      </c>
    </row>
    <row r="651" spans="1:8" x14ac:dyDescent="0.2">
      <c r="A651" s="493">
        <v>42248</v>
      </c>
      <c r="B651" s="104" t="s">
        <v>2293</v>
      </c>
      <c r="C651" s="108" t="s">
        <v>2294</v>
      </c>
      <c r="D651" s="104" t="s">
        <v>51</v>
      </c>
      <c r="E651" s="488">
        <v>810.5</v>
      </c>
      <c r="F651" s="261" t="s">
        <v>46</v>
      </c>
      <c r="G651" s="108" t="s">
        <v>6327</v>
      </c>
      <c r="H651" s="104" t="s">
        <v>1447</v>
      </c>
    </row>
    <row r="652" spans="1:8" x14ac:dyDescent="0.2">
      <c r="A652" s="493">
        <v>42248</v>
      </c>
      <c r="B652" s="104" t="s">
        <v>2295</v>
      </c>
      <c r="C652" s="108" t="s">
        <v>2296</v>
      </c>
      <c r="D652" s="104" t="s">
        <v>51</v>
      </c>
      <c r="E652" s="488">
        <v>59</v>
      </c>
      <c r="F652" s="261" t="s">
        <v>46</v>
      </c>
      <c r="G652" s="108" t="s">
        <v>6327</v>
      </c>
      <c r="H652" s="104" t="s">
        <v>1447</v>
      </c>
    </row>
    <row r="653" spans="1:8" x14ac:dyDescent="0.2">
      <c r="A653" s="493">
        <v>42249</v>
      </c>
      <c r="B653" s="104" t="s">
        <v>2306</v>
      </c>
      <c r="C653" s="108" t="s">
        <v>2307</v>
      </c>
      <c r="D653" s="104" t="s">
        <v>51</v>
      </c>
      <c r="E653" s="488">
        <v>137</v>
      </c>
      <c r="F653" s="261" t="s">
        <v>46</v>
      </c>
      <c r="G653" s="477" t="s">
        <v>6327</v>
      </c>
      <c r="H653" s="104" t="s">
        <v>1447</v>
      </c>
    </row>
    <row r="654" spans="1:8" x14ac:dyDescent="0.2">
      <c r="A654" s="493">
        <v>42250</v>
      </c>
      <c r="B654" s="104" t="s">
        <v>2308</v>
      </c>
      <c r="C654" s="108" t="s">
        <v>2309</v>
      </c>
      <c r="D654" s="104" t="s">
        <v>51</v>
      </c>
      <c r="E654" s="488">
        <v>164.7</v>
      </c>
      <c r="F654" s="261" t="s">
        <v>46</v>
      </c>
      <c r="G654" s="108" t="s">
        <v>6327</v>
      </c>
      <c r="H654" s="104" t="s">
        <v>1447</v>
      </c>
    </row>
    <row r="655" spans="1:8" x14ac:dyDescent="0.2">
      <c r="A655" s="493">
        <v>42251</v>
      </c>
      <c r="B655" s="104" t="s">
        <v>2311</v>
      </c>
      <c r="C655" s="108" t="s">
        <v>2312</v>
      </c>
      <c r="D655" s="104" t="s">
        <v>51</v>
      </c>
      <c r="E655" s="488">
        <v>233.89</v>
      </c>
      <c r="F655" s="261" t="s">
        <v>46</v>
      </c>
      <c r="G655" s="108" t="s">
        <v>6327</v>
      </c>
      <c r="H655" s="104" t="s">
        <v>1447</v>
      </c>
    </row>
    <row r="656" spans="1:8" x14ac:dyDescent="0.2">
      <c r="A656" s="493">
        <v>42256</v>
      </c>
      <c r="B656" s="104" t="s">
        <v>2316</v>
      </c>
      <c r="C656" s="108" t="s">
        <v>2317</v>
      </c>
      <c r="D656" s="104" t="s">
        <v>51</v>
      </c>
      <c r="E656" s="488">
        <v>350.2</v>
      </c>
      <c r="F656" s="261" t="s">
        <v>46</v>
      </c>
      <c r="G656" s="477" t="s">
        <v>6327</v>
      </c>
      <c r="H656" s="104" t="s">
        <v>1447</v>
      </c>
    </row>
    <row r="657" spans="1:8" x14ac:dyDescent="0.2">
      <c r="A657" s="493">
        <v>42256</v>
      </c>
      <c r="B657" s="104" t="s">
        <v>2318</v>
      </c>
      <c r="C657" s="108" t="s">
        <v>2317</v>
      </c>
      <c r="D657" s="104" t="s">
        <v>51</v>
      </c>
      <c r="E657" s="488">
        <v>580</v>
      </c>
      <c r="F657" s="261" t="s">
        <v>46</v>
      </c>
      <c r="G657" s="108" t="s">
        <v>6327</v>
      </c>
      <c r="H657" s="104" t="s">
        <v>1447</v>
      </c>
    </row>
    <row r="658" spans="1:8" x14ac:dyDescent="0.2">
      <c r="A658" s="493">
        <v>42257</v>
      </c>
      <c r="B658" s="104" t="s">
        <v>2319</v>
      </c>
      <c r="C658" s="108" t="s">
        <v>2320</v>
      </c>
      <c r="D658" s="104" t="s">
        <v>54</v>
      </c>
      <c r="E658" s="488">
        <v>3227.96</v>
      </c>
      <c r="F658" s="261" t="s">
        <v>46</v>
      </c>
      <c r="G658" s="108" t="s">
        <v>6327</v>
      </c>
      <c r="H658" s="104" t="s">
        <v>1798</v>
      </c>
    </row>
    <row r="659" spans="1:8" x14ac:dyDescent="0.2">
      <c r="A659" s="493">
        <v>42263</v>
      </c>
      <c r="B659" s="104" t="s">
        <v>2330</v>
      </c>
      <c r="C659" s="108"/>
      <c r="D659" s="104" t="s">
        <v>49</v>
      </c>
      <c r="E659" s="488">
        <v>2000</v>
      </c>
      <c r="F659" s="261" t="s">
        <v>46</v>
      </c>
      <c r="G659" s="108" t="s">
        <v>6327</v>
      </c>
      <c r="H659" s="104" t="s">
        <v>1445</v>
      </c>
    </row>
    <row r="660" spans="1:8" x14ac:dyDescent="0.2">
      <c r="A660" s="493">
        <v>42263</v>
      </c>
      <c r="B660" s="104" t="s">
        <v>2331</v>
      </c>
      <c r="C660" s="108"/>
      <c r="D660" s="104" t="s">
        <v>303</v>
      </c>
      <c r="E660" s="488">
        <v>0.23</v>
      </c>
      <c r="F660" s="261" t="s">
        <v>46</v>
      </c>
      <c r="G660" s="108" t="s">
        <v>6327</v>
      </c>
      <c r="H660" s="104" t="s">
        <v>1445</v>
      </c>
    </row>
    <row r="661" spans="1:8" x14ac:dyDescent="0.2">
      <c r="A661" s="493">
        <v>42265</v>
      </c>
      <c r="B661" s="104" t="s">
        <v>2342</v>
      </c>
      <c r="C661" s="108" t="s">
        <v>2343</v>
      </c>
      <c r="D661" s="104" t="s">
        <v>54</v>
      </c>
      <c r="E661" s="488">
        <v>2260</v>
      </c>
      <c r="F661" s="261" t="s">
        <v>46</v>
      </c>
      <c r="G661" s="108" t="s">
        <v>6327</v>
      </c>
      <c r="H661" s="104" t="s">
        <v>1447</v>
      </c>
    </row>
    <row r="662" spans="1:8" x14ac:dyDescent="0.2">
      <c r="A662" s="493">
        <v>42265</v>
      </c>
      <c r="B662" s="104" t="s">
        <v>2344</v>
      </c>
      <c r="C662" s="108"/>
      <c r="D662" s="104" t="s">
        <v>303</v>
      </c>
      <c r="E662" s="488">
        <v>182.24</v>
      </c>
      <c r="F662" s="261" t="s">
        <v>46</v>
      </c>
      <c r="G662" s="108" t="s">
        <v>6327</v>
      </c>
      <c r="H662" s="104" t="s">
        <v>1445</v>
      </c>
    </row>
    <row r="663" spans="1:8" x14ac:dyDescent="0.2">
      <c r="A663" s="493">
        <v>42268</v>
      </c>
      <c r="B663" s="104" t="s">
        <v>2345</v>
      </c>
      <c r="C663" s="108"/>
      <c r="D663" s="104" t="s">
        <v>49</v>
      </c>
      <c r="E663" s="488">
        <v>2000</v>
      </c>
      <c r="F663" s="261" t="s">
        <v>46</v>
      </c>
      <c r="G663" s="477" t="s">
        <v>6327</v>
      </c>
      <c r="H663" s="104" t="s">
        <v>1445</v>
      </c>
    </row>
    <row r="664" spans="1:8" x14ac:dyDescent="0.2">
      <c r="A664" s="493">
        <v>42271</v>
      </c>
      <c r="B664" s="104" t="s">
        <v>2350</v>
      </c>
      <c r="C664" s="108" t="s">
        <v>2349</v>
      </c>
      <c r="D664" s="104" t="s">
        <v>54</v>
      </c>
      <c r="E664" s="488">
        <v>575.5</v>
      </c>
      <c r="F664" s="261" t="s">
        <v>46</v>
      </c>
      <c r="G664" s="108" t="s">
        <v>6327</v>
      </c>
      <c r="H664" s="104" t="s">
        <v>1447</v>
      </c>
    </row>
    <row r="665" spans="1:8" x14ac:dyDescent="0.2">
      <c r="A665" s="493">
        <v>42272</v>
      </c>
      <c r="B665" s="104" t="s">
        <v>2357</v>
      </c>
      <c r="C665" s="108" t="s">
        <v>1299</v>
      </c>
      <c r="D665" s="104" t="s">
        <v>54</v>
      </c>
      <c r="E665" s="488">
        <v>538.20000000000005</v>
      </c>
      <c r="F665" s="261" t="s">
        <v>46</v>
      </c>
      <c r="G665" s="108" t="s">
        <v>6327</v>
      </c>
      <c r="H665" s="104" t="s">
        <v>1445</v>
      </c>
    </row>
    <row r="666" spans="1:8" x14ac:dyDescent="0.2">
      <c r="A666" s="493">
        <v>42272</v>
      </c>
      <c r="B666" s="104" t="s">
        <v>2358</v>
      </c>
      <c r="C666" s="108" t="s">
        <v>2359</v>
      </c>
      <c r="D666" s="104" t="s">
        <v>54</v>
      </c>
      <c r="E666" s="488">
        <v>540</v>
      </c>
      <c r="F666" s="261" t="s">
        <v>46</v>
      </c>
      <c r="G666" s="108" t="s">
        <v>6327</v>
      </c>
      <c r="H666" s="104" t="s">
        <v>1445</v>
      </c>
    </row>
    <row r="667" spans="1:8" x14ac:dyDescent="0.2">
      <c r="A667" s="493">
        <v>42277</v>
      </c>
      <c r="B667" s="104" t="s">
        <v>2360</v>
      </c>
      <c r="C667" s="108" t="s">
        <v>2361</v>
      </c>
      <c r="D667" s="104" t="s">
        <v>51</v>
      </c>
      <c r="E667" s="488">
        <v>220</v>
      </c>
      <c r="F667" s="261" t="s">
        <v>46</v>
      </c>
      <c r="G667" s="108" t="s">
        <v>6327</v>
      </c>
      <c r="H667" s="104" t="s">
        <v>1445</v>
      </c>
    </row>
    <row r="668" spans="1:8" x14ac:dyDescent="0.2">
      <c r="A668" s="493">
        <v>42277</v>
      </c>
      <c r="B668" s="104" t="s">
        <v>2362</v>
      </c>
      <c r="C668" s="108" t="s">
        <v>2363</v>
      </c>
      <c r="D668" s="104" t="s">
        <v>51</v>
      </c>
      <c r="E668" s="488">
        <v>350</v>
      </c>
      <c r="F668" s="261" t="s">
        <v>46</v>
      </c>
      <c r="G668" s="108" t="s">
        <v>6327</v>
      </c>
      <c r="H668" s="104" t="s">
        <v>1445</v>
      </c>
    </row>
    <row r="669" spans="1:8" x14ac:dyDescent="0.2">
      <c r="A669" s="493">
        <v>42277</v>
      </c>
      <c r="B669" s="104" t="s">
        <v>2366</v>
      </c>
      <c r="C669" s="108" t="s">
        <v>2367</v>
      </c>
      <c r="D669" s="104" t="s">
        <v>54</v>
      </c>
      <c r="E669" s="488">
        <v>355</v>
      </c>
      <c r="F669" s="261" t="s">
        <v>46</v>
      </c>
      <c r="G669" s="108" t="s">
        <v>6327</v>
      </c>
      <c r="H669" s="104" t="s">
        <v>1447</v>
      </c>
    </row>
    <row r="670" spans="1:8" x14ac:dyDescent="0.2">
      <c r="A670" s="493">
        <v>42278</v>
      </c>
      <c r="B670" s="104" t="s">
        <v>2370</v>
      </c>
      <c r="C670" s="108" t="s">
        <v>2371</v>
      </c>
      <c r="D670" s="104" t="s">
        <v>54</v>
      </c>
      <c r="E670" s="488">
        <v>735</v>
      </c>
      <c r="F670" s="261" t="s">
        <v>46</v>
      </c>
      <c r="G670" s="108" t="s">
        <v>6327</v>
      </c>
      <c r="H670" s="104" t="s">
        <v>1447</v>
      </c>
    </row>
    <row r="671" spans="1:8" x14ac:dyDescent="0.2">
      <c r="A671" s="493">
        <v>42279</v>
      </c>
      <c r="B671" s="104" t="s">
        <v>2376</v>
      </c>
      <c r="C671" s="108"/>
      <c r="D671" s="104" t="s">
        <v>49</v>
      </c>
      <c r="E671" s="488">
        <v>400</v>
      </c>
      <c r="F671" s="261" t="s">
        <v>46</v>
      </c>
      <c r="G671" s="108" t="s">
        <v>6327</v>
      </c>
      <c r="H671" s="104" t="s">
        <v>1442</v>
      </c>
    </row>
    <row r="672" spans="1:8" x14ac:dyDescent="0.2">
      <c r="A672" s="493">
        <v>42279</v>
      </c>
      <c r="B672" s="104" t="s">
        <v>2377</v>
      </c>
      <c r="C672" s="108" t="s">
        <v>2378</v>
      </c>
      <c r="D672" s="104" t="s">
        <v>54</v>
      </c>
      <c r="E672" s="488">
        <v>163.5</v>
      </c>
      <c r="F672" s="261" t="s">
        <v>46</v>
      </c>
      <c r="G672" s="108" t="s">
        <v>6327</v>
      </c>
      <c r="H672" s="104" t="s">
        <v>1447</v>
      </c>
    </row>
    <row r="673" spans="1:8" x14ac:dyDescent="0.2">
      <c r="A673" s="493">
        <v>42283</v>
      </c>
      <c r="B673" s="104" t="s">
        <v>2379</v>
      </c>
      <c r="C673" s="108" t="s">
        <v>2380</v>
      </c>
      <c r="D673" s="104" t="s">
        <v>54</v>
      </c>
      <c r="E673" s="488">
        <v>615</v>
      </c>
      <c r="F673" s="261" t="s">
        <v>46</v>
      </c>
      <c r="G673" s="108" t="s">
        <v>6327</v>
      </c>
      <c r="H673" s="104" t="s">
        <v>2626</v>
      </c>
    </row>
    <row r="674" spans="1:8" x14ac:dyDescent="0.2">
      <c r="A674" s="493">
        <v>42283</v>
      </c>
      <c r="B674" s="104" t="s">
        <v>2381</v>
      </c>
      <c r="C674" s="108" t="s">
        <v>2382</v>
      </c>
      <c r="D674" s="104" t="s">
        <v>54</v>
      </c>
      <c r="E674" s="488">
        <v>207.5</v>
      </c>
      <c r="F674" s="261" t="s">
        <v>46</v>
      </c>
      <c r="G674" s="108" t="s">
        <v>6327</v>
      </c>
      <c r="H674" s="104" t="s">
        <v>1447</v>
      </c>
    </row>
    <row r="675" spans="1:8" x14ac:dyDescent="0.2">
      <c r="A675" s="493">
        <v>42283</v>
      </c>
      <c r="B675" s="104" t="s">
        <v>2383</v>
      </c>
      <c r="C675" s="108" t="s">
        <v>2384</v>
      </c>
      <c r="D675" s="104" t="s">
        <v>54</v>
      </c>
      <c r="E675" s="488">
        <v>2708.61</v>
      </c>
      <c r="F675" s="261" t="s">
        <v>46</v>
      </c>
      <c r="G675" s="108" t="s">
        <v>6327</v>
      </c>
      <c r="H675" s="104" t="s">
        <v>1798</v>
      </c>
    </row>
    <row r="676" spans="1:8" x14ac:dyDescent="0.2">
      <c r="A676" s="493">
        <v>42285</v>
      </c>
      <c r="B676" s="104" t="s">
        <v>2385</v>
      </c>
      <c r="C676" s="108" t="s">
        <v>50</v>
      </c>
      <c r="D676" s="104" t="s">
        <v>51</v>
      </c>
      <c r="E676" s="488">
        <v>528.20000000000005</v>
      </c>
      <c r="F676" s="261" t="s">
        <v>46</v>
      </c>
      <c r="G676" s="108" t="s">
        <v>6327</v>
      </c>
      <c r="H676" s="104" t="s">
        <v>1447</v>
      </c>
    </row>
    <row r="677" spans="1:8" x14ac:dyDescent="0.2">
      <c r="A677" s="493">
        <v>42285</v>
      </c>
      <c r="B677" s="104" t="s">
        <v>2386</v>
      </c>
      <c r="C677" s="108" t="s">
        <v>2387</v>
      </c>
      <c r="D677" s="104" t="s">
        <v>51</v>
      </c>
      <c r="E677" s="488">
        <v>1020</v>
      </c>
      <c r="F677" s="261" t="s">
        <v>46</v>
      </c>
      <c r="G677" s="108" t="s">
        <v>6327</v>
      </c>
      <c r="H677" s="104" t="s">
        <v>1447</v>
      </c>
    </row>
    <row r="678" spans="1:8" x14ac:dyDescent="0.2">
      <c r="A678" s="493">
        <v>42286</v>
      </c>
      <c r="B678" s="104" t="s">
        <v>2390</v>
      </c>
      <c r="C678" s="108"/>
      <c r="D678" s="104" t="s">
        <v>303</v>
      </c>
      <c r="E678" s="488">
        <v>9.99</v>
      </c>
      <c r="F678" s="261" t="s">
        <v>46</v>
      </c>
      <c r="G678" s="108" t="s">
        <v>6327</v>
      </c>
      <c r="H678" s="104" t="s">
        <v>1445</v>
      </c>
    </row>
    <row r="679" spans="1:8" x14ac:dyDescent="0.2">
      <c r="A679" s="493">
        <v>42286</v>
      </c>
      <c r="B679" s="104" t="s">
        <v>2391</v>
      </c>
      <c r="C679" s="108"/>
      <c r="D679" s="104" t="s">
        <v>49</v>
      </c>
      <c r="E679" s="488">
        <v>2000</v>
      </c>
      <c r="F679" s="261" t="s">
        <v>46</v>
      </c>
      <c r="G679" s="108" t="s">
        <v>6327</v>
      </c>
      <c r="H679" s="104" t="s">
        <v>1445</v>
      </c>
    </row>
    <row r="680" spans="1:8" x14ac:dyDescent="0.2">
      <c r="A680" s="493">
        <v>42292</v>
      </c>
      <c r="B680" s="104" t="s">
        <v>2404</v>
      </c>
      <c r="C680" s="108" t="s">
        <v>2405</v>
      </c>
      <c r="D680" s="104" t="s">
        <v>54</v>
      </c>
      <c r="E680" s="488">
        <v>1754</v>
      </c>
      <c r="F680" s="261" t="s">
        <v>46</v>
      </c>
      <c r="G680" s="108" t="s">
        <v>6327</v>
      </c>
      <c r="H680" s="104" t="s">
        <v>1447</v>
      </c>
    </row>
    <row r="681" spans="1:8" x14ac:dyDescent="0.2">
      <c r="A681" s="493">
        <v>42292</v>
      </c>
      <c r="B681" s="104" t="s">
        <v>2406</v>
      </c>
      <c r="C681" s="108" t="s">
        <v>2407</v>
      </c>
      <c r="D681" s="104" t="s">
        <v>54</v>
      </c>
      <c r="E681" s="488">
        <v>794.5</v>
      </c>
      <c r="F681" s="261" t="s">
        <v>46</v>
      </c>
      <c r="G681" s="108" t="s">
        <v>6327</v>
      </c>
      <c r="H681" s="104" t="s">
        <v>1447</v>
      </c>
    </row>
    <row r="682" spans="1:8" x14ac:dyDescent="0.2">
      <c r="A682" s="493">
        <v>42296</v>
      </c>
      <c r="B682" s="104" t="s">
        <v>2413</v>
      </c>
      <c r="C682" s="108" t="s">
        <v>2414</v>
      </c>
      <c r="D682" s="104" t="s">
        <v>54</v>
      </c>
      <c r="E682" s="488">
        <v>1328.09</v>
      </c>
      <c r="F682" s="261" t="s">
        <v>46</v>
      </c>
      <c r="G682" s="108" t="s">
        <v>6327</v>
      </c>
      <c r="H682" s="104" t="s">
        <v>2628</v>
      </c>
    </row>
    <row r="683" spans="1:8" x14ac:dyDescent="0.2">
      <c r="A683" s="493">
        <v>42298</v>
      </c>
      <c r="B683" s="104" t="s">
        <v>2419</v>
      </c>
      <c r="C683" s="108"/>
      <c r="D683" s="104" t="s">
        <v>303</v>
      </c>
      <c r="E683" s="488">
        <v>1.95</v>
      </c>
      <c r="F683" s="261" t="s">
        <v>46</v>
      </c>
      <c r="G683" s="108" t="s">
        <v>6327</v>
      </c>
      <c r="H683" s="104" t="s">
        <v>1445</v>
      </c>
    </row>
    <row r="684" spans="1:8" x14ac:dyDescent="0.2">
      <c r="A684" s="493">
        <v>42298</v>
      </c>
      <c r="B684" s="104" t="s">
        <v>2420</v>
      </c>
      <c r="C684" s="108"/>
      <c r="D684" s="104" t="s">
        <v>49</v>
      </c>
      <c r="E684" s="488">
        <v>2000</v>
      </c>
      <c r="F684" s="261" t="s">
        <v>46</v>
      </c>
      <c r="G684" s="108" t="s">
        <v>6327</v>
      </c>
      <c r="H684" s="104" t="s">
        <v>1445</v>
      </c>
    </row>
    <row r="685" spans="1:8" x14ac:dyDescent="0.2">
      <c r="A685" s="493">
        <v>42300</v>
      </c>
      <c r="B685" s="104" t="s">
        <v>2422</v>
      </c>
      <c r="C685" s="108"/>
      <c r="D685" s="104" t="s">
        <v>303</v>
      </c>
      <c r="E685" s="488">
        <v>1402.19</v>
      </c>
      <c r="F685" s="261" t="s">
        <v>46</v>
      </c>
      <c r="G685" s="108" t="s">
        <v>6327</v>
      </c>
      <c r="H685" s="104" t="s">
        <v>1445</v>
      </c>
    </row>
    <row r="686" spans="1:8" x14ac:dyDescent="0.2">
      <c r="A686" s="493">
        <v>42300</v>
      </c>
      <c r="B686" s="104" t="s">
        <v>2423</v>
      </c>
      <c r="C686" s="108"/>
      <c r="D686" s="104" t="s">
        <v>49</v>
      </c>
      <c r="E686" s="488">
        <v>3500</v>
      </c>
      <c r="F686" s="261" t="s">
        <v>46</v>
      </c>
      <c r="G686" s="108" t="s">
        <v>6327</v>
      </c>
      <c r="H686" s="104" t="s">
        <v>1445</v>
      </c>
    </row>
    <row r="687" spans="1:8" x14ac:dyDescent="0.2">
      <c r="A687" s="493">
        <v>42304</v>
      </c>
      <c r="B687" s="104" t="s">
        <v>2426</v>
      </c>
      <c r="C687" s="108" t="s">
        <v>2427</v>
      </c>
      <c r="D687" s="104" t="s">
        <v>54</v>
      </c>
      <c r="E687" s="488">
        <v>101</v>
      </c>
      <c r="F687" s="261" t="s">
        <v>46</v>
      </c>
      <c r="G687" s="108" t="s">
        <v>6327</v>
      </c>
      <c r="H687" s="104" t="s">
        <v>1447</v>
      </c>
    </row>
    <row r="688" spans="1:8" x14ac:dyDescent="0.2">
      <c r="A688" s="493">
        <v>42305</v>
      </c>
      <c r="B688" s="104" t="s">
        <v>2431</v>
      </c>
      <c r="C688" s="108"/>
      <c r="D688" s="104" t="s">
        <v>303</v>
      </c>
      <c r="E688" s="488">
        <v>18.323</v>
      </c>
      <c r="F688" s="261" t="s">
        <v>46</v>
      </c>
      <c r="G688" s="108" t="s">
        <v>6327</v>
      </c>
      <c r="H688" s="104" t="s">
        <v>1445</v>
      </c>
    </row>
    <row r="689" spans="1:8" x14ac:dyDescent="0.2">
      <c r="A689" s="493">
        <v>42305</v>
      </c>
      <c r="B689" s="104" t="s">
        <v>2432</v>
      </c>
      <c r="C689" s="108"/>
      <c r="D689" s="104" t="s">
        <v>49</v>
      </c>
      <c r="E689" s="488">
        <v>2000</v>
      </c>
      <c r="F689" s="261" t="s">
        <v>46</v>
      </c>
      <c r="G689" s="108" t="s">
        <v>6327</v>
      </c>
      <c r="H689" s="104" t="s">
        <v>1445</v>
      </c>
    </row>
    <row r="690" spans="1:8" x14ac:dyDescent="0.2">
      <c r="A690" s="493">
        <v>42313</v>
      </c>
      <c r="B690" s="104" t="s">
        <v>2442</v>
      </c>
      <c r="C690" s="108"/>
      <c r="D690" s="104" t="s">
        <v>49</v>
      </c>
      <c r="E690" s="488">
        <v>400</v>
      </c>
      <c r="F690" s="261" t="s">
        <v>46</v>
      </c>
      <c r="G690" s="108" t="s">
        <v>6327</v>
      </c>
      <c r="H690" s="104" t="s">
        <v>1442</v>
      </c>
    </row>
    <row r="691" spans="1:8" x14ac:dyDescent="0.2">
      <c r="A691" s="493">
        <v>42314</v>
      </c>
      <c r="B691" s="104" t="s">
        <v>2443</v>
      </c>
      <c r="C691" s="108" t="s">
        <v>2444</v>
      </c>
      <c r="D691" s="104" t="s">
        <v>54</v>
      </c>
      <c r="E691" s="488">
        <v>2638</v>
      </c>
      <c r="F691" s="261" t="s">
        <v>46</v>
      </c>
      <c r="G691" s="108" t="s">
        <v>6327</v>
      </c>
      <c r="H691" s="104" t="s">
        <v>1447</v>
      </c>
    </row>
    <row r="692" spans="1:8" x14ac:dyDescent="0.2">
      <c r="A692" s="493">
        <v>42314</v>
      </c>
      <c r="B692" s="104" t="s">
        <v>2445</v>
      </c>
      <c r="C692" s="108" t="s">
        <v>2446</v>
      </c>
      <c r="D692" s="104" t="s">
        <v>54</v>
      </c>
      <c r="E692" s="488">
        <v>690</v>
      </c>
      <c r="F692" s="261" t="s">
        <v>46</v>
      </c>
      <c r="G692" s="108" t="s">
        <v>6327</v>
      </c>
      <c r="H692" s="104" t="s">
        <v>1447</v>
      </c>
    </row>
    <row r="693" spans="1:8" x14ac:dyDescent="0.2">
      <c r="A693" s="493">
        <v>42314</v>
      </c>
      <c r="B693" s="104" t="s">
        <v>2447</v>
      </c>
      <c r="C693" s="108" t="s">
        <v>2448</v>
      </c>
      <c r="D693" s="104" t="s">
        <v>54</v>
      </c>
      <c r="E693" s="488">
        <v>88</v>
      </c>
      <c r="F693" s="261" t="s">
        <v>46</v>
      </c>
      <c r="G693" s="108" t="s">
        <v>6327</v>
      </c>
      <c r="H693" s="104" t="s">
        <v>1447</v>
      </c>
    </row>
    <row r="694" spans="1:8" x14ac:dyDescent="0.2">
      <c r="A694" s="493">
        <v>42319</v>
      </c>
      <c r="B694" s="104" t="s">
        <v>2453</v>
      </c>
      <c r="C694" s="108" t="s">
        <v>2454</v>
      </c>
      <c r="D694" s="104" t="s">
        <v>54</v>
      </c>
      <c r="E694" s="488">
        <v>331</v>
      </c>
      <c r="F694" s="261" t="s">
        <v>46</v>
      </c>
      <c r="G694" s="108" t="s">
        <v>6327</v>
      </c>
      <c r="H694" s="104" t="s">
        <v>1447</v>
      </c>
    </row>
    <row r="695" spans="1:8" x14ac:dyDescent="0.2">
      <c r="A695" s="493">
        <v>42319</v>
      </c>
      <c r="B695" s="104" t="s">
        <v>2455</v>
      </c>
      <c r="C695" s="108" t="s">
        <v>2456</v>
      </c>
      <c r="D695" s="104" t="s">
        <v>54</v>
      </c>
      <c r="E695" s="488">
        <v>275</v>
      </c>
      <c r="F695" s="261" t="s">
        <v>46</v>
      </c>
      <c r="G695" s="108" t="s">
        <v>6327</v>
      </c>
      <c r="H695" s="104" t="s">
        <v>1447</v>
      </c>
    </row>
    <row r="696" spans="1:8" x14ac:dyDescent="0.2">
      <c r="A696" s="493">
        <v>42320</v>
      </c>
      <c r="B696" s="104" t="s">
        <v>2457</v>
      </c>
      <c r="C696" s="108" t="s">
        <v>2458</v>
      </c>
      <c r="D696" s="104" t="s">
        <v>54</v>
      </c>
      <c r="E696" s="488">
        <v>794</v>
      </c>
      <c r="F696" s="261" t="s">
        <v>46</v>
      </c>
      <c r="G696" s="108" t="s">
        <v>6327</v>
      </c>
      <c r="H696" s="104" t="s">
        <v>1447</v>
      </c>
    </row>
    <row r="697" spans="1:8" x14ac:dyDescent="0.2">
      <c r="A697" s="493">
        <v>42324</v>
      </c>
      <c r="B697" s="104" t="s">
        <v>2466</v>
      </c>
      <c r="C697" s="108"/>
      <c r="D697" s="104" t="s">
        <v>303</v>
      </c>
      <c r="E697" s="488">
        <v>9.17</v>
      </c>
      <c r="F697" s="261" t="s">
        <v>46</v>
      </c>
      <c r="G697" s="108" t="s">
        <v>6327</v>
      </c>
      <c r="H697" s="104" t="s">
        <v>1445</v>
      </c>
    </row>
    <row r="698" spans="1:8" x14ac:dyDescent="0.2">
      <c r="A698" s="493">
        <v>42325</v>
      </c>
      <c r="B698" s="104" t="s">
        <v>2467</v>
      </c>
      <c r="C698" s="108"/>
      <c r="D698" s="104" t="s">
        <v>49</v>
      </c>
      <c r="E698" s="488">
        <v>3000</v>
      </c>
      <c r="F698" s="261" t="s">
        <v>46</v>
      </c>
      <c r="G698" s="108" t="s">
        <v>6327</v>
      </c>
      <c r="H698" s="104" t="s">
        <v>1445</v>
      </c>
    </row>
    <row r="699" spans="1:8" x14ac:dyDescent="0.2">
      <c r="A699" s="493">
        <v>42326</v>
      </c>
      <c r="B699" s="104" t="s">
        <v>2472</v>
      </c>
      <c r="C699" s="108" t="s">
        <v>2473</v>
      </c>
      <c r="D699" s="104" t="s">
        <v>54</v>
      </c>
      <c r="E699" s="488">
        <v>375</v>
      </c>
      <c r="F699" s="261" t="s">
        <v>46</v>
      </c>
      <c r="G699" s="108" t="s">
        <v>6327</v>
      </c>
      <c r="H699" s="104" t="s">
        <v>1447</v>
      </c>
    </row>
    <row r="700" spans="1:8" x14ac:dyDescent="0.2">
      <c r="A700" s="493">
        <v>42326</v>
      </c>
      <c r="B700" s="104" t="s">
        <v>2474</v>
      </c>
      <c r="C700" s="108" t="s">
        <v>2475</v>
      </c>
      <c r="D700" s="104" t="s">
        <v>54</v>
      </c>
      <c r="E700" s="488">
        <v>3132.08</v>
      </c>
      <c r="F700" s="261" t="s">
        <v>46</v>
      </c>
      <c r="G700" s="108" t="s">
        <v>6327</v>
      </c>
      <c r="H700" s="104" t="s">
        <v>1798</v>
      </c>
    </row>
    <row r="701" spans="1:8" x14ac:dyDescent="0.2">
      <c r="A701" s="493">
        <v>42326</v>
      </c>
      <c r="B701" s="104" t="s">
        <v>2478</v>
      </c>
      <c r="C701" s="108" t="s">
        <v>2479</v>
      </c>
      <c r="D701" s="104" t="s">
        <v>51</v>
      </c>
      <c r="E701" s="488">
        <v>1728.4</v>
      </c>
      <c r="F701" s="261" t="s">
        <v>46</v>
      </c>
      <c r="G701" s="108" t="s">
        <v>6327</v>
      </c>
      <c r="H701" s="104" t="s">
        <v>1447</v>
      </c>
    </row>
    <row r="702" spans="1:8" x14ac:dyDescent="0.2">
      <c r="A702" s="493">
        <v>42326</v>
      </c>
      <c r="B702" s="104" t="s">
        <v>2480</v>
      </c>
      <c r="C702" s="108" t="s">
        <v>2481</v>
      </c>
      <c r="D702" s="104" t="s">
        <v>54</v>
      </c>
      <c r="E702" s="488">
        <v>105</v>
      </c>
      <c r="F702" s="261" t="s">
        <v>46</v>
      </c>
      <c r="G702" s="108" t="s">
        <v>6327</v>
      </c>
      <c r="H702" s="104" t="s">
        <v>1447</v>
      </c>
    </row>
    <row r="703" spans="1:8" x14ac:dyDescent="0.2">
      <c r="A703" s="493">
        <v>42332</v>
      </c>
      <c r="B703" s="104" t="s">
        <v>2484</v>
      </c>
      <c r="C703" s="108" t="s">
        <v>2485</v>
      </c>
      <c r="D703" s="104" t="s">
        <v>54</v>
      </c>
      <c r="E703" s="488">
        <v>3116</v>
      </c>
      <c r="F703" s="261" t="s">
        <v>46</v>
      </c>
      <c r="G703" s="108" t="s">
        <v>6327</v>
      </c>
      <c r="H703" s="104" t="s">
        <v>1447</v>
      </c>
    </row>
    <row r="704" spans="1:8" x14ac:dyDescent="0.2">
      <c r="A704" s="493">
        <v>42332</v>
      </c>
      <c r="B704" s="104" t="s">
        <v>2486</v>
      </c>
      <c r="C704" s="108"/>
      <c r="D704" s="104" t="s">
        <v>303</v>
      </c>
      <c r="E704" s="488">
        <v>19.73</v>
      </c>
      <c r="F704" s="261" t="s">
        <v>46</v>
      </c>
      <c r="G704" s="108" t="s">
        <v>6327</v>
      </c>
      <c r="H704" s="104" t="s">
        <v>1445</v>
      </c>
    </row>
    <row r="705" spans="1:8" x14ac:dyDescent="0.2">
      <c r="A705" s="493">
        <v>42332</v>
      </c>
      <c r="B705" s="104" t="s">
        <v>2487</v>
      </c>
      <c r="C705" s="108"/>
      <c r="D705" s="104" t="s">
        <v>49</v>
      </c>
      <c r="E705" s="488">
        <v>2000</v>
      </c>
      <c r="F705" s="261" t="s">
        <v>46</v>
      </c>
      <c r="G705" s="108" t="s">
        <v>6327</v>
      </c>
      <c r="H705" s="104" t="s">
        <v>1445</v>
      </c>
    </row>
    <row r="706" spans="1:8" x14ac:dyDescent="0.2">
      <c r="A706" s="493">
        <v>42333</v>
      </c>
      <c r="B706" s="104" t="s">
        <v>2489</v>
      </c>
      <c r="C706" s="108" t="s">
        <v>2490</v>
      </c>
      <c r="D706" s="104" t="s">
        <v>54</v>
      </c>
      <c r="E706" s="488">
        <v>140</v>
      </c>
      <c r="F706" s="261" t="s">
        <v>46</v>
      </c>
      <c r="G706" s="108" t="s">
        <v>6327</v>
      </c>
      <c r="H706" s="104" t="s">
        <v>1447</v>
      </c>
    </row>
    <row r="707" spans="1:8" x14ac:dyDescent="0.2">
      <c r="A707" s="493">
        <v>42334</v>
      </c>
      <c r="B707" s="104" t="s">
        <v>2491</v>
      </c>
      <c r="C707" s="108" t="s">
        <v>2492</v>
      </c>
      <c r="D707" s="104" t="s">
        <v>54</v>
      </c>
      <c r="E707" s="488">
        <v>1191</v>
      </c>
      <c r="F707" s="261" t="s">
        <v>46</v>
      </c>
      <c r="G707" s="108" t="s">
        <v>6327</v>
      </c>
      <c r="H707" s="104" t="s">
        <v>1447</v>
      </c>
    </row>
    <row r="708" spans="1:8" x14ac:dyDescent="0.2">
      <c r="A708" s="493">
        <v>42334</v>
      </c>
      <c r="B708" s="104" t="s">
        <v>2493</v>
      </c>
      <c r="C708" s="108" t="s">
        <v>2494</v>
      </c>
      <c r="D708" s="104" t="s">
        <v>54</v>
      </c>
      <c r="E708" s="488">
        <v>390</v>
      </c>
      <c r="F708" s="261" t="s">
        <v>46</v>
      </c>
      <c r="G708" s="108" t="s">
        <v>6327</v>
      </c>
      <c r="H708" s="104" t="s">
        <v>1447</v>
      </c>
    </row>
    <row r="709" spans="1:8" x14ac:dyDescent="0.2">
      <c r="A709" s="493">
        <v>42340</v>
      </c>
      <c r="B709" s="104" t="s">
        <v>2504</v>
      </c>
      <c r="C709" s="108" t="s">
        <v>2505</v>
      </c>
      <c r="D709" s="104" t="s">
        <v>51</v>
      </c>
      <c r="E709" s="488">
        <v>609</v>
      </c>
      <c r="F709" s="261" t="s">
        <v>46</v>
      </c>
      <c r="G709" s="108" t="s">
        <v>6327</v>
      </c>
      <c r="H709" s="104" t="s">
        <v>1447</v>
      </c>
    </row>
    <row r="710" spans="1:8" x14ac:dyDescent="0.2">
      <c r="A710" s="493">
        <v>42341</v>
      </c>
      <c r="B710" s="104" t="s">
        <v>2508</v>
      </c>
      <c r="C710" s="108"/>
      <c r="D710" s="104" t="s">
        <v>303</v>
      </c>
      <c r="E710" s="488">
        <v>8.58</v>
      </c>
      <c r="F710" s="261" t="s">
        <v>46</v>
      </c>
      <c r="G710" s="108" t="s">
        <v>6327</v>
      </c>
      <c r="H710" s="104" t="s">
        <v>1445</v>
      </c>
    </row>
    <row r="711" spans="1:8" x14ac:dyDescent="0.2">
      <c r="A711" s="493">
        <v>42341</v>
      </c>
      <c r="B711" s="104" t="s">
        <v>2509</v>
      </c>
      <c r="C711" s="108"/>
      <c r="D711" s="104" t="s">
        <v>49</v>
      </c>
      <c r="E711" s="488">
        <v>2000</v>
      </c>
      <c r="F711" s="261" t="s">
        <v>46</v>
      </c>
      <c r="G711" s="108" t="s">
        <v>6327</v>
      </c>
      <c r="H711" s="104" t="s">
        <v>1445</v>
      </c>
    </row>
    <row r="712" spans="1:8" x14ac:dyDescent="0.2">
      <c r="A712" s="493">
        <v>42341</v>
      </c>
      <c r="B712" s="104" t="s">
        <v>2512</v>
      </c>
      <c r="C712" s="108"/>
      <c r="D712" s="104" t="s">
        <v>49</v>
      </c>
      <c r="E712" s="488">
        <v>400</v>
      </c>
      <c r="F712" s="261" t="s">
        <v>46</v>
      </c>
      <c r="G712" s="108" t="s">
        <v>6327</v>
      </c>
      <c r="H712" s="104" t="s">
        <v>1442</v>
      </c>
    </row>
    <row r="713" spans="1:8" x14ac:dyDescent="0.2">
      <c r="A713" s="493">
        <v>42342</v>
      </c>
      <c r="B713" s="104" t="s">
        <v>2513</v>
      </c>
      <c r="C713" s="108" t="s">
        <v>2375</v>
      </c>
      <c r="D713" s="104" t="s">
        <v>54</v>
      </c>
      <c r="E713" s="488">
        <v>380.8</v>
      </c>
      <c r="F713" s="261" t="s">
        <v>46</v>
      </c>
      <c r="G713" s="108" t="s">
        <v>6327</v>
      </c>
      <c r="H713" s="104" t="s">
        <v>1447</v>
      </c>
    </row>
    <row r="714" spans="1:8" x14ac:dyDescent="0.2">
      <c r="A714" s="493">
        <v>42342</v>
      </c>
      <c r="B714" s="104" t="s">
        <v>2514</v>
      </c>
      <c r="C714" s="108" t="s">
        <v>2515</v>
      </c>
      <c r="D714" s="104" t="s">
        <v>54</v>
      </c>
      <c r="E714" s="488">
        <v>1450</v>
      </c>
      <c r="F714" s="261" t="s">
        <v>46</v>
      </c>
      <c r="G714" s="108" t="s">
        <v>6327</v>
      </c>
      <c r="H714" s="104" t="s">
        <v>1447</v>
      </c>
    </row>
    <row r="715" spans="1:8" x14ac:dyDescent="0.2">
      <c r="A715" s="493">
        <v>42346</v>
      </c>
      <c r="B715" s="104" t="s">
        <v>2520</v>
      </c>
      <c r="C715" s="108" t="s">
        <v>2521</v>
      </c>
      <c r="D715" s="104" t="s">
        <v>54</v>
      </c>
      <c r="E715" s="488">
        <v>2876.4</v>
      </c>
      <c r="F715" s="261" t="s">
        <v>46</v>
      </c>
      <c r="G715" s="108" t="s">
        <v>6327</v>
      </c>
      <c r="H715" s="104" t="s">
        <v>1798</v>
      </c>
    </row>
    <row r="716" spans="1:8" x14ac:dyDescent="0.2">
      <c r="A716" s="493">
        <v>42347</v>
      </c>
      <c r="B716" s="104" t="s">
        <v>2532</v>
      </c>
      <c r="C716" s="108" t="s">
        <v>2533</v>
      </c>
      <c r="D716" s="104" t="s">
        <v>54</v>
      </c>
      <c r="E716" s="488">
        <v>620</v>
      </c>
      <c r="F716" s="261" t="s">
        <v>46</v>
      </c>
      <c r="G716" s="108" t="s">
        <v>6327</v>
      </c>
      <c r="H716" s="104" t="s">
        <v>1447</v>
      </c>
    </row>
    <row r="717" spans="1:8" x14ac:dyDescent="0.2">
      <c r="A717" s="493">
        <v>42352</v>
      </c>
      <c r="B717" s="104" t="s">
        <v>2536</v>
      </c>
      <c r="C717" s="108"/>
      <c r="D717" s="104" t="s">
        <v>303</v>
      </c>
      <c r="E717" s="488">
        <v>1738.35</v>
      </c>
      <c r="F717" s="261" t="s">
        <v>46</v>
      </c>
      <c r="G717" s="108" t="s">
        <v>6327</v>
      </c>
      <c r="H717" s="104" t="s">
        <v>1445</v>
      </c>
    </row>
    <row r="718" spans="1:8" x14ac:dyDescent="0.2">
      <c r="A718" s="493">
        <v>42354</v>
      </c>
      <c r="B718" s="104" t="s">
        <v>2546</v>
      </c>
      <c r="C718" s="108" t="s">
        <v>2547</v>
      </c>
      <c r="D718" s="104" t="s">
        <v>54</v>
      </c>
      <c r="E718" s="488">
        <v>585</v>
      </c>
      <c r="F718" s="261" t="s">
        <v>46</v>
      </c>
      <c r="G718" s="108" t="s">
        <v>6327</v>
      </c>
      <c r="H718" s="104" t="s">
        <v>2660</v>
      </c>
    </row>
    <row r="719" spans="1:8" x14ac:dyDescent="0.2">
      <c r="A719" s="493">
        <v>42354</v>
      </c>
      <c r="B719" s="104" t="s">
        <v>2548</v>
      </c>
      <c r="C719" s="108" t="s">
        <v>2549</v>
      </c>
      <c r="D719" s="104" t="s">
        <v>54</v>
      </c>
      <c r="E719" s="488">
        <v>940</v>
      </c>
      <c r="F719" s="261" t="s">
        <v>46</v>
      </c>
      <c r="G719" s="108" t="s">
        <v>6327</v>
      </c>
      <c r="H719" s="104" t="s">
        <v>1447</v>
      </c>
    </row>
    <row r="720" spans="1:8" x14ac:dyDescent="0.2">
      <c r="A720" s="493">
        <v>42354</v>
      </c>
      <c r="B720" s="104" t="s">
        <v>2550</v>
      </c>
      <c r="C720" s="108"/>
      <c r="D720" s="104" t="s">
        <v>49</v>
      </c>
      <c r="E720" s="488">
        <v>3500</v>
      </c>
      <c r="F720" s="261" t="s">
        <v>46</v>
      </c>
      <c r="G720" s="108" t="s">
        <v>6327</v>
      </c>
      <c r="H720" s="104" t="s">
        <v>1445</v>
      </c>
    </row>
    <row r="721" spans="1:8" ht="12.75" thickBot="1" x14ac:dyDescent="0.25">
      <c r="A721" s="493">
        <v>42354</v>
      </c>
      <c r="B721" s="104" t="s">
        <v>2555</v>
      </c>
      <c r="C721" s="108"/>
      <c r="D721" s="104" t="s">
        <v>49</v>
      </c>
      <c r="E721" s="488">
        <v>400</v>
      </c>
      <c r="F721" s="261" t="s">
        <v>46</v>
      </c>
      <c r="G721" s="108" t="s">
        <v>6327</v>
      </c>
      <c r="H721" s="104" t="s">
        <v>1442</v>
      </c>
    </row>
    <row r="722" spans="1:8" ht="12.75" thickBot="1" x14ac:dyDescent="0.25">
      <c r="A722" s="735" t="s">
        <v>3078</v>
      </c>
      <c r="B722" s="736"/>
      <c r="C722" s="467"/>
      <c r="D722" s="468"/>
      <c r="E722" s="469">
        <f>SUM(E526:E721)</f>
        <v>229038.74700000006</v>
      </c>
      <c r="F722" s="470"/>
      <c r="G722" s="467"/>
      <c r="H722" s="471"/>
    </row>
    <row r="723" spans="1:8" x14ac:dyDescent="0.2">
      <c r="A723" s="493">
        <v>42138</v>
      </c>
      <c r="B723" s="104" t="s">
        <v>1996</v>
      </c>
      <c r="C723" s="108" t="s">
        <v>1997</v>
      </c>
      <c r="D723" s="104" t="s">
        <v>54</v>
      </c>
      <c r="E723" s="488">
        <v>807.56</v>
      </c>
      <c r="F723" s="261" t="s">
        <v>46</v>
      </c>
      <c r="G723" s="108" t="s">
        <v>6328</v>
      </c>
      <c r="H723" s="104" t="s">
        <v>2110</v>
      </c>
    </row>
    <row r="724" spans="1:8" ht="12.75" thickBot="1" x14ac:dyDescent="0.25">
      <c r="A724" s="493">
        <v>42234</v>
      </c>
      <c r="B724" s="104" t="s">
        <v>6372</v>
      </c>
      <c r="C724" s="108" t="s">
        <v>2261</v>
      </c>
      <c r="D724" s="104" t="s">
        <v>54</v>
      </c>
      <c r="E724" s="488">
        <v>650</v>
      </c>
      <c r="F724" s="261" t="s">
        <v>46</v>
      </c>
      <c r="G724" s="108" t="s">
        <v>6328</v>
      </c>
      <c r="H724" s="104" t="s">
        <v>6373</v>
      </c>
    </row>
    <row r="725" spans="1:8" ht="12.75" thickBot="1" x14ac:dyDescent="0.25">
      <c r="A725" s="735" t="s">
        <v>3078</v>
      </c>
      <c r="B725" s="736"/>
      <c r="C725" s="467"/>
      <c r="D725" s="468"/>
      <c r="E725" s="469">
        <f>SUM(E723:E724)</f>
        <v>1457.56</v>
      </c>
      <c r="F725" s="470"/>
      <c r="G725" s="467"/>
      <c r="H725" s="471"/>
    </row>
    <row r="726" spans="1:8" x14ac:dyDescent="0.2">
      <c r="A726" s="493">
        <v>42067</v>
      </c>
      <c r="B726" s="104" t="s">
        <v>6405</v>
      </c>
      <c r="C726" s="108" t="s">
        <v>1866</v>
      </c>
      <c r="D726" s="104" t="s">
        <v>54</v>
      </c>
      <c r="E726" s="488">
        <v>5356.5</v>
      </c>
      <c r="F726" s="261" t="s">
        <v>46</v>
      </c>
      <c r="G726" s="108" t="s">
        <v>6329</v>
      </c>
      <c r="H726" s="104" t="s">
        <v>6406</v>
      </c>
    </row>
    <row r="727" spans="1:8" x14ac:dyDescent="0.2">
      <c r="A727" s="493">
        <v>42072</v>
      </c>
      <c r="B727" s="104" t="s">
        <v>6407</v>
      </c>
      <c r="C727" s="108" t="s">
        <v>1874</v>
      </c>
      <c r="D727" s="104" t="s">
        <v>54</v>
      </c>
      <c r="E727" s="488">
        <v>720</v>
      </c>
      <c r="F727" s="261" t="s">
        <v>46</v>
      </c>
      <c r="G727" s="108" t="s">
        <v>6329</v>
      </c>
      <c r="H727" s="104" t="s">
        <v>6406</v>
      </c>
    </row>
    <row r="728" spans="1:8" x14ac:dyDescent="0.2">
      <c r="A728" s="493">
        <v>42079</v>
      </c>
      <c r="B728" s="104" t="s">
        <v>6408</v>
      </c>
      <c r="C728" s="108" t="s">
        <v>1883</v>
      </c>
      <c r="D728" s="104" t="s">
        <v>54</v>
      </c>
      <c r="E728" s="488">
        <v>203.9</v>
      </c>
      <c r="F728" s="261" t="s">
        <v>46</v>
      </c>
      <c r="G728" s="108" t="s">
        <v>6329</v>
      </c>
      <c r="H728" s="104" t="s">
        <v>6406</v>
      </c>
    </row>
    <row r="729" spans="1:8" x14ac:dyDescent="0.2">
      <c r="A729" s="493">
        <v>42080</v>
      </c>
      <c r="B729" s="104" t="s">
        <v>6409</v>
      </c>
      <c r="C729" s="108" t="s">
        <v>1889</v>
      </c>
      <c r="D729" s="104" t="s">
        <v>54</v>
      </c>
      <c r="E729" s="488">
        <v>560</v>
      </c>
      <c r="F729" s="261" t="s">
        <v>46</v>
      </c>
      <c r="G729" s="108" t="s">
        <v>6329</v>
      </c>
      <c r="H729" s="104" t="s">
        <v>6406</v>
      </c>
    </row>
    <row r="730" spans="1:8" x14ac:dyDescent="0.2">
      <c r="A730" s="493">
        <v>42100</v>
      </c>
      <c r="B730" s="104" t="s">
        <v>1958</v>
      </c>
      <c r="C730" s="108" t="s">
        <v>1959</v>
      </c>
      <c r="D730" s="104" t="s">
        <v>54</v>
      </c>
      <c r="E730" s="488">
        <v>1351.8</v>
      </c>
      <c r="F730" s="261" t="s">
        <v>46</v>
      </c>
      <c r="G730" s="108" t="s">
        <v>6329</v>
      </c>
      <c r="H730" s="104" t="s">
        <v>2103</v>
      </c>
    </row>
    <row r="731" spans="1:8" x14ac:dyDescent="0.2">
      <c r="A731" s="493">
        <v>42166</v>
      </c>
      <c r="B731" s="104" t="s">
        <v>6410</v>
      </c>
      <c r="C731" s="108" t="s">
        <v>2036</v>
      </c>
      <c r="D731" s="104" t="s">
        <v>54</v>
      </c>
      <c r="E731" s="488">
        <v>1590</v>
      </c>
      <c r="F731" s="261" t="s">
        <v>46</v>
      </c>
      <c r="G731" s="108" t="s">
        <v>6329</v>
      </c>
      <c r="H731" s="104" t="s">
        <v>6411</v>
      </c>
    </row>
    <row r="732" spans="1:8" x14ac:dyDescent="0.2">
      <c r="A732" s="493">
        <v>42179</v>
      </c>
      <c r="B732" s="104" t="s">
        <v>2072</v>
      </c>
      <c r="C732" s="108" t="s">
        <v>2073</v>
      </c>
      <c r="D732" s="104" t="s">
        <v>51</v>
      </c>
      <c r="E732" s="488">
        <v>306.27999999999997</v>
      </c>
      <c r="F732" s="261" t="s">
        <v>46</v>
      </c>
      <c r="G732" s="108" t="s">
        <v>6329</v>
      </c>
      <c r="H732" s="104" t="s">
        <v>2120</v>
      </c>
    </row>
    <row r="733" spans="1:8" x14ac:dyDescent="0.2">
      <c r="A733" s="493">
        <v>42184</v>
      </c>
      <c r="B733" s="104" t="s">
        <v>2080</v>
      </c>
      <c r="C733" s="108" t="s">
        <v>2081</v>
      </c>
      <c r="D733" s="104" t="s">
        <v>54</v>
      </c>
      <c r="E733" s="488">
        <v>588</v>
      </c>
      <c r="F733" s="261" t="s">
        <v>46</v>
      </c>
      <c r="G733" s="108" t="s">
        <v>6329</v>
      </c>
      <c r="H733" s="104" t="s">
        <v>2119</v>
      </c>
    </row>
    <row r="734" spans="1:8" x14ac:dyDescent="0.2">
      <c r="A734" s="493">
        <v>42185</v>
      </c>
      <c r="B734" s="104" t="s">
        <v>2092</v>
      </c>
      <c r="C734" s="108"/>
      <c r="D734" s="104" t="s">
        <v>45</v>
      </c>
      <c r="E734" s="488">
        <v>2943.1</v>
      </c>
      <c r="F734" s="261" t="s">
        <v>46</v>
      </c>
      <c r="G734" s="108" t="s">
        <v>6329</v>
      </c>
      <c r="H734" s="104" t="s">
        <v>6412</v>
      </c>
    </row>
    <row r="735" spans="1:8" x14ac:dyDescent="0.2">
      <c r="A735" s="493">
        <v>42185</v>
      </c>
      <c r="B735" s="104" t="s">
        <v>2093</v>
      </c>
      <c r="C735" s="108"/>
      <c r="D735" s="104" t="s">
        <v>47</v>
      </c>
      <c r="E735" s="488">
        <v>1117.9760000000001</v>
      </c>
      <c r="F735" s="261" t="s">
        <v>46</v>
      </c>
      <c r="G735" s="108" t="s">
        <v>6329</v>
      </c>
      <c r="H735" s="104" t="s">
        <v>6413</v>
      </c>
    </row>
    <row r="736" spans="1:8" x14ac:dyDescent="0.2">
      <c r="A736" s="493">
        <v>42193</v>
      </c>
      <c r="B736" s="104" t="s">
        <v>2149</v>
      </c>
      <c r="C736" s="108"/>
      <c r="D736" s="104" t="s">
        <v>81</v>
      </c>
      <c r="E736" s="488">
        <v>795</v>
      </c>
      <c r="F736" s="261" t="s">
        <v>46</v>
      </c>
      <c r="G736" s="108" t="s">
        <v>6329</v>
      </c>
      <c r="H736" s="104" t="s">
        <v>2562</v>
      </c>
    </row>
    <row r="737" spans="1:8" x14ac:dyDescent="0.2">
      <c r="A737" s="493">
        <v>42202</v>
      </c>
      <c r="B737" s="104" t="s">
        <v>2176</v>
      </c>
      <c r="C737" s="108"/>
      <c r="D737" s="104" t="s">
        <v>45</v>
      </c>
      <c r="E737" s="488">
        <v>2933.404</v>
      </c>
      <c r="F737" s="261" t="s">
        <v>46</v>
      </c>
      <c r="G737" s="108" t="s">
        <v>6329</v>
      </c>
      <c r="H737" s="104" t="s">
        <v>6414</v>
      </c>
    </row>
    <row r="738" spans="1:8" x14ac:dyDescent="0.2">
      <c r="A738" s="493">
        <v>42202</v>
      </c>
      <c r="B738" s="104" t="s">
        <v>2177</v>
      </c>
      <c r="C738" s="108"/>
      <c r="D738" s="104" t="s">
        <v>47</v>
      </c>
      <c r="E738" s="488">
        <v>1156.9159999999999</v>
      </c>
      <c r="F738" s="261" t="s">
        <v>46</v>
      </c>
      <c r="G738" s="108" t="s">
        <v>6329</v>
      </c>
      <c r="H738" s="104" t="s">
        <v>6415</v>
      </c>
    </row>
    <row r="739" spans="1:8" x14ac:dyDescent="0.2">
      <c r="A739" s="493">
        <v>42205</v>
      </c>
      <c r="B739" s="104" t="s">
        <v>2182</v>
      </c>
      <c r="C739" s="108" t="s">
        <v>2183</v>
      </c>
      <c r="D739" s="104" t="s">
        <v>51</v>
      </c>
      <c r="E739" s="488">
        <v>388</v>
      </c>
      <c r="F739" s="261" t="s">
        <v>46</v>
      </c>
      <c r="G739" s="108" t="s">
        <v>6329</v>
      </c>
      <c r="H739" s="104" t="s">
        <v>2575</v>
      </c>
    </row>
    <row r="740" spans="1:8" x14ac:dyDescent="0.2">
      <c r="A740" s="493">
        <v>42205</v>
      </c>
      <c r="B740" s="104" t="s">
        <v>2184</v>
      </c>
      <c r="C740" s="108"/>
      <c r="D740" s="104" t="s">
        <v>48</v>
      </c>
      <c r="E740" s="488">
        <v>206.75</v>
      </c>
      <c r="F740" s="261" t="s">
        <v>46</v>
      </c>
      <c r="G740" s="108" t="s">
        <v>6329</v>
      </c>
      <c r="H740" s="104" t="s">
        <v>2577</v>
      </c>
    </row>
    <row r="741" spans="1:8" x14ac:dyDescent="0.2">
      <c r="A741" s="493">
        <v>42227</v>
      </c>
      <c r="B741" s="104" t="s">
        <v>2239</v>
      </c>
      <c r="C741" s="108" t="s">
        <v>2240</v>
      </c>
      <c r="D741" s="104" t="s">
        <v>54</v>
      </c>
      <c r="E741" s="488">
        <v>6904.34</v>
      </c>
      <c r="F741" s="261" t="s">
        <v>46</v>
      </c>
      <c r="G741" s="108" t="s">
        <v>6329</v>
      </c>
      <c r="H741" s="104" t="s">
        <v>2594</v>
      </c>
    </row>
    <row r="742" spans="1:8" x14ac:dyDescent="0.2">
      <c r="A742" s="493">
        <v>42234</v>
      </c>
      <c r="B742" s="104" t="s">
        <v>2255</v>
      </c>
      <c r="C742" s="108"/>
      <c r="D742" s="104" t="s">
        <v>45</v>
      </c>
      <c r="E742" s="488">
        <v>2933.4</v>
      </c>
      <c r="F742" s="261" t="s">
        <v>46</v>
      </c>
      <c r="G742" s="108" t="s">
        <v>6329</v>
      </c>
      <c r="H742" s="104" t="s">
        <v>6414</v>
      </c>
    </row>
    <row r="743" spans="1:8" x14ac:dyDescent="0.2">
      <c r="A743" s="493">
        <v>42234</v>
      </c>
      <c r="B743" s="104" t="s">
        <v>2256</v>
      </c>
      <c r="C743" s="108"/>
      <c r="D743" s="104" t="s">
        <v>45</v>
      </c>
      <c r="E743" s="488">
        <v>1113.5558000000001</v>
      </c>
      <c r="F743" s="261" t="s">
        <v>46</v>
      </c>
      <c r="G743" s="108" t="s">
        <v>6329</v>
      </c>
      <c r="H743" s="104" t="s">
        <v>6415</v>
      </c>
    </row>
    <row r="744" spans="1:8" x14ac:dyDescent="0.2">
      <c r="A744" s="493">
        <v>42264</v>
      </c>
      <c r="B744" s="104" t="s">
        <v>2336</v>
      </c>
      <c r="C744" s="108"/>
      <c r="D744" s="104" t="s">
        <v>45</v>
      </c>
      <c r="E744" s="488">
        <v>2933.4</v>
      </c>
      <c r="F744" s="261" t="s">
        <v>46</v>
      </c>
      <c r="G744" s="108" t="s">
        <v>6329</v>
      </c>
      <c r="H744" s="104" t="s">
        <v>6414</v>
      </c>
    </row>
    <row r="745" spans="1:8" x14ac:dyDescent="0.2">
      <c r="A745" s="493">
        <v>42264</v>
      </c>
      <c r="B745" s="104" t="s">
        <v>2337</v>
      </c>
      <c r="C745" s="108"/>
      <c r="D745" s="104" t="s">
        <v>45</v>
      </c>
      <c r="E745" s="488">
        <v>1113.5519999999999</v>
      </c>
      <c r="F745" s="261" t="s">
        <v>46</v>
      </c>
      <c r="G745" s="108" t="s">
        <v>6329</v>
      </c>
      <c r="H745" s="104" t="s">
        <v>6415</v>
      </c>
    </row>
    <row r="746" spans="1:8" x14ac:dyDescent="0.2">
      <c r="A746" s="493">
        <v>42291</v>
      </c>
      <c r="B746" s="104" t="s">
        <v>2397</v>
      </c>
      <c r="C746" s="108"/>
      <c r="D746" s="104" t="s">
        <v>81</v>
      </c>
      <c r="E746" s="488">
        <v>450</v>
      </c>
      <c r="F746" s="261" t="s">
        <v>46</v>
      </c>
      <c r="G746" s="108" t="s">
        <v>6329</v>
      </c>
      <c r="H746" s="104" t="s">
        <v>2634</v>
      </c>
    </row>
    <row r="747" spans="1:8" x14ac:dyDescent="0.2">
      <c r="A747" s="493">
        <v>42292</v>
      </c>
      <c r="B747" s="104" t="s">
        <v>2408</v>
      </c>
      <c r="C747" s="108" t="s">
        <v>2409</v>
      </c>
      <c r="D747" s="104" t="s">
        <v>54</v>
      </c>
      <c r="E747" s="488">
        <v>250</v>
      </c>
      <c r="F747" s="261" t="s">
        <v>46</v>
      </c>
      <c r="G747" s="108" t="s">
        <v>6329</v>
      </c>
      <c r="H747" s="104" t="s">
        <v>2635</v>
      </c>
    </row>
    <row r="748" spans="1:8" x14ac:dyDescent="0.2">
      <c r="A748" s="493">
        <v>42293</v>
      </c>
      <c r="B748" s="104" t="s">
        <v>2410</v>
      </c>
      <c r="C748" s="108"/>
      <c r="D748" s="104" t="s">
        <v>81</v>
      </c>
      <c r="E748" s="488">
        <v>905</v>
      </c>
      <c r="F748" s="261" t="s">
        <v>46</v>
      </c>
      <c r="G748" s="108" t="s">
        <v>6329</v>
      </c>
      <c r="H748" s="104" t="s">
        <v>2634</v>
      </c>
    </row>
    <row r="749" spans="1:8" x14ac:dyDescent="0.2">
      <c r="A749" s="493">
        <v>42318</v>
      </c>
      <c r="B749" s="104" t="s">
        <v>2451</v>
      </c>
      <c r="C749" s="108" t="s">
        <v>2452</v>
      </c>
      <c r="D749" s="104" t="s">
        <v>54</v>
      </c>
      <c r="E749" s="488">
        <v>585</v>
      </c>
      <c r="F749" s="261" t="s">
        <v>46</v>
      </c>
      <c r="G749" s="108" t="s">
        <v>6329</v>
      </c>
      <c r="H749" s="104" t="s">
        <v>2649</v>
      </c>
    </row>
    <row r="750" spans="1:8" x14ac:dyDescent="0.2">
      <c r="A750" s="493">
        <v>42354</v>
      </c>
      <c r="B750" s="104" t="s">
        <v>2542</v>
      </c>
      <c r="C750" s="108"/>
      <c r="D750" s="104" t="s">
        <v>45</v>
      </c>
      <c r="E750" s="488">
        <v>2813.44</v>
      </c>
      <c r="F750" s="261" t="s">
        <v>46</v>
      </c>
      <c r="G750" s="108" t="s">
        <v>6329</v>
      </c>
      <c r="H750" s="104" t="s">
        <v>6414</v>
      </c>
    </row>
    <row r="751" spans="1:8" ht="12.75" thickBot="1" x14ac:dyDescent="0.25">
      <c r="A751" s="493">
        <v>42354</v>
      </c>
      <c r="B751" s="104" t="s">
        <v>2543</v>
      </c>
      <c r="C751" s="108"/>
      <c r="D751" s="104" t="s">
        <v>45</v>
      </c>
      <c r="E751" s="488">
        <v>1058.6479999999999</v>
      </c>
      <c r="F751" s="261" t="s">
        <v>46</v>
      </c>
      <c r="G751" s="108" t="s">
        <v>6329</v>
      </c>
      <c r="H751" s="104" t="s">
        <v>6415</v>
      </c>
    </row>
    <row r="752" spans="1:8" ht="12.75" thickBot="1" x14ac:dyDescent="0.25">
      <c r="A752" s="735" t="s">
        <v>3078</v>
      </c>
      <c r="B752" s="736"/>
      <c r="C752" s="467"/>
      <c r="D752" s="468"/>
      <c r="E752" s="469">
        <f>SUM(E726:E751)</f>
        <v>41277.961800000012</v>
      </c>
      <c r="F752" s="470"/>
      <c r="G752" s="467"/>
      <c r="H752" s="471"/>
    </row>
    <row r="753" spans="1:8" x14ac:dyDescent="0.2">
      <c r="A753" s="493">
        <v>42033</v>
      </c>
      <c r="B753" s="104" t="s">
        <v>1825</v>
      </c>
      <c r="C753" s="108"/>
      <c r="D753" s="104" t="s">
        <v>81</v>
      </c>
      <c r="E753" s="488">
        <v>195</v>
      </c>
      <c r="F753" s="261" t="s">
        <v>46</v>
      </c>
      <c r="G753" s="108" t="s">
        <v>5584</v>
      </c>
      <c r="H753" s="104"/>
    </row>
    <row r="754" spans="1:8" x14ac:dyDescent="0.2">
      <c r="A754" s="493">
        <v>42033</v>
      </c>
      <c r="B754" s="104" t="s">
        <v>1826</v>
      </c>
      <c r="C754" s="108"/>
      <c r="D754" s="104" t="s">
        <v>81</v>
      </c>
      <c r="E754" s="488">
        <v>295</v>
      </c>
      <c r="F754" s="261" t="s">
        <v>46</v>
      </c>
      <c r="G754" s="108" t="s">
        <v>5584</v>
      </c>
      <c r="H754" s="104"/>
    </row>
    <row r="755" spans="1:8" x14ac:dyDescent="0.2">
      <c r="A755" s="493">
        <v>42123</v>
      </c>
      <c r="B755" s="104" t="s">
        <v>1978</v>
      </c>
      <c r="C755" s="108"/>
      <c r="D755" s="104" t="s">
        <v>48</v>
      </c>
      <c r="E755" s="488">
        <v>184</v>
      </c>
      <c r="F755" s="261" t="s">
        <v>46</v>
      </c>
      <c r="G755" s="108" t="s">
        <v>5584</v>
      </c>
      <c r="H755" s="104" t="s">
        <v>2107</v>
      </c>
    </row>
    <row r="756" spans="1:8" x14ac:dyDescent="0.2">
      <c r="A756" s="493">
        <v>42146</v>
      </c>
      <c r="B756" s="104" t="s">
        <v>2008</v>
      </c>
      <c r="C756" s="108" t="s">
        <v>2009</v>
      </c>
      <c r="D756" s="104" t="s">
        <v>54</v>
      </c>
      <c r="E756" s="488">
        <v>276.62</v>
      </c>
      <c r="F756" s="261" t="s">
        <v>46</v>
      </c>
      <c r="G756" s="108" t="s">
        <v>5584</v>
      </c>
      <c r="H756" s="104" t="s">
        <v>2112</v>
      </c>
    </row>
    <row r="757" spans="1:8" x14ac:dyDescent="0.2">
      <c r="A757" s="493">
        <v>42158</v>
      </c>
      <c r="B757" s="104" t="s">
        <v>2022</v>
      </c>
      <c r="C757" s="108"/>
      <c r="D757" s="104" t="s">
        <v>48</v>
      </c>
      <c r="E757" s="488">
        <v>200</v>
      </c>
      <c r="F757" s="261" t="s">
        <v>46</v>
      </c>
      <c r="G757" s="108" t="s">
        <v>5584</v>
      </c>
      <c r="H757" s="104" t="s">
        <v>2117</v>
      </c>
    </row>
    <row r="758" spans="1:8" x14ac:dyDescent="0.2">
      <c r="A758" s="493">
        <v>42165</v>
      </c>
      <c r="B758" s="104" t="s">
        <v>2032</v>
      </c>
      <c r="C758" s="108" t="s">
        <v>2033</v>
      </c>
      <c r="D758" s="104" t="s">
        <v>54</v>
      </c>
      <c r="E758" s="488">
        <v>300</v>
      </c>
      <c r="F758" s="261" t="s">
        <v>46</v>
      </c>
      <c r="G758" s="108" t="s">
        <v>5584</v>
      </c>
      <c r="H758" s="104" t="s">
        <v>2118</v>
      </c>
    </row>
    <row r="759" spans="1:8" x14ac:dyDescent="0.2">
      <c r="A759" s="493">
        <v>42166</v>
      </c>
      <c r="B759" s="104" t="s">
        <v>6361</v>
      </c>
      <c r="C759" s="108" t="s">
        <v>2041</v>
      </c>
      <c r="D759" s="104" t="s">
        <v>54</v>
      </c>
      <c r="E759" s="488">
        <v>328.57</v>
      </c>
      <c r="F759" s="261" t="s">
        <v>46</v>
      </c>
      <c r="G759" s="108" t="s">
        <v>5584</v>
      </c>
      <c r="H759" s="104" t="s">
        <v>6362</v>
      </c>
    </row>
    <row r="760" spans="1:8" x14ac:dyDescent="0.2">
      <c r="A760" s="493">
        <v>42193</v>
      </c>
      <c r="B760" s="104" t="s">
        <v>2150</v>
      </c>
      <c r="C760" s="108"/>
      <c r="D760" s="104" t="s">
        <v>81</v>
      </c>
      <c r="E760" s="488">
        <v>800</v>
      </c>
      <c r="F760" s="261" t="s">
        <v>46</v>
      </c>
      <c r="G760" s="108" t="s">
        <v>5584</v>
      </c>
      <c r="H760" s="104" t="s">
        <v>2560</v>
      </c>
    </row>
    <row r="761" spans="1:8" x14ac:dyDescent="0.2">
      <c r="A761" s="493">
        <v>42205</v>
      </c>
      <c r="B761" s="104" t="s">
        <v>2185</v>
      </c>
      <c r="C761" s="108" t="s">
        <v>2186</v>
      </c>
      <c r="D761" s="104" t="s">
        <v>54</v>
      </c>
      <c r="E761" s="488">
        <v>300</v>
      </c>
      <c r="F761" s="261" t="s">
        <v>46</v>
      </c>
      <c r="G761" s="108" t="s">
        <v>5584</v>
      </c>
      <c r="H761" s="104" t="s">
        <v>2578</v>
      </c>
    </row>
    <row r="762" spans="1:8" x14ac:dyDescent="0.2">
      <c r="A762" s="493">
        <v>42208</v>
      </c>
      <c r="B762" s="104" t="s">
        <v>2189</v>
      </c>
      <c r="C762" s="108"/>
      <c r="D762" s="104" t="s">
        <v>48</v>
      </c>
      <c r="E762" s="488">
        <v>837.56</v>
      </c>
      <c r="F762" s="261" t="s">
        <v>46</v>
      </c>
      <c r="G762" s="108" t="s">
        <v>5584</v>
      </c>
      <c r="H762" s="104" t="s">
        <v>2579</v>
      </c>
    </row>
    <row r="763" spans="1:8" x14ac:dyDescent="0.2">
      <c r="A763" s="493">
        <v>42212</v>
      </c>
      <c r="B763" s="104" t="s">
        <v>2194</v>
      </c>
      <c r="C763" s="108"/>
      <c r="D763" s="104" t="s">
        <v>48</v>
      </c>
      <c r="E763" s="488">
        <v>785</v>
      </c>
      <c r="F763" s="261" t="s">
        <v>46</v>
      </c>
      <c r="G763" s="108" t="s">
        <v>5584</v>
      </c>
      <c r="H763" s="104" t="s">
        <v>2582</v>
      </c>
    </row>
    <row r="764" spans="1:8" x14ac:dyDescent="0.2">
      <c r="A764" s="493">
        <v>42215</v>
      </c>
      <c r="B764" s="104" t="s">
        <v>6390</v>
      </c>
      <c r="C764" s="108" t="s">
        <v>2205</v>
      </c>
      <c r="D764" s="104" t="s">
        <v>54</v>
      </c>
      <c r="E764" s="488">
        <v>853</v>
      </c>
      <c r="F764" s="261" t="s">
        <v>46</v>
      </c>
      <c r="G764" s="108" t="s">
        <v>5584</v>
      </c>
      <c r="H764" s="104" t="s">
        <v>6391</v>
      </c>
    </row>
    <row r="765" spans="1:8" x14ac:dyDescent="0.2">
      <c r="A765" s="493">
        <v>42235</v>
      </c>
      <c r="B765" s="104" t="s">
        <v>2268</v>
      </c>
      <c r="C765" s="108"/>
      <c r="D765" s="104" t="s">
        <v>45</v>
      </c>
      <c r="E765" s="488">
        <v>3380.8</v>
      </c>
      <c r="F765" s="261" t="s">
        <v>46</v>
      </c>
      <c r="G765" s="108" t="s">
        <v>5584</v>
      </c>
      <c r="H765" s="104" t="s">
        <v>6392</v>
      </c>
    </row>
    <row r="766" spans="1:8" x14ac:dyDescent="0.2">
      <c r="A766" s="493">
        <v>42235</v>
      </c>
      <c r="B766" s="104" t="s">
        <v>2269</v>
      </c>
      <c r="C766" s="108"/>
      <c r="D766" s="104" t="s">
        <v>45</v>
      </c>
      <c r="E766" s="488">
        <v>1419.2</v>
      </c>
      <c r="F766" s="261" t="s">
        <v>46</v>
      </c>
      <c r="G766" s="108" t="s">
        <v>5584</v>
      </c>
      <c r="H766" s="104" t="s">
        <v>6393</v>
      </c>
    </row>
    <row r="767" spans="1:8" x14ac:dyDescent="0.2">
      <c r="A767" s="493">
        <v>42240</v>
      </c>
      <c r="B767" s="104" t="s">
        <v>2276</v>
      </c>
      <c r="C767" s="108"/>
      <c r="D767" s="104" t="s">
        <v>48</v>
      </c>
      <c r="E767" s="488">
        <v>48</v>
      </c>
      <c r="F767" s="261" t="s">
        <v>46</v>
      </c>
      <c r="G767" s="108" t="s">
        <v>5584</v>
      </c>
      <c r="H767" s="104" t="s">
        <v>2604</v>
      </c>
    </row>
    <row r="768" spans="1:8" x14ac:dyDescent="0.2">
      <c r="A768" s="493">
        <v>42248</v>
      </c>
      <c r="B768" s="104" t="s">
        <v>2297</v>
      </c>
      <c r="C768" s="108"/>
      <c r="D768" s="104" t="s">
        <v>45</v>
      </c>
      <c r="E768" s="488">
        <v>1186.73</v>
      </c>
      <c r="F768" s="261" t="s">
        <v>46</v>
      </c>
      <c r="G768" s="108" t="s">
        <v>5584</v>
      </c>
      <c r="H768" s="104" t="s">
        <v>6392</v>
      </c>
    </row>
    <row r="769" spans="1:8" x14ac:dyDescent="0.2">
      <c r="A769" s="493">
        <v>42248</v>
      </c>
      <c r="B769" s="104" t="s">
        <v>2298</v>
      </c>
      <c r="C769" s="108"/>
      <c r="D769" s="104" t="s">
        <v>45</v>
      </c>
      <c r="E769" s="488">
        <v>413.35</v>
      </c>
      <c r="F769" s="261" t="s">
        <v>46</v>
      </c>
      <c r="G769" s="108" t="s">
        <v>5584</v>
      </c>
      <c r="H769" s="104" t="s">
        <v>6393</v>
      </c>
    </row>
    <row r="770" spans="1:8" x14ac:dyDescent="0.2">
      <c r="A770" s="493">
        <v>42256</v>
      </c>
      <c r="B770" s="104" t="s">
        <v>6394</v>
      </c>
      <c r="C770" s="108" t="s">
        <v>2313</v>
      </c>
      <c r="D770" s="104" t="s">
        <v>54</v>
      </c>
      <c r="E770" s="488">
        <v>220.11</v>
      </c>
      <c r="F770" s="261" t="s">
        <v>46</v>
      </c>
      <c r="G770" s="108" t="s">
        <v>5584</v>
      </c>
      <c r="H770" s="104" t="s">
        <v>6395</v>
      </c>
    </row>
    <row r="771" spans="1:8" x14ac:dyDescent="0.2">
      <c r="A771" s="493">
        <v>42265</v>
      </c>
      <c r="B771" s="104" t="s">
        <v>2340</v>
      </c>
      <c r="C771" s="108"/>
      <c r="D771" s="104" t="s">
        <v>45</v>
      </c>
      <c r="E771" s="488">
        <v>3380.8</v>
      </c>
      <c r="F771" s="261" t="s">
        <v>46</v>
      </c>
      <c r="G771" s="108" t="s">
        <v>5584</v>
      </c>
      <c r="H771" s="104" t="s">
        <v>6392</v>
      </c>
    </row>
    <row r="772" spans="1:8" x14ac:dyDescent="0.2">
      <c r="A772" s="493">
        <v>42265</v>
      </c>
      <c r="B772" s="104" t="s">
        <v>2341</v>
      </c>
      <c r="C772" s="108"/>
      <c r="D772" s="104" t="s">
        <v>45</v>
      </c>
      <c r="E772" s="488">
        <v>1419.2</v>
      </c>
      <c r="F772" s="261" t="s">
        <v>46</v>
      </c>
      <c r="G772" s="108" t="s">
        <v>5584</v>
      </c>
      <c r="H772" s="104" t="s">
        <v>6393</v>
      </c>
    </row>
    <row r="773" spans="1:8" x14ac:dyDescent="0.2">
      <c r="A773" s="493">
        <v>42269</v>
      </c>
      <c r="B773" s="104" t="s">
        <v>2346</v>
      </c>
      <c r="C773" s="108" t="s">
        <v>2347</v>
      </c>
      <c r="D773" s="104" t="s">
        <v>54</v>
      </c>
      <c r="E773" s="488">
        <v>4000</v>
      </c>
      <c r="F773" s="261" t="s">
        <v>46</v>
      </c>
      <c r="G773" s="108" t="s">
        <v>5584</v>
      </c>
      <c r="H773" s="104" t="s">
        <v>2619</v>
      </c>
    </row>
    <row r="774" spans="1:8" x14ac:dyDescent="0.2">
      <c r="A774" s="493">
        <v>42271</v>
      </c>
      <c r="B774" s="104" t="s">
        <v>2348</v>
      </c>
      <c r="C774" s="108" t="s">
        <v>2349</v>
      </c>
      <c r="D774" s="104" t="s">
        <v>54</v>
      </c>
      <c r="E774" s="488">
        <v>286.92</v>
      </c>
      <c r="F774" s="261" t="s">
        <v>46</v>
      </c>
      <c r="G774" s="108" t="s">
        <v>5584</v>
      </c>
      <c r="H774" s="104" t="s">
        <v>2620</v>
      </c>
    </row>
    <row r="775" spans="1:8" x14ac:dyDescent="0.2">
      <c r="A775" s="493">
        <v>42291</v>
      </c>
      <c r="B775" s="104" t="s">
        <v>2398</v>
      </c>
      <c r="C775" s="108"/>
      <c r="D775" s="104" t="s">
        <v>81</v>
      </c>
      <c r="E775" s="488">
        <v>450</v>
      </c>
      <c r="F775" s="261" t="s">
        <v>46</v>
      </c>
      <c r="G775" s="108" t="s">
        <v>5584</v>
      </c>
      <c r="H775" s="104" t="s">
        <v>2634</v>
      </c>
    </row>
    <row r="776" spans="1:8" x14ac:dyDescent="0.2">
      <c r="A776" s="493">
        <v>42292</v>
      </c>
      <c r="B776" s="104" t="s">
        <v>2403</v>
      </c>
      <c r="C776" s="108"/>
      <c r="D776" s="104" t="s">
        <v>81</v>
      </c>
      <c r="E776" s="488">
        <v>360</v>
      </c>
      <c r="F776" s="261" t="s">
        <v>46</v>
      </c>
      <c r="G776" s="108" t="s">
        <v>5584</v>
      </c>
      <c r="H776" s="104" t="s">
        <v>2634</v>
      </c>
    </row>
    <row r="777" spans="1:8" x14ac:dyDescent="0.2">
      <c r="A777" s="493">
        <v>42296</v>
      </c>
      <c r="B777" s="104" t="s">
        <v>2415</v>
      </c>
      <c r="C777" s="108" t="s">
        <v>2416</v>
      </c>
      <c r="D777" s="104" t="s">
        <v>54</v>
      </c>
      <c r="E777" s="488">
        <v>240</v>
      </c>
      <c r="F777" s="261" t="s">
        <v>46</v>
      </c>
      <c r="G777" s="108" t="s">
        <v>5584</v>
      </c>
      <c r="H777" s="104" t="s">
        <v>2637</v>
      </c>
    </row>
    <row r="778" spans="1:8" x14ac:dyDescent="0.2">
      <c r="A778" s="493">
        <v>42306</v>
      </c>
      <c r="B778" s="104" t="s">
        <v>2436</v>
      </c>
      <c r="C778" s="108" t="s">
        <v>2437</v>
      </c>
      <c r="D778" s="104" t="s">
        <v>54</v>
      </c>
      <c r="E778" s="488">
        <v>414.3</v>
      </c>
      <c r="F778" s="261" t="s">
        <v>46</v>
      </c>
      <c r="G778" s="108" t="s">
        <v>5584</v>
      </c>
      <c r="H778" s="104" t="s">
        <v>2642</v>
      </c>
    </row>
    <row r="779" spans="1:8" x14ac:dyDescent="0.2">
      <c r="A779" s="493">
        <v>42306</v>
      </c>
      <c r="B779" s="104" t="s">
        <v>2440</v>
      </c>
      <c r="C779" s="108" t="s">
        <v>2441</v>
      </c>
      <c r="D779" s="104" t="s">
        <v>54</v>
      </c>
      <c r="E779" s="488">
        <v>1062</v>
      </c>
      <c r="F779" s="261" t="s">
        <v>46</v>
      </c>
      <c r="G779" s="108" t="s">
        <v>5584</v>
      </c>
      <c r="H779" s="104" t="s">
        <v>2631</v>
      </c>
    </row>
    <row r="780" spans="1:8" x14ac:dyDescent="0.2">
      <c r="A780" s="493">
        <v>42324</v>
      </c>
      <c r="B780" s="104" t="s">
        <v>2460</v>
      </c>
      <c r="C780" s="108"/>
      <c r="D780" s="104" t="s">
        <v>81</v>
      </c>
      <c r="E780" s="488">
        <v>365</v>
      </c>
      <c r="F780" s="261" t="s">
        <v>46</v>
      </c>
      <c r="G780" s="108" t="s">
        <v>5584</v>
      </c>
      <c r="H780" s="104" t="s">
        <v>6334</v>
      </c>
    </row>
    <row r="781" spans="1:8" x14ac:dyDescent="0.2">
      <c r="A781" s="493">
        <v>42345</v>
      </c>
      <c r="B781" s="104" t="s">
        <v>2516</v>
      </c>
      <c r="C781" s="108" t="s">
        <v>2517</v>
      </c>
      <c r="D781" s="104" t="s">
        <v>54</v>
      </c>
      <c r="E781" s="488">
        <v>712.9</v>
      </c>
      <c r="F781" s="261" t="s">
        <v>46</v>
      </c>
      <c r="G781" s="108" t="s">
        <v>5584</v>
      </c>
      <c r="H781" s="104"/>
    </row>
    <row r="782" spans="1:8" x14ac:dyDescent="0.2">
      <c r="A782" s="493">
        <v>42354</v>
      </c>
      <c r="B782" s="104" t="s">
        <v>2540</v>
      </c>
      <c r="C782" s="108"/>
      <c r="D782" s="104" t="s">
        <v>45</v>
      </c>
      <c r="E782" s="488">
        <v>3380.8</v>
      </c>
      <c r="F782" s="261" t="s">
        <v>46</v>
      </c>
      <c r="G782" s="108" t="s">
        <v>5584</v>
      </c>
      <c r="H782" s="104" t="s">
        <v>6392</v>
      </c>
    </row>
    <row r="783" spans="1:8" ht="12.75" thickBot="1" x14ac:dyDescent="0.25">
      <c r="A783" s="493">
        <v>42354</v>
      </c>
      <c r="B783" s="104" t="s">
        <v>2541</v>
      </c>
      <c r="C783" s="108"/>
      <c r="D783" s="104" t="s">
        <v>45</v>
      </c>
      <c r="E783" s="488">
        <v>1419.2</v>
      </c>
      <c r="F783" s="261" t="s">
        <v>46</v>
      </c>
      <c r="G783" s="108" t="s">
        <v>5584</v>
      </c>
      <c r="H783" s="104" t="s">
        <v>6393</v>
      </c>
    </row>
    <row r="784" spans="1:8" ht="12.75" thickBot="1" x14ac:dyDescent="0.25">
      <c r="A784" s="735" t="s">
        <v>3078</v>
      </c>
      <c r="B784" s="736"/>
      <c r="C784" s="467"/>
      <c r="D784" s="468"/>
      <c r="E784" s="469">
        <f>SUM(E753:E783)</f>
        <v>29514.06</v>
      </c>
      <c r="F784" s="470"/>
      <c r="G784" s="467"/>
      <c r="H784" s="471"/>
    </row>
    <row r="785" spans="1:8" x14ac:dyDescent="0.2">
      <c r="A785" s="493">
        <v>42034</v>
      </c>
      <c r="B785" s="104" t="s">
        <v>1831</v>
      </c>
      <c r="C785" s="108" t="s">
        <v>1832</v>
      </c>
      <c r="D785" s="104" t="s">
        <v>54</v>
      </c>
      <c r="E785" s="488">
        <v>160</v>
      </c>
      <c r="F785" s="261" t="s">
        <v>46</v>
      </c>
      <c r="G785" s="108" t="s">
        <v>6330</v>
      </c>
      <c r="H785" s="104" t="s">
        <v>1912</v>
      </c>
    </row>
    <row r="786" spans="1:8" x14ac:dyDescent="0.2">
      <c r="A786" s="493">
        <v>42075</v>
      </c>
      <c r="B786" s="104" t="s">
        <v>1881</v>
      </c>
      <c r="C786" s="108"/>
      <c r="D786" s="104" t="s">
        <v>48</v>
      </c>
      <c r="E786" s="488">
        <v>317.58</v>
      </c>
      <c r="F786" s="261" t="s">
        <v>46</v>
      </c>
      <c r="G786" s="108" t="s">
        <v>6330</v>
      </c>
      <c r="H786" s="104" t="s">
        <v>6335</v>
      </c>
    </row>
    <row r="787" spans="1:8" x14ac:dyDescent="0.2">
      <c r="A787" s="493">
        <v>42087</v>
      </c>
      <c r="B787" s="104" t="s">
        <v>1896</v>
      </c>
      <c r="C787" s="108" t="s">
        <v>1897</v>
      </c>
      <c r="D787" s="104" t="s">
        <v>54</v>
      </c>
      <c r="E787" s="488">
        <v>600</v>
      </c>
      <c r="F787" s="261" t="s">
        <v>46</v>
      </c>
      <c r="G787" s="108" t="s">
        <v>6330</v>
      </c>
      <c r="H787" s="104" t="s">
        <v>1912</v>
      </c>
    </row>
    <row r="788" spans="1:8" x14ac:dyDescent="0.2">
      <c r="A788" s="493">
        <v>42122</v>
      </c>
      <c r="B788" s="104" t="s">
        <v>1976</v>
      </c>
      <c r="C788" s="108" t="s">
        <v>1977</v>
      </c>
      <c r="D788" s="104" t="s">
        <v>51</v>
      </c>
      <c r="E788" s="488">
        <v>292.7</v>
      </c>
      <c r="F788" s="261" t="s">
        <v>46</v>
      </c>
      <c r="G788" s="108" t="s">
        <v>6330</v>
      </c>
      <c r="H788" s="104" t="s">
        <v>2106</v>
      </c>
    </row>
    <row r="789" spans="1:8" x14ac:dyDescent="0.2">
      <c r="A789" s="493">
        <v>42185</v>
      </c>
      <c r="B789" s="104" t="s">
        <v>2094</v>
      </c>
      <c r="C789" s="108"/>
      <c r="D789" s="104" t="s">
        <v>45</v>
      </c>
      <c r="E789" s="488">
        <v>3415.97</v>
      </c>
      <c r="F789" s="261" t="s">
        <v>46</v>
      </c>
      <c r="G789" s="108" t="s">
        <v>6330</v>
      </c>
      <c r="H789" s="104" t="s">
        <v>6426</v>
      </c>
    </row>
    <row r="790" spans="1:8" x14ac:dyDescent="0.2">
      <c r="A790" s="493">
        <v>42185</v>
      </c>
      <c r="B790" s="104" t="s">
        <v>2095</v>
      </c>
      <c r="C790" s="108"/>
      <c r="D790" s="104" t="s">
        <v>47</v>
      </c>
      <c r="E790" s="488">
        <v>1439.806</v>
      </c>
      <c r="F790" s="261" t="s">
        <v>46</v>
      </c>
      <c r="G790" s="108" t="s">
        <v>6330</v>
      </c>
      <c r="H790" s="104" t="s">
        <v>6427</v>
      </c>
    </row>
    <row r="791" spans="1:8" x14ac:dyDescent="0.2">
      <c r="A791" s="493">
        <v>42191</v>
      </c>
      <c r="B791" s="104" t="s">
        <v>2143</v>
      </c>
      <c r="C791" s="108"/>
      <c r="D791" s="104" t="s">
        <v>81</v>
      </c>
      <c r="E791" s="488">
        <v>2475</v>
      </c>
      <c r="F791" s="261" t="s">
        <v>46</v>
      </c>
      <c r="G791" s="108" t="s">
        <v>6330</v>
      </c>
      <c r="H791" s="104" t="s">
        <v>2560</v>
      </c>
    </row>
    <row r="792" spans="1:8" x14ac:dyDescent="0.2">
      <c r="A792" s="493">
        <v>42195</v>
      </c>
      <c r="B792" s="104" t="s">
        <v>2162</v>
      </c>
      <c r="C792" s="108" t="s">
        <v>2163</v>
      </c>
      <c r="D792" s="104" t="s">
        <v>54</v>
      </c>
      <c r="E792" s="488">
        <v>154.31</v>
      </c>
      <c r="F792" s="261" t="s">
        <v>46</v>
      </c>
      <c r="G792" s="108" t="s">
        <v>6330</v>
      </c>
      <c r="H792" s="104" t="s">
        <v>2566</v>
      </c>
    </row>
    <row r="793" spans="1:8" x14ac:dyDescent="0.2">
      <c r="A793" s="493">
        <v>42202</v>
      </c>
      <c r="B793" s="104" t="s">
        <v>2178</v>
      </c>
      <c r="C793" s="108"/>
      <c r="D793" s="104" t="s">
        <v>45</v>
      </c>
      <c r="E793" s="488">
        <v>3415.9571999999998</v>
      </c>
      <c r="F793" s="261" t="s">
        <v>46</v>
      </c>
      <c r="G793" s="108" t="s">
        <v>6330</v>
      </c>
      <c r="H793" s="104" t="s">
        <v>6428</v>
      </c>
    </row>
    <row r="794" spans="1:8" x14ac:dyDescent="0.2">
      <c r="A794" s="493">
        <v>42202</v>
      </c>
      <c r="B794" s="104" t="s">
        <v>2179</v>
      </c>
      <c r="C794" s="108"/>
      <c r="D794" s="104" t="s">
        <v>47</v>
      </c>
      <c r="E794" s="488">
        <v>1439.8188</v>
      </c>
      <c r="F794" s="261" t="s">
        <v>46</v>
      </c>
      <c r="G794" s="108" t="s">
        <v>6330</v>
      </c>
      <c r="H794" s="104" t="s">
        <v>6429</v>
      </c>
    </row>
    <row r="795" spans="1:8" x14ac:dyDescent="0.2">
      <c r="A795" s="493">
        <v>42226</v>
      </c>
      <c r="B795" s="104" t="s">
        <v>2237</v>
      </c>
      <c r="C795" s="108" t="s">
        <v>2238</v>
      </c>
      <c r="D795" s="104" t="s">
        <v>54</v>
      </c>
      <c r="E795" s="488">
        <v>32.1</v>
      </c>
      <c r="F795" s="261" t="s">
        <v>46</v>
      </c>
      <c r="G795" s="108" t="s">
        <v>6330</v>
      </c>
      <c r="H795" s="104" t="s">
        <v>2593</v>
      </c>
    </row>
    <row r="796" spans="1:8" x14ac:dyDescent="0.2">
      <c r="A796" s="493">
        <v>42234</v>
      </c>
      <c r="B796" s="104" t="s">
        <v>2257</v>
      </c>
      <c r="C796" s="108"/>
      <c r="D796" s="104" t="s">
        <v>45</v>
      </c>
      <c r="E796" s="488">
        <v>3415.97</v>
      </c>
      <c r="F796" s="261" t="s">
        <v>46</v>
      </c>
      <c r="G796" s="108" t="s">
        <v>6330</v>
      </c>
      <c r="H796" s="104" t="s">
        <v>6428</v>
      </c>
    </row>
    <row r="797" spans="1:8" x14ac:dyDescent="0.2">
      <c r="A797" s="493">
        <v>42234</v>
      </c>
      <c r="B797" s="104" t="s">
        <v>2258</v>
      </c>
      <c r="C797" s="108"/>
      <c r="D797" s="104" t="s">
        <v>45</v>
      </c>
      <c r="E797" s="488">
        <v>1439.8139000000001</v>
      </c>
      <c r="F797" s="261" t="s">
        <v>46</v>
      </c>
      <c r="G797" s="108" t="s">
        <v>6330</v>
      </c>
      <c r="H797" s="104" t="s">
        <v>6429</v>
      </c>
    </row>
    <row r="798" spans="1:8" x14ac:dyDescent="0.2">
      <c r="A798" s="493">
        <v>42241</v>
      </c>
      <c r="B798" s="104" t="s">
        <v>2284</v>
      </c>
      <c r="C798" s="108"/>
      <c r="D798" s="104" t="s">
        <v>45</v>
      </c>
      <c r="E798" s="488">
        <v>2926.9</v>
      </c>
      <c r="F798" s="261" t="s">
        <v>46</v>
      </c>
      <c r="G798" s="108" t="s">
        <v>6330</v>
      </c>
      <c r="H798" s="104" t="s">
        <v>2607</v>
      </c>
    </row>
    <row r="799" spans="1:8" x14ac:dyDescent="0.2">
      <c r="A799" s="493">
        <v>42241</v>
      </c>
      <c r="B799" s="104" t="s">
        <v>2285</v>
      </c>
      <c r="C799" s="108"/>
      <c r="D799" s="104" t="s">
        <v>45</v>
      </c>
      <c r="E799" s="488">
        <v>1153.0999999999999</v>
      </c>
      <c r="F799" s="261" t="s">
        <v>46</v>
      </c>
      <c r="G799" s="108" t="s">
        <v>6330</v>
      </c>
      <c r="H799" s="104" t="s">
        <v>2608</v>
      </c>
    </row>
    <row r="800" spans="1:8" x14ac:dyDescent="0.2">
      <c r="A800" s="493">
        <v>42271</v>
      </c>
      <c r="B800" s="104" t="s">
        <v>2351</v>
      </c>
      <c r="C800" s="108"/>
      <c r="D800" s="104" t="s">
        <v>45</v>
      </c>
      <c r="E800" s="488">
        <v>3415.9571999999998</v>
      </c>
      <c r="F800" s="261" t="s">
        <v>46</v>
      </c>
      <c r="G800" s="108" t="s">
        <v>6330</v>
      </c>
      <c r="H800" s="104" t="s">
        <v>6428</v>
      </c>
    </row>
    <row r="801" spans="1:8" x14ac:dyDescent="0.2">
      <c r="A801" s="493">
        <v>42271</v>
      </c>
      <c r="B801" s="104" t="s">
        <v>2352</v>
      </c>
      <c r="C801" s="108"/>
      <c r="D801" s="104" t="s">
        <v>47</v>
      </c>
      <c r="E801" s="488">
        <v>1439.8188</v>
      </c>
      <c r="F801" s="261" t="s">
        <v>46</v>
      </c>
      <c r="G801" s="108" t="s">
        <v>6330</v>
      </c>
      <c r="H801" s="104" t="s">
        <v>6429</v>
      </c>
    </row>
    <row r="802" spans="1:8" x14ac:dyDescent="0.2">
      <c r="A802" s="493">
        <v>42271</v>
      </c>
      <c r="B802" s="104" t="s">
        <v>2353</v>
      </c>
      <c r="C802" s="108" t="s">
        <v>2354</v>
      </c>
      <c r="D802" s="104" t="s">
        <v>54</v>
      </c>
      <c r="E802" s="488">
        <v>310</v>
      </c>
      <c r="F802" s="261" t="s">
        <v>46</v>
      </c>
      <c r="G802" s="108" t="s">
        <v>6330</v>
      </c>
      <c r="H802" s="104" t="s">
        <v>2621</v>
      </c>
    </row>
    <row r="803" spans="1:8" x14ac:dyDescent="0.2">
      <c r="A803" s="493">
        <v>42272</v>
      </c>
      <c r="B803" s="104" t="s">
        <v>2355</v>
      </c>
      <c r="C803" s="108" t="s">
        <v>2356</v>
      </c>
      <c r="D803" s="104" t="s">
        <v>54</v>
      </c>
      <c r="E803" s="488">
        <v>748.78</v>
      </c>
      <c r="F803" s="261" t="s">
        <v>46</v>
      </c>
      <c r="G803" s="108" t="s">
        <v>6330</v>
      </c>
      <c r="H803" s="104" t="s">
        <v>2622</v>
      </c>
    </row>
    <row r="804" spans="1:8" x14ac:dyDescent="0.2">
      <c r="A804" s="493">
        <v>42324</v>
      </c>
      <c r="B804" s="104" t="s">
        <v>2461</v>
      </c>
      <c r="C804" s="108"/>
      <c r="D804" s="104" t="s">
        <v>81</v>
      </c>
      <c r="E804" s="488">
        <v>365</v>
      </c>
      <c r="F804" s="261" t="s">
        <v>46</v>
      </c>
      <c r="G804" s="108" t="s">
        <v>6330</v>
      </c>
      <c r="H804" s="104" t="s">
        <v>6334</v>
      </c>
    </row>
    <row r="805" spans="1:8" x14ac:dyDescent="0.2">
      <c r="A805" s="493">
        <v>42333</v>
      </c>
      <c r="B805" s="104" t="s">
        <v>2488</v>
      </c>
      <c r="C805" s="108"/>
      <c r="D805" s="104" t="s">
        <v>48</v>
      </c>
      <c r="E805" s="488">
        <v>70</v>
      </c>
      <c r="F805" s="261" t="s">
        <v>46</v>
      </c>
      <c r="G805" s="108" t="s">
        <v>6330</v>
      </c>
      <c r="H805" s="104" t="s">
        <v>6334</v>
      </c>
    </row>
    <row r="806" spans="1:8" x14ac:dyDescent="0.2">
      <c r="A806" s="493">
        <v>42347</v>
      </c>
      <c r="B806" s="104" t="s">
        <v>2530</v>
      </c>
      <c r="C806" s="108" t="s">
        <v>2531</v>
      </c>
      <c r="D806" s="104" t="s">
        <v>54</v>
      </c>
      <c r="E806" s="488">
        <v>2280</v>
      </c>
      <c r="F806" s="261" t="s">
        <v>46</v>
      </c>
      <c r="G806" s="108" t="s">
        <v>6330</v>
      </c>
      <c r="H806" s="104" t="s">
        <v>6430</v>
      </c>
    </row>
    <row r="807" spans="1:8" x14ac:dyDescent="0.2">
      <c r="A807" s="493">
        <v>42354</v>
      </c>
      <c r="B807" s="104" t="s">
        <v>2544</v>
      </c>
      <c r="C807" s="108"/>
      <c r="D807" s="104" t="s">
        <v>45</v>
      </c>
      <c r="E807" s="488">
        <v>3197.42</v>
      </c>
      <c r="F807" s="261" t="s">
        <v>46</v>
      </c>
      <c r="G807" s="108" t="s">
        <v>6330</v>
      </c>
      <c r="H807" s="104" t="s">
        <v>6428</v>
      </c>
    </row>
    <row r="808" spans="1:8" x14ac:dyDescent="0.2">
      <c r="A808" s="493">
        <v>42354</v>
      </c>
      <c r="B808" s="104" t="s">
        <v>2545</v>
      </c>
      <c r="C808" s="108"/>
      <c r="D808" s="104" t="s">
        <v>45</v>
      </c>
      <c r="E808" s="488">
        <v>1311.6759999999999</v>
      </c>
      <c r="F808" s="261" t="s">
        <v>46</v>
      </c>
      <c r="G808" s="108" t="s">
        <v>6330</v>
      </c>
      <c r="H808" s="104" t="s">
        <v>6429</v>
      </c>
    </row>
    <row r="809" spans="1:8" ht="12.75" thickBot="1" x14ac:dyDescent="0.25">
      <c r="A809" s="493">
        <v>42355</v>
      </c>
      <c r="B809" s="104" t="s">
        <v>2556</v>
      </c>
      <c r="C809" s="108" t="s">
        <v>2557</v>
      </c>
      <c r="D809" s="104" t="s">
        <v>54</v>
      </c>
      <c r="E809" s="488">
        <v>136.11000000000001</v>
      </c>
      <c r="F809" s="261" t="s">
        <v>46</v>
      </c>
      <c r="G809" s="108" t="s">
        <v>6330</v>
      </c>
      <c r="H809" s="104" t="s">
        <v>2663</v>
      </c>
    </row>
    <row r="810" spans="1:8" ht="12.75" thickBot="1" x14ac:dyDescent="0.25">
      <c r="A810" s="735" t="s">
        <v>3078</v>
      </c>
      <c r="B810" s="736"/>
      <c r="C810" s="467"/>
      <c r="D810" s="468"/>
      <c r="E810" s="469">
        <f>SUM(E785:E809)</f>
        <v>35953.787900000003</v>
      </c>
      <c r="F810" s="470"/>
      <c r="G810" s="467"/>
      <c r="H810" s="471"/>
    </row>
    <row r="811" spans="1:8" x14ac:dyDescent="0.2">
      <c r="A811" s="493">
        <v>42016</v>
      </c>
      <c r="B811" s="104" t="s">
        <v>1807</v>
      </c>
      <c r="C811" s="108"/>
      <c r="D811" s="104" t="s">
        <v>81</v>
      </c>
      <c r="E811" s="488">
        <v>230</v>
      </c>
      <c r="F811" s="261" t="s">
        <v>46</v>
      </c>
      <c r="G811" s="108" t="s">
        <v>10</v>
      </c>
      <c r="H811" s="104" t="s">
        <v>1906</v>
      </c>
    </row>
    <row r="812" spans="1:8" x14ac:dyDescent="0.2">
      <c r="A812" s="493">
        <v>42016</v>
      </c>
      <c r="B812" s="104" t="s">
        <v>1808</v>
      </c>
      <c r="C812" s="108"/>
      <c r="D812" s="104" t="s">
        <v>48</v>
      </c>
      <c r="E812" s="488">
        <v>1856</v>
      </c>
      <c r="F812" s="261" t="s">
        <v>46</v>
      </c>
      <c r="G812" s="108" t="s">
        <v>10</v>
      </c>
      <c r="H812" s="104" t="s">
        <v>1907</v>
      </c>
    </row>
    <row r="813" spans="1:8" x14ac:dyDescent="0.2">
      <c r="A813" s="493">
        <v>42027</v>
      </c>
      <c r="B813" s="104" t="s">
        <v>1818</v>
      </c>
      <c r="C813" s="108"/>
      <c r="D813" s="104" t="s">
        <v>54</v>
      </c>
      <c r="E813" s="488">
        <v>286</v>
      </c>
      <c r="F813" s="261" t="s">
        <v>46</v>
      </c>
      <c r="G813" s="108" t="s">
        <v>10</v>
      </c>
      <c r="H813" s="104" t="s">
        <v>1911</v>
      </c>
    </row>
    <row r="814" spans="1:8" x14ac:dyDescent="0.2">
      <c r="A814" s="493">
        <v>42034</v>
      </c>
      <c r="B814" s="104" t="s">
        <v>1833</v>
      </c>
      <c r="C814" s="108"/>
      <c r="D814" s="104" t="s">
        <v>81</v>
      </c>
      <c r="E814" s="488">
        <v>215</v>
      </c>
      <c r="F814" s="261" t="s">
        <v>46</v>
      </c>
      <c r="G814" s="108" t="s">
        <v>10</v>
      </c>
      <c r="H814" s="104" t="s">
        <v>1913</v>
      </c>
    </row>
    <row r="815" spans="1:8" x14ac:dyDescent="0.2">
      <c r="A815" s="493">
        <v>42045</v>
      </c>
      <c r="B815" s="104" t="s">
        <v>1846</v>
      </c>
      <c r="C815" s="108" t="s">
        <v>1847</v>
      </c>
      <c r="D815" s="104" t="s">
        <v>54</v>
      </c>
      <c r="E815" s="488">
        <v>1477.22</v>
      </c>
      <c r="F815" s="261" t="s">
        <v>46</v>
      </c>
      <c r="G815" s="108" t="s">
        <v>10</v>
      </c>
      <c r="H815" s="104" t="s">
        <v>1914</v>
      </c>
    </row>
    <row r="816" spans="1:8" x14ac:dyDescent="0.2">
      <c r="A816" s="493">
        <v>42080</v>
      </c>
      <c r="B816" s="104" t="s">
        <v>1885</v>
      </c>
      <c r="C816" s="108" t="s">
        <v>1886</v>
      </c>
      <c r="D816" s="104" t="s">
        <v>54</v>
      </c>
      <c r="E816" s="488">
        <v>371.2</v>
      </c>
      <c r="F816" s="261" t="s">
        <v>46</v>
      </c>
      <c r="G816" s="108" t="s">
        <v>10</v>
      </c>
      <c r="H816" s="104" t="s">
        <v>1924</v>
      </c>
    </row>
    <row r="817" spans="1:8" x14ac:dyDescent="0.2">
      <c r="A817" s="493">
        <v>42087</v>
      </c>
      <c r="B817" s="104" t="s">
        <v>1898</v>
      </c>
      <c r="C817" s="108"/>
      <c r="D817" s="104" t="s">
        <v>48</v>
      </c>
      <c r="E817" s="488">
        <v>36</v>
      </c>
      <c r="F817" s="261" t="s">
        <v>46</v>
      </c>
      <c r="G817" s="108" t="s">
        <v>10</v>
      </c>
      <c r="H817" s="104" t="s">
        <v>1925</v>
      </c>
    </row>
    <row r="818" spans="1:8" x14ac:dyDescent="0.2">
      <c r="A818" s="493">
        <v>42100</v>
      </c>
      <c r="B818" s="104" t="s">
        <v>1954</v>
      </c>
      <c r="C818" s="108" t="s">
        <v>1955</v>
      </c>
      <c r="D818" s="104" t="s">
        <v>135</v>
      </c>
      <c r="E818" s="488">
        <v>336.54</v>
      </c>
      <c r="F818" s="261" t="s">
        <v>46</v>
      </c>
      <c r="G818" s="108" t="s">
        <v>10</v>
      </c>
      <c r="H818" s="104" t="s">
        <v>2102</v>
      </c>
    </row>
    <row r="819" spans="1:8" x14ac:dyDescent="0.2">
      <c r="A819" s="493">
        <v>42122</v>
      </c>
      <c r="B819" s="104" t="s">
        <v>1975</v>
      </c>
      <c r="C819" s="108"/>
      <c r="D819" s="104" t="s">
        <v>81</v>
      </c>
      <c r="E819" s="488">
        <v>500</v>
      </c>
      <c r="F819" s="261" t="s">
        <v>46</v>
      </c>
      <c r="G819" s="108" t="s">
        <v>10</v>
      </c>
      <c r="H819" s="104" t="s">
        <v>2105</v>
      </c>
    </row>
    <row r="820" spans="1:8" x14ac:dyDescent="0.2">
      <c r="A820" s="493">
        <v>42128</v>
      </c>
      <c r="B820" s="104" t="s">
        <v>1982</v>
      </c>
      <c r="C820" s="108" t="s">
        <v>1983</v>
      </c>
      <c r="D820" s="104" t="s">
        <v>135</v>
      </c>
      <c r="E820" s="488">
        <v>1555.07</v>
      </c>
      <c r="F820" s="261" t="s">
        <v>46</v>
      </c>
      <c r="G820" s="108" t="s">
        <v>10</v>
      </c>
      <c r="H820" s="104" t="s">
        <v>1907</v>
      </c>
    </row>
    <row r="821" spans="1:8" x14ac:dyDescent="0.2">
      <c r="A821" s="493">
        <v>42166</v>
      </c>
      <c r="B821" s="104" t="s">
        <v>2037</v>
      </c>
      <c r="C821" s="108" t="s">
        <v>2038</v>
      </c>
      <c r="D821" s="104" t="s">
        <v>54</v>
      </c>
      <c r="E821" s="488">
        <v>67.930000000000007</v>
      </c>
      <c r="F821" s="261" t="s">
        <v>46</v>
      </c>
      <c r="G821" s="108" t="s">
        <v>10</v>
      </c>
      <c r="H821" s="104" t="s">
        <v>2124</v>
      </c>
    </row>
    <row r="822" spans="1:8" x14ac:dyDescent="0.2">
      <c r="A822" s="493">
        <v>42173</v>
      </c>
      <c r="B822" s="104" t="s">
        <v>2052</v>
      </c>
      <c r="C822" s="108" t="s">
        <v>2053</v>
      </c>
      <c r="D822" s="104" t="s">
        <v>54</v>
      </c>
      <c r="E822" s="488">
        <v>329</v>
      </c>
      <c r="F822" s="261" t="s">
        <v>46</v>
      </c>
      <c r="G822" s="108" t="s">
        <v>10</v>
      </c>
      <c r="H822" s="104" t="s">
        <v>2127</v>
      </c>
    </row>
    <row r="823" spans="1:8" x14ac:dyDescent="0.2">
      <c r="A823" s="493">
        <v>42178</v>
      </c>
      <c r="B823" s="104" t="s">
        <v>2062</v>
      </c>
      <c r="C823" s="108" t="s">
        <v>2063</v>
      </c>
      <c r="D823" s="104" t="s">
        <v>54</v>
      </c>
      <c r="E823" s="488">
        <v>450</v>
      </c>
      <c r="F823" s="261" t="s">
        <v>46</v>
      </c>
      <c r="G823" s="108" t="s">
        <v>10</v>
      </c>
      <c r="H823" s="104" t="s">
        <v>2123</v>
      </c>
    </row>
    <row r="824" spans="1:8" x14ac:dyDescent="0.2">
      <c r="A824" s="493">
        <v>42178</v>
      </c>
      <c r="B824" s="104" t="s">
        <v>2066</v>
      </c>
      <c r="C824" s="108" t="s">
        <v>2067</v>
      </c>
      <c r="D824" s="104" t="s">
        <v>54</v>
      </c>
      <c r="E824" s="488">
        <v>880</v>
      </c>
      <c r="F824" s="261" t="s">
        <v>46</v>
      </c>
      <c r="G824" s="108" t="s">
        <v>10</v>
      </c>
      <c r="H824" s="104" t="s">
        <v>2122</v>
      </c>
    </row>
    <row r="825" spans="1:8" x14ac:dyDescent="0.2">
      <c r="A825" s="493">
        <v>42178</v>
      </c>
      <c r="B825" s="104" t="s">
        <v>2070</v>
      </c>
      <c r="C825" s="108" t="s">
        <v>2071</v>
      </c>
      <c r="D825" s="104" t="s">
        <v>54</v>
      </c>
      <c r="E825" s="488">
        <v>179</v>
      </c>
      <c r="F825" s="261" t="s">
        <v>46</v>
      </c>
      <c r="G825" s="108" t="s">
        <v>10</v>
      </c>
      <c r="H825" s="104" t="s">
        <v>2121</v>
      </c>
    </row>
    <row r="826" spans="1:8" x14ac:dyDescent="0.2">
      <c r="A826" s="493">
        <v>42185</v>
      </c>
      <c r="B826" s="104" t="s">
        <v>2096</v>
      </c>
      <c r="C826" s="108" t="s">
        <v>2097</v>
      </c>
      <c r="D826" s="104" t="s">
        <v>54</v>
      </c>
      <c r="E826" s="488">
        <v>194</v>
      </c>
      <c r="F826" s="261" t="s">
        <v>46</v>
      </c>
      <c r="G826" s="108" t="s">
        <v>10</v>
      </c>
      <c r="H826" s="104" t="s">
        <v>2115</v>
      </c>
    </row>
    <row r="827" spans="1:8" x14ac:dyDescent="0.2">
      <c r="A827" s="493">
        <v>42187</v>
      </c>
      <c r="B827" s="104" t="s">
        <v>2139</v>
      </c>
      <c r="C827" s="108"/>
      <c r="D827" s="104" t="s">
        <v>81</v>
      </c>
      <c r="E827" s="488">
        <v>770</v>
      </c>
      <c r="F827" s="261" t="s">
        <v>46</v>
      </c>
      <c r="G827" s="108" t="s">
        <v>10</v>
      </c>
      <c r="H827" s="104" t="s">
        <v>2559</v>
      </c>
    </row>
    <row r="828" spans="1:8" x14ac:dyDescent="0.2">
      <c r="A828" s="493">
        <v>42188</v>
      </c>
      <c r="B828" s="104" t="s">
        <v>2140</v>
      </c>
      <c r="C828" s="108"/>
      <c r="D828" s="104" t="s">
        <v>81</v>
      </c>
      <c r="E828" s="488">
        <v>440</v>
      </c>
      <c r="F828" s="261" t="s">
        <v>46</v>
      </c>
      <c r="G828" s="108" t="s">
        <v>10</v>
      </c>
      <c r="H828" s="104" t="s">
        <v>1483</v>
      </c>
    </row>
    <row r="829" spans="1:8" x14ac:dyDescent="0.2">
      <c r="A829" s="493">
        <v>42194</v>
      </c>
      <c r="B829" s="104" t="s">
        <v>2157</v>
      </c>
      <c r="C829" s="108" t="s">
        <v>1433</v>
      </c>
      <c r="D829" s="104" t="s">
        <v>54</v>
      </c>
      <c r="E829" s="488">
        <v>525</v>
      </c>
      <c r="F829" s="261" t="s">
        <v>46</v>
      </c>
      <c r="G829" s="108" t="s">
        <v>10</v>
      </c>
      <c r="H829" s="104" t="s">
        <v>2565</v>
      </c>
    </row>
    <row r="830" spans="1:8" x14ac:dyDescent="0.2">
      <c r="A830" s="493">
        <v>42199</v>
      </c>
      <c r="B830" s="104" t="s">
        <v>2168</v>
      </c>
      <c r="C830" s="108" t="s">
        <v>2169</v>
      </c>
      <c r="D830" s="104" t="s">
        <v>135</v>
      </c>
      <c r="E830" s="488">
        <v>8593.2199999999993</v>
      </c>
      <c r="F830" s="261" t="s">
        <v>46</v>
      </c>
      <c r="G830" s="108" t="s">
        <v>10</v>
      </c>
      <c r="H830" s="104" t="s">
        <v>2567</v>
      </c>
    </row>
    <row r="831" spans="1:8" x14ac:dyDescent="0.2">
      <c r="A831" s="493">
        <v>42200</v>
      </c>
      <c r="B831" s="104" t="s">
        <v>2170</v>
      </c>
      <c r="C831" s="108" t="s">
        <v>2171</v>
      </c>
      <c r="D831" s="104" t="s">
        <v>54</v>
      </c>
      <c r="E831" s="488">
        <v>107.81</v>
      </c>
      <c r="F831" s="261" t="s">
        <v>46</v>
      </c>
      <c r="G831" s="108" t="s">
        <v>10</v>
      </c>
      <c r="H831" s="104" t="s">
        <v>2568</v>
      </c>
    </row>
    <row r="832" spans="1:8" x14ac:dyDescent="0.2">
      <c r="A832" s="493">
        <v>42212</v>
      </c>
      <c r="B832" s="104" t="s">
        <v>2190</v>
      </c>
      <c r="C832" s="108" t="s">
        <v>2191</v>
      </c>
      <c r="D832" s="104" t="s">
        <v>54</v>
      </c>
      <c r="E832" s="488">
        <v>1159.6199999999999</v>
      </c>
      <c r="F832" s="261" t="s">
        <v>46</v>
      </c>
      <c r="G832" s="108" t="s">
        <v>10</v>
      </c>
      <c r="H832" s="104" t="s">
        <v>2580</v>
      </c>
    </row>
    <row r="833" spans="1:8" x14ac:dyDescent="0.2">
      <c r="A833" s="493">
        <v>42212</v>
      </c>
      <c r="B833" s="104" t="s">
        <v>2192</v>
      </c>
      <c r="C833" s="108" t="s">
        <v>2193</v>
      </c>
      <c r="D833" s="104" t="s">
        <v>54</v>
      </c>
      <c r="E833" s="488">
        <v>1080</v>
      </c>
      <c r="F833" s="261" t="s">
        <v>46</v>
      </c>
      <c r="G833" s="108" t="s">
        <v>10</v>
      </c>
      <c r="H833" s="104" t="s">
        <v>2581</v>
      </c>
    </row>
    <row r="834" spans="1:8" x14ac:dyDescent="0.2">
      <c r="A834" s="493">
        <v>42212</v>
      </c>
      <c r="B834" s="104" t="s">
        <v>2195</v>
      </c>
      <c r="C834" s="108" t="s">
        <v>2073</v>
      </c>
      <c r="D834" s="104" t="s">
        <v>54</v>
      </c>
      <c r="E834" s="488">
        <v>212.75</v>
      </c>
      <c r="F834" s="261" t="s">
        <v>46</v>
      </c>
      <c r="G834" s="108" t="s">
        <v>10</v>
      </c>
      <c r="H834" s="104" t="s">
        <v>2583</v>
      </c>
    </row>
    <row r="835" spans="1:8" x14ac:dyDescent="0.2">
      <c r="A835" s="493">
        <v>42219</v>
      </c>
      <c r="B835" s="104" t="s">
        <v>2208</v>
      </c>
      <c r="C835" s="108" t="s">
        <v>2209</v>
      </c>
      <c r="D835" s="104" t="s">
        <v>135</v>
      </c>
      <c r="E835" s="488">
        <v>646.03</v>
      </c>
      <c r="F835" s="261" t="s">
        <v>46</v>
      </c>
      <c r="G835" s="108" t="s">
        <v>10</v>
      </c>
      <c r="H835" s="104" t="s">
        <v>2585</v>
      </c>
    </row>
    <row r="836" spans="1:8" x14ac:dyDescent="0.2">
      <c r="A836" s="493">
        <v>42220</v>
      </c>
      <c r="B836" s="104" t="s">
        <v>2214</v>
      </c>
      <c r="C836" s="108" t="s">
        <v>2215</v>
      </c>
      <c r="D836" s="104" t="s">
        <v>54</v>
      </c>
      <c r="E836" s="488">
        <v>2500</v>
      </c>
      <c r="F836" s="261" t="s">
        <v>46</v>
      </c>
      <c r="G836" s="108" t="s">
        <v>10</v>
      </c>
      <c r="H836" s="104" t="s">
        <v>2587</v>
      </c>
    </row>
    <row r="837" spans="1:8" x14ac:dyDescent="0.2">
      <c r="A837" s="493">
        <v>42220</v>
      </c>
      <c r="B837" s="104" t="s">
        <v>2216</v>
      </c>
      <c r="C837" s="108" t="s">
        <v>2217</v>
      </c>
      <c r="D837" s="104" t="s">
        <v>54</v>
      </c>
      <c r="E837" s="488">
        <v>3000</v>
      </c>
      <c r="F837" s="261" t="s">
        <v>46</v>
      </c>
      <c r="G837" s="108" t="s">
        <v>10</v>
      </c>
      <c r="H837" s="104" t="s">
        <v>2588</v>
      </c>
    </row>
    <row r="838" spans="1:8" x14ac:dyDescent="0.2">
      <c r="A838" s="493">
        <v>42221</v>
      </c>
      <c r="B838" s="104" t="s">
        <v>2220</v>
      </c>
      <c r="C838" s="108"/>
      <c r="D838" s="104" t="s">
        <v>81</v>
      </c>
      <c r="E838" s="488">
        <v>500</v>
      </c>
      <c r="F838" s="261" t="s">
        <v>46</v>
      </c>
      <c r="G838" s="108" t="s">
        <v>10</v>
      </c>
      <c r="H838" s="104" t="s">
        <v>2585</v>
      </c>
    </row>
    <row r="839" spans="1:8" x14ac:dyDescent="0.2">
      <c r="A839" s="493">
        <v>42222</v>
      </c>
      <c r="B839" s="104" t="s">
        <v>2227</v>
      </c>
      <c r="C839" s="108" t="s">
        <v>2228</v>
      </c>
      <c r="D839" s="104" t="s">
        <v>54</v>
      </c>
      <c r="E839" s="488">
        <v>464.31</v>
      </c>
      <c r="F839" s="261" t="s">
        <v>46</v>
      </c>
      <c r="G839" s="108" t="s">
        <v>10</v>
      </c>
      <c r="H839" s="104" t="s">
        <v>2589</v>
      </c>
    </row>
    <row r="840" spans="1:8" x14ac:dyDescent="0.2">
      <c r="A840" s="493">
        <v>42226</v>
      </c>
      <c r="B840" s="104" t="s">
        <v>2231</v>
      </c>
      <c r="C840" s="108" t="s">
        <v>2232</v>
      </c>
      <c r="D840" s="104" t="s">
        <v>54</v>
      </c>
      <c r="E840" s="488">
        <v>132.54</v>
      </c>
      <c r="F840" s="261" t="s">
        <v>46</v>
      </c>
      <c r="G840" s="108" t="s">
        <v>10</v>
      </c>
      <c r="H840" s="104" t="s">
        <v>2590</v>
      </c>
    </row>
    <row r="841" spans="1:8" x14ac:dyDescent="0.2">
      <c r="A841" s="493">
        <v>42226</v>
      </c>
      <c r="B841" s="104" t="s">
        <v>2233</v>
      </c>
      <c r="C841" s="108" t="s">
        <v>2234</v>
      </c>
      <c r="D841" s="104" t="s">
        <v>54</v>
      </c>
      <c r="E841" s="488">
        <v>66.349999999999994</v>
      </c>
      <c r="F841" s="261" t="s">
        <v>46</v>
      </c>
      <c r="G841" s="108" t="s">
        <v>10</v>
      </c>
      <c r="H841" s="104" t="s">
        <v>2591</v>
      </c>
    </row>
    <row r="842" spans="1:8" x14ac:dyDescent="0.2">
      <c r="A842" s="493">
        <v>42226</v>
      </c>
      <c r="B842" s="104" t="s">
        <v>2235</v>
      </c>
      <c r="C842" s="108" t="s">
        <v>2236</v>
      </c>
      <c r="D842" s="104" t="s">
        <v>54</v>
      </c>
      <c r="E842" s="488">
        <v>130.86000000000001</v>
      </c>
      <c r="F842" s="261" t="s">
        <v>46</v>
      </c>
      <c r="G842" s="108" t="s">
        <v>10</v>
      </c>
      <c r="H842" s="104" t="s">
        <v>2592</v>
      </c>
    </row>
    <row r="843" spans="1:8" x14ac:dyDescent="0.2">
      <c r="A843" s="493">
        <v>42227</v>
      </c>
      <c r="B843" s="104" t="s">
        <v>2241</v>
      </c>
      <c r="C843" s="108" t="s">
        <v>2242</v>
      </c>
      <c r="D843" s="104" t="s">
        <v>54</v>
      </c>
      <c r="E843" s="488">
        <v>154.5</v>
      </c>
      <c r="F843" s="261" t="s">
        <v>46</v>
      </c>
      <c r="G843" s="108" t="s">
        <v>10</v>
      </c>
      <c r="H843" s="104" t="s">
        <v>2595</v>
      </c>
    </row>
    <row r="844" spans="1:8" x14ac:dyDescent="0.2">
      <c r="A844" s="493">
        <v>42230</v>
      </c>
      <c r="B844" s="104" t="s">
        <v>2247</v>
      </c>
      <c r="C844" s="108"/>
      <c r="D844" s="104" t="s">
        <v>48</v>
      </c>
      <c r="E844" s="488">
        <v>875.8</v>
      </c>
      <c r="F844" s="261" t="s">
        <v>46</v>
      </c>
      <c r="G844" s="108" t="s">
        <v>10</v>
      </c>
      <c r="H844" s="104" t="s">
        <v>2597</v>
      </c>
    </row>
    <row r="845" spans="1:8" x14ac:dyDescent="0.2">
      <c r="A845" s="493">
        <v>42230</v>
      </c>
      <c r="B845" s="104" t="s">
        <v>2248</v>
      </c>
      <c r="C845" s="108"/>
      <c r="D845" s="104" t="s">
        <v>48</v>
      </c>
      <c r="E845" s="488">
        <v>818.23</v>
      </c>
      <c r="F845" s="261" t="s">
        <v>46</v>
      </c>
      <c r="G845" s="108" t="s">
        <v>10</v>
      </c>
      <c r="H845" s="104" t="s">
        <v>2598</v>
      </c>
    </row>
    <row r="846" spans="1:8" x14ac:dyDescent="0.2">
      <c r="A846" s="493">
        <v>42234</v>
      </c>
      <c r="B846" s="104" t="s">
        <v>2260</v>
      </c>
      <c r="C846" s="108"/>
      <c r="D846" s="104" t="s">
        <v>48</v>
      </c>
      <c r="E846" s="488">
        <v>454</v>
      </c>
      <c r="F846" s="261" t="s">
        <v>46</v>
      </c>
      <c r="G846" s="108" t="s">
        <v>10</v>
      </c>
      <c r="H846" s="104" t="s">
        <v>2600</v>
      </c>
    </row>
    <row r="847" spans="1:8" x14ac:dyDescent="0.2">
      <c r="A847" s="493">
        <v>42235</v>
      </c>
      <c r="B847" s="104" t="s">
        <v>2266</v>
      </c>
      <c r="C847" s="108" t="s">
        <v>2267</v>
      </c>
      <c r="D847" s="104" t="s">
        <v>54</v>
      </c>
      <c r="E847" s="488">
        <v>208.5</v>
      </c>
      <c r="F847" s="261" t="s">
        <v>46</v>
      </c>
      <c r="G847" s="108" t="s">
        <v>10</v>
      </c>
      <c r="H847" s="104" t="s">
        <v>2584</v>
      </c>
    </row>
    <row r="848" spans="1:8" x14ac:dyDescent="0.2">
      <c r="A848" s="493">
        <v>42240</v>
      </c>
      <c r="B848" s="104" t="s">
        <v>2277</v>
      </c>
      <c r="C848" s="108" t="s">
        <v>2278</v>
      </c>
      <c r="D848" s="104" t="s">
        <v>135</v>
      </c>
      <c r="E848" s="488">
        <v>283.54000000000002</v>
      </c>
      <c r="F848" s="261" t="s">
        <v>46</v>
      </c>
      <c r="G848" s="108" t="s">
        <v>10</v>
      </c>
      <c r="H848" s="104" t="s">
        <v>2605</v>
      </c>
    </row>
    <row r="849" spans="1:8" x14ac:dyDescent="0.2">
      <c r="A849" s="493">
        <v>42240</v>
      </c>
      <c r="B849" s="104" t="s">
        <v>2279</v>
      </c>
      <c r="C849" s="108"/>
      <c r="D849" s="104" t="s">
        <v>81</v>
      </c>
      <c r="E849" s="488">
        <v>645</v>
      </c>
      <c r="F849" s="261" t="s">
        <v>46</v>
      </c>
      <c r="G849" s="108" t="s">
        <v>10</v>
      </c>
      <c r="H849" s="104" t="s">
        <v>2605</v>
      </c>
    </row>
    <row r="850" spans="1:8" x14ac:dyDescent="0.2">
      <c r="A850" s="493">
        <v>42249</v>
      </c>
      <c r="B850" s="104" t="s">
        <v>2299</v>
      </c>
      <c r="C850" s="108" t="s">
        <v>2300</v>
      </c>
      <c r="D850" s="104" t="s">
        <v>135</v>
      </c>
      <c r="E850" s="488">
        <v>1297.8699999999999</v>
      </c>
      <c r="F850" s="261" t="s">
        <v>46</v>
      </c>
      <c r="G850" s="108" t="s">
        <v>10</v>
      </c>
      <c r="H850" s="104" t="s">
        <v>2610</v>
      </c>
    </row>
    <row r="851" spans="1:8" x14ac:dyDescent="0.2">
      <c r="A851" s="493">
        <v>42249</v>
      </c>
      <c r="B851" s="104" t="s">
        <v>2305</v>
      </c>
      <c r="C851" s="108" t="s">
        <v>2300</v>
      </c>
      <c r="D851" s="104" t="s">
        <v>135</v>
      </c>
      <c r="E851" s="488">
        <v>1297.8699999999999</v>
      </c>
      <c r="F851" s="261" t="s">
        <v>46</v>
      </c>
      <c r="G851" s="108" t="s">
        <v>10</v>
      </c>
      <c r="H851" s="104" t="s">
        <v>2605</v>
      </c>
    </row>
    <row r="852" spans="1:8" x14ac:dyDescent="0.2">
      <c r="A852" s="493">
        <v>42251</v>
      </c>
      <c r="B852" s="104" t="s">
        <v>2310</v>
      </c>
      <c r="C852" s="108"/>
      <c r="D852" s="104" t="s">
        <v>81</v>
      </c>
      <c r="E852" s="488">
        <v>745</v>
      </c>
      <c r="F852" s="261" t="s">
        <v>46</v>
      </c>
      <c r="G852" s="108" t="s">
        <v>10</v>
      </c>
      <c r="H852" s="104" t="s">
        <v>2612</v>
      </c>
    </row>
    <row r="853" spans="1:8" x14ac:dyDescent="0.2">
      <c r="A853" s="493">
        <v>42258</v>
      </c>
      <c r="B853" s="104" t="s">
        <v>2321</v>
      </c>
      <c r="C853" s="108"/>
      <c r="D853" s="104" t="s">
        <v>81</v>
      </c>
      <c r="E853" s="488">
        <v>2611.71</v>
      </c>
      <c r="F853" s="261" t="s">
        <v>46</v>
      </c>
      <c r="G853" s="108" t="s">
        <v>10</v>
      </c>
      <c r="H853" s="104" t="s">
        <v>2614</v>
      </c>
    </row>
    <row r="854" spans="1:8" x14ac:dyDescent="0.2">
      <c r="A854" s="493">
        <v>42263</v>
      </c>
      <c r="B854" s="104" t="s">
        <v>2328</v>
      </c>
      <c r="C854" s="108" t="s">
        <v>2329</v>
      </c>
      <c r="D854" s="104" t="s">
        <v>54</v>
      </c>
      <c r="E854" s="488">
        <v>738.92</v>
      </c>
      <c r="F854" s="261" t="s">
        <v>46</v>
      </c>
      <c r="G854" s="108" t="s">
        <v>10</v>
      </c>
      <c r="H854" s="104" t="s">
        <v>2617</v>
      </c>
    </row>
    <row r="855" spans="1:8" x14ac:dyDescent="0.2">
      <c r="A855" s="493">
        <v>42279</v>
      </c>
      <c r="B855" s="104" t="s">
        <v>2374</v>
      </c>
      <c r="C855" s="108" t="s">
        <v>2375</v>
      </c>
      <c r="D855" s="104" t="s">
        <v>54</v>
      </c>
      <c r="E855" s="488">
        <v>4000</v>
      </c>
      <c r="F855" s="261" t="s">
        <v>46</v>
      </c>
      <c r="G855" s="108" t="s">
        <v>10</v>
      </c>
      <c r="H855" s="104" t="s">
        <v>2625</v>
      </c>
    </row>
    <row r="856" spans="1:8" x14ac:dyDescent="0.2">
      <c r="A856" s="493">
        <v>42286</v>
      </c>
      <c r="B856" s="104" t="s">
        <v>2388</v>
      </c>
      <c r="C856" s="108" t="s">
        <v>2389</v>
      </c>
      <c r="D856" s="104" t="s">
        <v>135</v>
      </c>
      <c r="E856" s="488">
        <v>2689.26</v>
      </c>
      <c r="F856" s="261" t="s">
        <v>46</v>
      </c>
      <c r="G856" s="108" t="s">
        <v>10</v>
      </c>
      <c r="H856" s="104" t="s">
        <v>2627</v>
      </c>
    </row>
    <row r="857" spans="1:8" x14ac:dyDescent="0.2">
      <c r="A857" s="493">
        <v>42291</v>
      </c>
      <c r="B857" s="104" t="s">
        <v>2395</v>
      </c>
      <c r="C857" s="108" t="s">
        <v>2396</v>
      </c>
      <c r="D857" s="104" t="s">
        <v>54</v>
      </c>
      <c r="E857" s="488">
        <v>180</v>
      </c>
      <c r="F857" s="261" t="s">
        <v>46</v>
      </c>
      <c r="G857" s="108" t="s">
        <v>10</v>
      </c>
      <c r="H857" s="104" t="s">
        <v>2633</v>
      </c>
    </row>
    <row r="858" spans="1:8" x14ac:dyDescent="0.2">
      <c r="A858" s="493">
        <v>42293</v>
      </c>
      <c r="B858" s="104" t="s">
        <v>2411</v>
      </c>
      <c r="C858" s="108" t="s">
        <v>2412</v>
      </c>
      <c r="D858" s="104" t="s">
        <v>54</v>
      </c>
      <c r="E858" s="488">
        <v>308.88</v>
      </c>
      <c r="F858" s="261" t="s">
        <v>46</v>
      </c>
      <c r="G858" s="108" t="s">
        <v>10</v>
      </c>
      <c r="H858" s="104" t="s">
        <v>2636</v>
      </c>
    </row>
    <row r="859" spans="1:8" x14ac:dyDescent="0.2">
      <c r="A859" s="493">
        <v>42304</v>
      </c>
      <c r="B859" s="104" t="s">
        <v>2428</v>
      </c>
      <c r="C859" s="108" t="s">
        <v>2429</v>
      </c>
      <c r="D859" s="104" t="s">
        <v>54</v>
      </c>
      <c r="E859" s="488">
        <v>2928.56</v>
      </c>
      <c r="F859" s="261" t="s">
        <v>46</v>
      </c>
      <c r="G859" s="108" t="s">
        <v>10</v>
      </c>
      <c r="H859" s="104" t="s">
        <v>2639</v>
      </c>
    </row>
    <row r="860" spans="1:8" x14ac:dyDescent="0.2">
      <c r="A860" s="493">
        <v>42306</v>
      </c>
      <c r="B860" s="104" t="s">
        <v>2433</v>
      </c>
      <c r="C860" s="108"/>
      <c r="D860" s="104" t="s">
        <v>48</v>
      </c>
      <c r="E860" s="488">
        <v>309</v>
      </c>
      <c r="F860" s="261" t="s">
        <v>46</v>
      </c>
      <c r="G860" s="108" t="s">
        <v>10</v>
      </c>
      <c r="H860" s="104" t="s">
        <v>2629</v>
      </c>
    </row>
    <row r="861" spans="1:8" x14ac:dyDescent="0.2">
      <c r="A861" s="493">
        <v>42306</v>
      </c>
      <c r="B861" s="104" t="s">
        <v>2434</v>
      </c>
      <c r="C861" s="108" t="s">
        <v>2435</v>
      </c>
      <c r="D861" s="104" t="s">
        <v>54</v>
      </c>
      <c r="E861" s="488">
        <v>650</v>
      </c>
      <c r="F861" s="261" t="s">
        <v>46</v>
      </c>
      <c r="G861" s="108" t="s">
        <v>10</v>
      </c>
      <c r="H861" s="104" t="s">
        <v>2641</v>
      </c>
    </row>
    <row r="862" spans="1:8" x14ac:dyDescent="0.2">
      <c r="A862" s="493">
        <v>42325</v>
      </c>
      <c r="B862" s="104" t="s">
        <v>2468</v>
      </c>
      <c r="C862" s="108"/>
      <c r="D862" s="104" t="s">
        <v>45</v>
      </c>
      <c r="E862" s="488">
        <v>2340</v>
      </c>
      <c r="F862" s="261" t="s">
        <v>46</v>
      </c>
      <c r="G862" s="108" t="s">
        <v>10</v>
      </c>
      <c r="H862" s="104" t="s">
        <v>2643</v>
      </c>
    </row>
    <row r="863" spans="1:8" x14ac:dyDescent="0.2">
      <c r="A863" s="493">
        <v>42325</v>
      </c>
      <c r="B863" s="104" t="s">
        <v>2469</v>
      </c>
      <c r="C863" s="108"/>
      <c r="D863" s="104" t="s">
        <v>45</v>
      </c>
      <c r="E863" s="488">
        <v>862.71600000000001</v>
      </c>
      <c r="F863" s="261" t="s">
        <v>46</v>
      </c>
      <c r="G863" s="108" t="s">
        <v>10</v>
      </c>
      <c r="H863" s="104" t="s">
        <v>2644</v>
      </c>
    </row>
    <row r="864" spans="1:8" x14ac:dyDescent="0.2">
      <c r="A864" s="493">
        <v>42326</v>
      </c>
      <c r="B864" s="104" t="s">
        <v>2476</v>
      </c>
      <c r="C864" s="108" t="s">
        <v>2477</v>
      </c>
      <c r="D864" s="104" t="s">
        <v>54</v>
      </c>
      <c r="E864" s="488">
        <v>1180.5</v>
      </c>
      <c r="F864" s="261" t="s">
        <v>46</v>
      </c>
      <c r="G864" s="108" t="s">
        <v>10</v>
      </c>
      <c r="H864" s="104" t="s">
        <v>2643</v>
      </c>
    </row>
    <row r="865" spans="1:8" x14ac:dyDescent="0.2">
      <c r="A865" s="493">
        <v>42331</v>
      </c>
      <c r="B865" s="104" t="s">
        <v>2482</v>
      </c>
      <c r="C865" s="108" t="s">
        <v>2483</v>
      </c>
      <c r="D865" s="104" t="s">
        <v>135</v>
      </c>
      <c r="E865" s="488">
        <v>434.78</v>
      </c>
      <c r="F865" s="261" t="s">
        <v>46</v>
      </c>
      <c r="G865" s="108" t="s">
        <v>10</v>
      </c>
      <c r="H865" s="104" t="s">
        <v>2645</v>
      </c>
    </row>
    <row r="866" spans="1:8" x14ac:dyDescent="0.2">
      <c r="A866" s="493">
        <v>42335</v>
      </c>
      <c r="B866" s="104" t="s">
        <v>2495</v>
      </c>
      <c r="C866" s="108" t="s">
        <v>982</v>
      </c>
      <c r="D866" s="104" t="s">
        <v>54</v>
      </c>
      <c r="E866" s="488">
        <v>1650</v>
      </c>
      <c r="F866" s="261" t="s">
        <v>46</v>
      </c>
      <c r="G866" s="108" t="s">
        <v>10</v>
      </c>
      <c r="H866" s="104" t="s">
        <v>2651</v>
      </c>
    </row>
    <row r="867" spans="1:8" x14ac:dyDescent="0.2">
      <c r="A867" s="493">
        <v>42338</v>
      </c>
      <c r="B867" s="104" t="s">
        <v>2496</v>
      </c>
      <c r="C867" s="108"/>
      <c r="D867" s="104" t="s">
        <v>45</v>
      </c>
      <c r="E867" s="488">
        <v>2340</v>
      </c>
      <c r="F867" s="261" t="s">
        <v>46</v>
      </c>
      <c r="G867" s="108" t="s">
        <v>10</v>
      </c>
      <c r="H867" s="104" t="s">
        <v>2643</v>
      </c>
    </row>
    <row r="868" spans="1:8" x14ac:dyDescent="0.2">
      <c r="A868" s="493">
        <v>42338</v>
      </c>
      <c r="B868" s="104" t="s">
        <v>2497</v>
      </c>
      <c r="C868" s="108"/>
      <c r="D868" s="104" t="s">
        <v>45</v>
      </c>
      <c r="E868" s="488">
        <v>862.71600000000001</v>
      </c>
      <c r="F868" s="261" t="s">
        <v>46</v>
      </c>
      <c r="G868" s="108" t="s">
        <v>10</v>
      </c>
      <c r="H868" s="104" t="s">
        <v>2644</v>
      </c>
    </row>
    <row r="869" spans="1:8" x14ac:dyDescent="0.2">
      <c r="A869" s="493">
        <v>42340</v>
      </c>
      <c r="B869" s="104" t="s">
        <v>2506</v>
      </c>
      <c r="C869" s="108" t="s">
        <v>2505</v>
      </c>
      <c r="D869" s="104" t="s">
        <v>54</v>
      </c>
      <c r="E869" s="488">
        <v>120</v>
      </c>
      <c r="F869" s="261" t="s">
        <v>46</v>
      </c>
      <c r="G869" s="108" t="s">
        <v>10</v>
      </c>
      <c r="H869" s="104" t="s">
        <v>2653</v>
      </c>
    </row>
    <row r="870" spans="1:8" x14ac:dyDescent="0.2">
      <c r="A870" s="493">
        <v>42341</v>
      </c>
      <c r="B870" s="104" t="s">
        <v>2507</v>
      </c>
      <c r="C870" s="108"/>
      <c r="D870" s="104" t="s">
        <v>48</v>
      </c>
      <c r="E870" s="488">
        <v>883.44</v>
      </c>
      <c r="F870" s="261" t="s">
        <v>46</v>
      </c>
      <c r="G870" s="108" t="s">
        <v>10</v>
      </c>
      <c r="H870" s="104" t="s">
        <v>2654</v>
      </c>
    </row>
    <row r="871" spans="1:8" x14ac:dyDescent="0.2">
      <c r="A871" s="493">
        <v>42341</v>
      </c>
      <c r="B871" s="104" t="s">
        <v>2510</v>
      </c>
      <c r="C871" s="108"/>
      <c r="D871" s="104" t="s">
        <v>45</v>
      </c>
      <c r="E871" s="488">
        <v>1080</v>
      </c>
      <c r="F871" s="261" t="s">
        <v>46</v>
      </c>
      <c r="G871" s="108" t="s">
        <v>10</v>
      </c>
      <c r="H871" s="104" t="s">
        <v>2973</v>
      </c>
    </row>
    <row r="872" spans="1:8" x14ac:dyDescent="0.2">
      <c r="A872" s="493">
        <v>42341</v>
      </c>
      <c r="B872" s="104" t="s">
        <v>2511</v>
      </c>
      <c r="C872" s="108"/>
      <c r="D872" s="104" t="s">
        <v>45</v>
      </c>
      <c r="E872" s="488">
        <v>376.17599999999999</v>
      </c>
      <c r="F872" s="261" t="s">
        <v>46</v>
      </c>
      <c r="G872" s="108" t="s">
        <v>10</v>
      </c>
      <c r="H872" s="104" t="s">
        <v>2974</v>
      </c>
    </row>
    <row r="873" spans="1:8" x14ac:dyDescent="0.2">
      <c r="A873" s="493">
        <v>42346</v>
      </c>
      <c r="B873" s="104" t="s">
        <v>2522</v>
      </c>
      <c r="C873" s="108" t="s">
        <v>2523</v>
      </c>
      <c r="D873" s="104" t="s">
        <v>54</v>
      </c>
      <c r="E873" s="488">
        <v>450</v>
      </c>
      <c r="F873" s="261" t="s">
        <v>46</v>
      </c>
      <c r="G873" s="108" t="s">
        <v>10</v>
      </c>
      <c r="H873" s="104" t="s">
        <v>2655</v>
      </c>
    </row>
    <row r="874" spans="1:8" x14ac:dyDescent="0.2">
      <c r="A874" s="493">
        <v>42346</v>
      </c>
      <c r="B874" s="104" t="s">
        <v>2524</v>
      </c>
      <c r="C874" s="108" t="s">
        <v>2525</v>
      </c>
      <c r="D874" s="104" t="s">
        <v>54</v>
      </c>
      <c r="E874" s="488">
        <v>129.88999999999999</v>
      </c>
      <c r="F874" s="261" t="s">
        <v>46</v>
      </c>
      <c r="G874" s="108" t="s">
        <v>10</v>
      </c>
      <c r="H874" s="104" t="s">
        <v>2656</v>
      </c>
    </row>
    <row r="875" spans="1:8" x14ac:dyDescent="0.2">
      <c r="A875" s="493">
        <v>42352</v>
      </c>
      <c r="B875" s="104" t="s">
        <v>2534</v>
      </c>
      <c r="C875" s="108" t="s">
        <v>2535</v>
      </c>
      <c r="D875" s="104" t="s">
        <v>54</v>
      </c>
      <c r="E875" s="488">
        <v>405</v>
      </c>
      <c r="F875" s="261" t="s">
        <v>46</v>
      </c>
      <c r="G875" s="108" t="s">
        <v>10</v>
      </c>
      <c r="H875" s="104" t="s">
        <v>2657</v>
      </c>
    </row>
    <row r="876" spans="1:8" x14ac:dyDescent="0.2">
      <c r="A876" s="493">
        <v>42352</v>
      </c>
      <c r="B876" s="104" t="s">
        <v>2537</v>
      </c>
      <c r="C876" s="108" t="s">
        <v>2538</v>
      </c>
      <c r="D876" s="104" t="s">
        <v>54</v>
      </c>
      <c r="E876" s="488">
        <v>700</v>
      </c>
      <c r="F876" s="261" t="s">
        <v>46</v>
      </c>
      <c r="G876" s="108" t="s">
        <v>10</v>
      </c>
      <c r="H876" s="104" t="s">
        <v>2658</v>
      </c>
    </row>
    <row r="877" spans="1:8" x14ac:dyDescent="0.2">
      <c r="A877" s="493">
        <v>42352</v>
      </c>
      <c r="B877" s="104" t="s">
        <v>2539</v>
      </c>
      <c r="C877" s="108" t="s">
        <v>2538</v>
      </c>
      <c r="D877" s="104" t="s">
        <v>54</v>
      </c>
      <c r="E877" s="488">
        <v>233.33</v>
      </c>
      <c r="F877" s="261" t="s">
        <v>46</v>
      </c>
      <c r="G877" s="108" t="s">
        <v>10</v>
      </c>
      <c r="H877" s="104" t="s">
        <v>2659</v>
      </c>
    </row>
    <row r="878" spans="1:8" x14ac:dyDescent="0.2">
      <c r="A878" s="493">
        <v>42354</v>
      </c>
      <c r="B878" s="104" t="s">
        <v>2551</v>
      </c>
      <c r="C878" s="108" t="s">
        <v>2552</v>
      </c>
      <c r="D878" s="104" t="s">
        <v>54</v>
      </c>
      <c r="E878" s="488">
        <v>12000</v>
      </c>
      <c r="F878" s="261" t="s">
        <v>46</v>
      </c>
      <c r="G878" s="108" t="s">
        <v>10</v>
      </c>
      <c r="H878" s="104" t="s">
        <v>2661</v>
      </c>
    </row>
    <row r="879" spans="1:8" ht="12.75" thickBot="1" x14ac:dyDescent="0.25">
      <c r="A879" s="493">
        <v>42354</v>
      </c>
      <c r="B879" s="104" t="s">
        <v>2553</v>
      </c>
      <c r="C879" s="108" t="s">
        <v>2554</v>
      </c>
      <c r="D879" s="104" t="s">
        <v>54</v>
      </c>
      <c r="E879" s="488">
        <v>77.459999999999994</v>
      </c>
      <c r="F879" s="261" t="s">
        <v>46</v>
      </c>
      <c r="G879" s="108" t="s">
        <v>10</v>
      </c>
      <c r="H879" s="104" t="s">
        <v>2662</v>
      </c>
    </row>
    <row r="880" spans="1:8" ht="12.75" thickBot="1" x14ac:dyDescent="0.25">
      <c r="A880" s="735" t="s">
        <v>3078</v>
      </c>
      <c r="B880" s="736"/>
      <c r="C880" s="467"/>
      <c r="D880" s="468"/>
      <c r="E880" s="469">
        <f>SUM(E811:E879)</f>
        <v>76614.098000000013</v>
      </c>
      <c r="F880" s="470"/>
      <c r="G880" s="467"/>
      <c r="H880" s="471"/>
    </row>
    <row r="881" spans="1:8" x14ac:dyDescent="0.2">
      <c r="A881" s="493">
        <v>42025</v>
      </c>
      <c r="B881" s="104" t="s">
        <v>1817</v>
      </c>
      <c r="C881" s="108"/>
      <c r="D881" s="104" t="s">
        <v>303</v>
      </c>
      <c r="E881" s="488">
        <v>889.06</v>
      </c>
      <c r="F881" s="261" t="s">
        <v>46</v>
      </c>
      <c r="G881" s="108" t="s">
        <v>5</v>
      </c>
      <c r="H881" s="104" t="s">
        <v>1491</v>
      </c>
    </row>
    <row r="882" spans="1:8" x14ac:dyDescent="0.2">
      <c r="A882" s="493">
        <v>42027</v>
      </c>
      <c r="B882" s="104" t="s">
        <v>1821</v>
      </c>
      <c r="C882" s="108"/>
      <c r="D882" s="104" t="s">
        <v>49</v>
      </c>
      <c r="E882" s="488">
        <v>1000</v>
      </c>
      <c r="F882" s="261" t="s">
        <v>46</v>
      </c>
      <c r="G882" s="108" t="s">
        <v>5</v>
      </c>
      <c r="H882" s="104" t="s">
        <v>1491</v>
      </c>
    </row>
    <row r="883" spans="1:8" x14ac:dyDescent="0.2">
      <c r="A883" s="493">
        <v>42058</v>
      </c>
      <c r="B883" s="104" t="s">
        <v>1855</v>
      </c>
      <c r="C883" s="108"/>
      <c r="D883" s="104" t="s">
        <v>303</v>
      </c>
      <c r="E883" s="488">
        <v>411.87</v>
      </c>
      <c r="F883" s="261" t="s">
        <v>46</v>
      </c>
      <c r="G883" s="108" t="s">
        <v>5</v>
      </c>
      <c r="H883" s="104" t="s">
        <v>1491</v>
      </c>
    </row>
    <row r="884" spans="1:8" x14ac:dyDescent="0.2">
      <c r="A884" s="493">
        <v>42061</v>
      </c>
      <c r="B884" s="104" t="s">
        <v>1860</v>
      </c>
      <c r="C884" s="108"/>
      <c r="D884" s="104" t="s">
        <v>49</v>
      </c>
      <c r="E884" s="488">
        <v>1000</v>
      </c>
      <c r="F884" s="261" t="s">
        <v>46</v>
      </c>
      <c r="G884" s="108" t="s">
        <v>5</v>
      </c>
      <c r="H884" s="104" t="s">
        <v>1491</v>
      </c>
    </row>
    <row r="885" spans="1:8" x14ac:dyDescent="0.2">
      <c r="A885" s="493">
        <v>42069</v>
      </c>
      <c r="B885" s="104" t="s">
        <v>1871</v>
      </c>
      <c r="C885" s="108"/>
      <c r="D885" s="104" t="s">
        <v>303</v>
      </c>
      <c r="E885" s="488">
        <v>195.66</v>
      </c>
      <c r="F885" s="261" t="s">
        <v>46</v>
      </c>
      <c r="G885" s="108" t="s">
        <v>5</v>
      </c>
      <c r="H885" s="104" t="s">
        <v>1491</v>
      </c>
    </row>
    <row r="886" spans="1:8" x14ac:dyDescent="0.2">
      <c r="A886" s="493">
        <v>42069</v>
      </c>
      <c r="B886" s="104" t="s">
        <v>1872</v>
      </c>
      <c r="C886" s="108"/>
      <c r="D886" s="104" t="s">
        <v>49</v>
      </c>
      <c r="E886" s="488">
        <v>1000</v>
      </c>
      <c r="F886" s="261" t="s">
        <v>46</v>
      </c>
      <c r="G886" s="108" t="s">
        <v>5</v>
      </c>
      <c r="H886" s="104" t="s">
        <v>1491</v>
      </c>
    </row>
    <row r="887" spans="1:8" x14ac:dyDescent="0.2">
      <c r="A887" s="493">
        <v>42118</v>
      </c>
      <c r="B887" s="104" t="s">
        <v>1973</v>
      </c>
      <c r="C887" s="108"/>
      <c r="D887" s="104" t="s">
        <v>303</v>
      </c>
      <c r="E887" s="488">
        <v>711.12</v>
      </c>
      <c r="F887" s="261" t="s">
        <v>46</v>
      </c>
      <c r="G887" s="108" t="s">
        <v>5</v>
      </c>
      <c r="H887" s="104" t="s">
        <v>1491</v>
      </c>
    </row>
    <row r="888" spans="1:8" x14ac:dyDescent="0.2">
      <c r="A888" s="493">
        <v>42118</v>
      </c>
      <c r="B888" s="104" t="s">
        <v>1974</v>
      </c>
      <c r="C888" s="108"/>
      <c r="D888" s="104" t="s">
        <v>49</v>
      </c>
      <c r="E888" s="488">
        <v>1000</v>
      </c>
      <c r="F888" s="261" t="s">
        <v>46</v>
      </c>
      <c r="G888" s="108" t="s">
        <v>5</v>
      </c>
      <c r="H888" s="104" t="s">
        <v>1491</v>
      </c>
    </row>
    <row r="889" spans="1:8" x14ac:dyDescent="0.2">
      <c r="A889" s="493">
        <v>42145</v>
      </c>
      <c r="B889" s="104" t="s">
        <v>2006</v>
      </c>
      <c r="C889" s="108"/>
      <c r="D889" s="104" t="s">
        <v>303</v>
      </c>
      <c r="E889" s="488">
        <v>954.64</v>
      </c>
      <c r="F889" s="261" t="s">
        <v>46</v>
      </c>
      <c r="G889" s="108" t="s">
        <v>5</v>
      </c>
      <c r="H889" s="104" t="s">
        <v>1491</v>
      </c>
    </row>
    <row r="890" spans="1:8" x14ac:dyDescent="0.2">
      <c r="A890" s="493">
        <v>42145</v>
      </c>
      <c r="B890" s="104" t="s">
        <v>2007</v>
      </c>
      <c r="C890" s="108"/>
      <c r="D890" s="104" t="s">
        <v>49</v>
      </c>
      <c r="E890" s="488">
        <v>1000</v>
      </c>
      <c r="F890" s="261" t="s">
        <v>46</v>
      </c>
      <c r="G890" s="108" t="s">
        <v>5</v>
      </c>
      <c r="H890" s="104" t="s">
        <v>1491</v>
      </c>
    </row>
    <row r="891" spans="1:8" x14ac:dyDescent="0.2">
      <c r="A891" s="493">
        <v>42157</v>
      </c>
      <c r="B891" s="104" t="s">
        <v>2020</v>
      </c>
      <c r="C891" s="108"/>
      <c r="D891" s="104" t="s">
        <v>49</v>
      </c>
      <c r="E891" s="488">
        <v>1000</v>
      </c>
      <c r="F891" s="261" t="s">
        <v>46</v>
      </c>
      <c r="G891" s="108" t="s">
        <v>5</v>
      </c>
      <c r="H891" s="104" t="s">
        <v>1491</v>
      </c>
    </row>
    <row r="892" spans="1:8" x14ac:dyDescent="0.2">
      <c r="A892" s="493">
        <v>42158</v>
      </c>
      <c r="B892" s="104" t="s">
        <v>2021</v>
      </c>
      <c r="C892" s="108"/>
      <c r="D892" s="104" t="s">
        <v>303</v>
      </c>
      <c r="E892" s="488">
        <v>73.22</v>
      </c>
      <c r="F892" s="261" t="s">
        <v>46</v>
      </c>
      <c r="G892" s="108" t="s">
        <v>5</v>
      </c>
      <c r="H892" s="104" t="s">
        <v>1491</v>
      </c>
    </row>
    <row r="893" spans="1:8" x14ac:dyDescent="0.2">
      <c r="A893" s="493">
        <v>42184</v>
      </c>
      <c r="B893" s="104" t="s">
        <v>2082</v>
      </c>
      <c r="C893" s="108"/>
      <c r="D893" s="104" t="s">
        <v>303</v>
      </c>
      <c r="E893" s="488">
        <v>576.38</v>
      </c>
      <c r="F893" s="261" t="s">
        <v>46</v>
      </c>
      <c r="G893" s="108" t="s">
        <v>5</v>
      </c>
      <c r="H893" s="104" t="s">
        <v>1491</v>
      </c>
    </row>
    <row r="894" spans="1:8" x14ac:dyDescent="0.2">
      <c r="A894" s="493">
        <v>42186</v>
      </c>
      <c r="B894" s="104" t="s">
        <v>2130</v>
      </c>
      <c r="C894" s="108"/>
      <c r="D894" s="104" t="s">
        <v>49</v>
      </c>
      <c r="E894" s="488">
        <v>1000</v>
      </c>
      <c r="F894" s="261" t="s">
        <v>46</v>
      </c>
      <c r="G894" s="108" t="s">
        <v>5</v>
      </c>
      <c r="H894" s="104" t="s">
        <v>1491</v>
      </c>
    </row>
    <row r="895" spans="1:8" x14ac:dyDescent="0.2">
      <c r="A895" s="493">
        <v>42186</v>
      </c>
      <c r="B895" s="104" t="s">
        <v>2131</v>
      </c>
      <c r="C895" s="108"/>
      <c r="D895" s="104" t="s">
        <v>81</v>
      </c>
      <c r="E895" s="488">
        <v>805</v>
      </c>
      <c r="F895" s="261" t="s">
        <v>46</v>
      </c>
      <c r="G895" s="108" t="s">
        <v>5</v>
      </c>
      <c r="H895" s="104" t="s">
        <v>2558</v>
      </c>
    </row>
    <row r="896" spans="1:8" x14ac:dyDescent="0.2">
      <c r="A896" s="493">
        <v>42186</v>
      </c>
      <c r="B896" s="104" t="s">
        <v>2132</v>
      </c>
      <c r="C896" s="108"/>
      <c r="D896" s="104" t="s">
        <v>81</v>
      </c>
      <c r="E896" s="488">
        <v>805</v>
      </c>
      <c r="F896" s="261" t="s">
        <v>46</v>
      </c>
      <c r="G896" s="108" t="s">
        <v>5</v>
      </c>
      <c r="H896" s="104" t="s">
        <v>2558</v>
      </c>
    </row>
    <row r="897" spans="1:8" x14ac:dyDescent="0.2">
      <c r="A897" s="493">
        <v>42186</v>
      </c>
      <c r="B897" s="104" t="s">
        <v>2133</v>
      </c>
      <c r="C897" s="108"/>
      <c r="D897" s="104" t="s">
        <v>81</v>
      </c>
      <c r="E897" s="488">
        <v>805</v>
      </c>
      <c r="F897" s="261" t="s">
        <v>46</v>
      </c>
      <c r="G897" s="108" t="s">
        <v>5</v>
      </c>
      <c r="H897" s="104" t="s">
        <v>2558</v>
      </c>
    </row>
    <row r="898" spans="1:8" x14ac:dyDescent="0.2">
      <c r="A898" s="493">
        <v>42186</v>
      </c>
      <c r="B898" s="104" t="s">
        <v>2134</v>
      </c>
      <c r="C898" s="108"/>
      <c r="D898" s="104" t="s">
        <v>81</v>
      </c>
      <c r="E898" s="488">
        <v>805</v>
      </c>
      <c r="F898" s="261" t="s">
        <v>46</v>
      </c>
      <c r="G898" s="108" t="s">
        <v>5</v>
      </c>
      <c r="H898" s="104" t="s">
        <v>2558</v>
      </c>
    </row>
    <row r="899" spans="1:8" x14ac:dyDescent="0.2">
      <c r="A899" s="493">
        <v>42193</v>
      </c>
      <c r="B899" s="104" t="s">
        <v>2151</v>
      </c>
      <c r="C899" s="108"/>
      <c r="D899" s="104" t="s">
        <v>81</v>
      </c>
      <c r="E899" s="488">
        <v>800</v>
      </c>
      <c r="F899" s="261" t="s">
        <v>46</v>
      </c>
      <c r="G899" s="108" t="s">
        <v>5</v>
      </c>
      <c r="H899" s="104" t="s">
        <v>2560</v>
      </c>
    </row>
    <row r="900" spans="1:8" x14ac:dyDescent="0.2">
      <c r="A900" s="493">
        <v>42220</v>
      </c>
      <c r="B900" s="104" t="s">
        <v>2213</v>
      </c>
      <c r="C900" s="108"/>
      <c r="D900" s="104" t="s">
        <v>48</v>
      </c>
      <c r="E900" s="488">
        <v>736</v>
      </c>
      <c r="F900" s="261" t="s">
        <v>46</v>
      </c>
      <c r="G900" s="108" t="s">
        <v>5</v>
      </c>
      <c r="H900" s="104" t="s">
        <v>2586</v>
      </c>
    </row>
    <row r="901" spans="1:8" x14ac:dyDescent="0.2">
      <c r="A901" s="493">
        <v>42222</v>
      </c>
      <c r="B901" s="104" t="s">
        <v>2225</v>
      </c>
      <c r="C901" s="108"/>
      <c r="D901" s="104" t="s">
        <v>303</v>
      </c>
      <c r="E901" s="488">
        <v>191.69</v>
      </c>
      <c r="F901" s="261" t="s">
        <v>46</v>
      </c>
      <c r="G901" s="108" t="s">
        <v>5</v>
      </c>
      <c r="H901" s="104" t="s">
        <v>1491</v>
      </c>
    </row>
    <row r="902" spans="1:8" x14ac:dyDescent="0.2">
      <c r="A902" s="493">
        <v>42222</v>
      </c>
      <c r="B902" s="104" t="s">
        <v>2226</v>
      </c>
      <c r="C902" s="108"/>
      <c r="D902" s="104" t="s">
        <v>49</v>
      </c>
      <c r="E902" s="488">
        <v>1000</v>
      </c>
      <c r="F902" s="261" t="s">
        <v>46</v>
      </c>
      <c r="G902" s="108" t="s">
        <v>5</v>
      </c>
      <c r="H902" s="104" t="s">
        <v>1491</v>
      </c>
    </row>
    <row r="903" spans="1:8" x14ac:dyDescent="0.2">
      <c r="A903" s="493">
        <v>42234</v>
      </c>
      <c r="B903" s="104" t="s">
        <v>2259</v>
      </c>
      <c r="C903" s="108"/>
      <c r="D903" s="104" t="s">
        <v>48</v>
      </c>
      <c r="E903" s="488">
        <v>1280</v>
      </c>
      <c r="F903" s="261" t="s">
        <v>46</v>
      </c>
      <c r="G903" s="108" t="s">
        <v>5</v>
      </c>
      <c r="H903" s="104" t="s">
        <v>2599</v>
      </c>
    </row>
    <row r="904" spans="1:8" x14ac:dyDescent="0.2">
      <c r="A904" s="493">
        <v>42236</v>
      </c>
      <c r="B904" s="104" t="s">
        <v>2272</v>
      </c>
      <c r="C904" s="108"/>
      <c r="D904" s="104" t="s">
        <v>48</v>
      </c>
      <c r="E904" s="488">
        <v>179.74</v>
      </c>
      <c r="F904" s="261" t="s">
        <v>46</v>
      </c>
      <c r="G904" s="108" t="s">
        <v>5</v>
      </c>
      <c r="H904" s="104" t="s">
        <v>2603</v>
      </c>
    </row>
    <row r="905" spans="1:8" x14ac:dyDescent="0.2">
      <c r="A905" s="493">
        <v>42236</v>
      </c>
      <c r="B905" s="104" t="s">
        <v>2273</v>
      </c>
      <c r="C905" s="108"/>
      <c r="D905" s="104" t="s">
        <v>48</v>
      </c>
      <c r="E905" s="488">
        <v>179.74</v>
      </c>
      <c r="F905" s="261" t="s">
        <v>46</v>
      </c>
      <c r="G905" s="108" t="s">
        <v>5</v>
      </c>
      <c r="H905" s="104" t="s">
        <v>2603</v>
      </c>
    </row>
    <row r="906" spans="1:8" x14ac:dyDescent="0.2">
      <c r="A906" s="493">
        <v>42236</v>
      </c>
      <c r="B906" s="104" t="s">
        <v>2274</v>
      </c>
      <c r="C906" s="108"/>
      <c r="D906" s="104" t="s">
        <v>48</v>
      </c>
      <c r="E906" s="488">
        <v>179.74</v>
      </c>
      <c r="F906" s="261" t="s">
        <v>46</v>
      </c>
      <c r="G906" s="108" t="s">
        <v>5</v>
      </c>
      <c r="H906" s="104" t="s">
        <v>2603</v>
      </c>
    </row>
    <row r="907" spans="1:8" x14ac:dyDescent="0.2">
      <c r="A907" s="493">
        <v>42236</v>
      </c>
      <c r="B907" s="104" t="s">
        <v>2275</v>
      </c>
      <c r="C907" s="108"/>
      <c r="D907" s="104" t="s">
        <v>48</v>
      </c>
      <c r="E907" s="488">
        <v>177.44</v>
      </c>
      <c r="F907" s="261" t="s">
        <v>46</v>
      </c>
      <c r="G907" s="108" t="s">
        <v>5</v>
      </c>
      <c r="H907" s="104" t="s">
        <v>2603</v>
      </c>
    </row>
    <row r="908" spans="1:8" x14ac:dyDescent="0.2">
      <c r="A908" s="493">
        <v>42240</v>
      </c>
      <c r="B908" s="104" t="s">
        <v>2280</v>
      </c>
      <c r="C908" s="108" t="s">
        <v>2281</v>
      </c>
      <c r="D908" s="104" t="s">
        <v>54</v>
      </c>
      <c r="E908" s="488">
        <v>555</v>
      </c>
      <c r="F908" s="261" t="s">
        <v>46</v>
      </c>
      <c r="G908" s="108" t="s">
        <v>5</v>
      </c>
      <c r="H908" s="104" t="s">
        <v>2606</v>
      </c>
    </row>
    <row r="909" spans="1:8" x14ac:dyDescent="0.2">
      <c r="A909" s="493">
        <v>42249</v>
      </c>
      <c r="B909" s="104" t="s">
        <v>2301</v>
      </c>
      <c r="C909" s="108" t="s">
        <v>2302</v>
      </c>
      <c r="D909" s="104" t="s">
        <v>54</v>
      </c>
      <c r="E909" s="488">
        <v>3105.61</v>
      </c>
      <c r="F909" s="261" t="s">
        <v>46</v>
      </c>
      <c r="G909" s="108" t="s">
        <v>5</v>
      </c>
      <c r="H909" s="104" t="s">
        <v>2611</v>
      </c>
    </row>
    <row r="910" spans="1:8" x14ac:dyDescent="0.2">
      <c r="A910" s="493">
        <v>42249</v>
      </c>
      <c r="B910" s="104" t="s">
        <v>2303</v>
      </c>
      <c r="C910" s="108"/>
      <c r="D910" s="104" t="s">
        <v>303</v>
      </c>
      <c r="E910" s="488">
        <v>1853.51</v>
      </c>
      <c r="F910" s="261" t="s">
        <v>46</v>
      </c>
      <c r="G910" s="108" t="s">
        <v>5</v>
      </c>
      <c r="H910" s="104" t="s">
        <v>1491</v>
      </c>
    </row>
    <row r="911" spans="1:8" x14ac:dyDescent="0.2">
      <c r="A911" s="493">
        <v>42249</v>
      </c>
      <c r="B911" s="104" t="s">
        <v>2304</v>
      </c>
      <c r="C911" s="108"/>
      <c r="D911" s="104" t="s">
        <v>49</v>
      </c>
      <c r="E911" s="488">
        <v>1000</v>
      </c>
      <c r="F911" s="261" t="s">
        <v>46</v>
      </c>
      <c r="G911" s="108" t="s">
        <v>5</v>
      </c>
      <c r="H911" s="104" t="s">
        <v>1491</v>
      </c>
    </row>
    <row r="912" spans="1:8" x14ac:dyDescent="0.2">
      <c r="A912" s="493">
        <v>42277</v>
      </c>
      <c r="B912" s="104" t="s">
        <v>2364</v>
      </c>
      <c r="C912" s="108" t="s">
        <v>2365</v>
      </c>
      <c r="D912" s="104" t="s">
        <v>54</v>
      </c>
      <c r="E912" s="488">
        <v>1610.39</v>
      </c>
      <c r="F912" s="261" t="s">
        <v>46</v>
      </c>
      <c r="G912" s="108" t="s">
        <v>5</v>
      </c>
      <c r="H912" s="104" t="s">
        <v>2623</v>
      </c>
    </row>
    <row r="913" spans="1:8" x14ac:dyDescent="0.2">
      <c r="A913" s="493">
        <v>42277</v>
      </c>
      <c r="B913" s="104" t="s">
        <v>2368</v>
      </c>
      <c r="C913" s="108" t="s">
        <v>2369</v>
      </c>
      <c r="D913" s="104" t="s">
        <v>54</v>
      </c>
      <c r="E913" s="488">
        <v>690</v>
      </c>
      <c r="F913" s="261" t="s">
        <v>46</v>
      </c>
      <c r="G913" s="108" t="s">
        <v>5</v>
      </c>
      <c r="H913" s="104" t="s">
        <v>2624</v>
      </c>
    </row>
    <row r="914" spans="1:8" x14ac:dyDescent="0.2">
      <c r="A914" s="493">
        <v>42278</v>
      </c>
      <c r="B914" s="104" t="s">
        <v>2372</v>
      </c>
      <c r="C914" s="108"/>
      <c r="D914" s="104" t="s">
        <v>303</v>
      </c>
      <c r="E914" s="488">
        <v>887.72</v>
      </c>
      <c r="F914" s="261" t="s">
        <v>46</v>
      </c>
      <c r="G914" s="108" t="s">
        <v>5</v>
      </c>
      <c r="H914" s="104" t="s">
        <v>1491</v>
      </c>
    </row>
    <row r="915" spans="1:8" x14ac:dyDescent="0.2">
      <c r="A915" s="493">
        <v>42278</v>
      </c>
      <c r="B915" s="104" t="s">
        <v>2373</v>
      </c>
      <c r="C915" s="108"/>
      <c r="D915" s="104" t="s">
        <v>49</v>
      </c>
      <c r="E915" s="488">
        <v>1000</v>
      </c>
      <c r="F915" s="261" t="s">
        <v>46</v>
      </c>
      <c r="G915" s="108" t="s">
        <v>5</v>
      </c>
      <c r="H915" s="104" t="s">
        <v>1491</v>
      </c>
    </row>
    <row r="916" spans="1:8" x14ac:dyDescent="0.2">
      <c r="A916" s="493">
        <v>42306</v>
      </c>
      <c r="B916" s="104" t="s">
        <v>2438</v>
      </c>
      <c r="C916" s="108" t="s">
        <v>2439</v>
      </c>
      <c r="D916" s="104" t="s">
        <v>54</v>
      </c>
      <c r="E916" s="488">
        <v>587.75</v>
      </c>
      <c r="F916" s="261" t="s">
        <v>46</v>
      </c>
      <c r="G916" s="108" t="s">
        <v>5</v>
      </c>
      <c r="H916" s="104" t="s">
        <v>2630</v>
      </c>
    </row>
    <row r="917" spans="1:8" x14ac:dyDescent="0.2">
      <c r="A917" s="493">
        <v>42324</v>
      </c>
      <c r="B917" s="104" t="s">
        <v>2459</v>
      </c>
      <c r="C917" s="108"/>
      <c r="D917" s="104" t="s">
        <v>48</v>
      </c>
      <c r="E917" s="488">
        <v>570</v>
      </c>
      <c r="F917" s="261" t="s">
        <v>46</v>
      </c>
      <c r="G917" s="108" t="s">
        <v>5</v>
      </c>
      <c r="H917" s="104" t="s">
        <v>2650</v>
      </c>
    </row>
    <row r="918" spans="1:8" x14ac:dyDescent="0.2">
      <c r="A918" s="493">
        <v>42326</v>
      </c>
      <c r="B918" s="104" t="s">
        <v>2470</v>
      </c>
      <c r="C918" s="108"/>
      <c r="D918" s="104" t="s">
        <v>49</v>
      </c>
      <c r="E918" s="488">
        <v>1000</v>
      </c>
      <c r="F918" s="261" t="s">
        <v>46</v>
      </c>
      <c r="G918" s="108" t="s">
        <v>5</v>
      </c>
      <c r="H918" s="104" t="s">
        <v>1491</v>
      </c>
    </row>
    <row r="919" spans="1:8" x14ac:dyDescent="0.2">
      <c r="A919" s="493">
        <v>42326</v>
      </c>
      <c r="B919" s="104" t="s">
        <v>2471</v>
      </c>
      <c r="C919" s="108"/>
      <c r="D919" s="104" t="s">
        <v>303</v>
      </c>
      <c r="E919" s="488">
        <v>642.12</v>
      </c>
      <c r="F919" s="261" t="s">
        <v>46</v>
      </c>
      <c r="G919" s="108" t="s">
        <v>5</v>
      </c>
      <c r="H919" s="104" t="s">
        <v>1491</v>
      </c>
    </row>
    <row r="920" spans="1:8" x14ac:dyDescent="0.2">
      <c r="A920" s="493">
        <v>42346</v>
      </c>
      <c r="B920" s="104" t="s">
        <v>2518</v>
      </c>
      <c r="C920" s="108"/>
      <c r="D920" s="104" t="s">
        <v>303</v>
      </c>
      <c r="E920" s="488">
        <v>737.23</v>
      </c>
      <c r="F920" s="261" t="s">
        <v>46</v>
      </c>
      <c r="G920" s="108" t="s">
        <v>5</v>
      </c>
      <c r="H920" s="104" t="s">
        <v>1491</v>
      </c>
    </row>
    <row r="921" spans="1:8" ht="12.75" thickBot="1" x14ac:dyDescent="0.25">
      <c r="A921" s="493">
        <v>42346</v>
      </c>
      <c r="B921" s="104" t="s">
        <v>2519</v>
      </c>
      <c r="C921" s="108"/>
      <c r="D921" s="104" t="s">
        <v>49</v>
      </c>
      <c r="E921" s="488">
        <v>1000</v>
      </c>
      <c r="F921" s="261" t="s">
        <v>46</v>
      </c>
      <c r="G921" s="108" t="s">
        <v>5</v>
      </c>
      <c r="H921" s="104" t="s">
        <v>1491</v>
      </c>
    </row>
    <row r="922" spans="1:8" ht="12.75" thickBot="1" x14ac:dyDescent="0.25">
      <c r="A922" s="735" t="s">
        <v>3078</v>
      </c>
      <c r="B922" s="736"/>
      <c r="C922" s="467"/>
      <c r="D922" s="468"/>
      <c r="E922" s="469">
        <f>SUM(E881:E921)</f>
        <v>33995.630000000005</v>
      </c>
      <c r="F922" s="470"/>
      <c r="G922" s="467"/>
      <c r="H922" s="471"/>
    </row>
    <row r="923" spans="1:8" ht="12.75" thickBot="1" x14ac:dyDescent="0.25">
      <c r="A923" s="551"/>
      <c r="B923" s="530" t="s">
        <v>3079</v>
      </c>
      <c r="C923" s="552"/>
      <c r="D923" s="553"/>
      <c r="E923" s="554">
        <f>SUM(E430:E921)-E880-E810-E784-E752-E725-E722-E525-E444</f>
        <v>591345.40010000032</v>
      </c>
      <c r="F923" s="555"/>
      <c r="G923" s="552"/>
      <c r="H923" s="556"/>
    </row>
    <row r="927" spans="1:8" ht="12.75" thickBot="1" x14ac:dyDescent="0.25"/>
    <row r="928" spans="1:8" x14ac:dyDescent="0.2">
      <c r="A928" s="722" t="s">
        <v>3598</v>
      </c>
      <c r="B928" s="723"/>
      <c r="C928" s="723"/>
      <c r="D928" s="723"/>
      <c r="E928" s="723"/>
      <c r="F928" s="723"/>
      <c r="G928" s="723"/>
      <c r="H928" s="724"/>
    </row>
    <row r="929" spans="1:8" x14ac:dyDescent="0.2">
      <c r="A929" s="438" t="s">
        <v>295</v>
      </c>
      <c r="B929" s="439" t="s">
        <v>296</v>
      </c>
      <c r="C929" s="440" t="s">
        <v>297</v>
      </c>
      <c r="D929" s="441" t="s">
        <v>298</v>
      </c>
      <c r="E929" s="442" t="s">
        <v>299</v>
      </c>
      <c r="F929" s="443" t="s">
        <v>300</v>
      </c>
      <c r="G929" s="440" t="s">
        <v>301</v>
      </c>
      <c r="H929" s="444" t="s">
        <v>749</v>
      </c>
    </row>
    <row r="930" spans="1:8" ht="15" customHeight="1" x14ac:dyDescent="0.2">
      <c r="A930" s="557">
        <v>42458</v>
      </c>
      <c r="B930" s="103" t="s">
        <v>2872</v>
      </c>
      <c r="C930" s="264" t="s">
        <v>2873</v>
      </c>
      <c r="D930" s="103" t="s">
        <v>54</v>
      </c>
      <c r="E930" s="558">
        <v>1400</v>
      </c>
      <c r="F930" s="261" t="s">
        <v>46</v>
      </c>
      <c r="G930" s="264" t="s">
        <v>6331</v>
      </c>
      <c r="H930" s="104" t="s">
        <v>2997</v>
      </c>
    </row>
    <row r="931" spans="1:8" ht="15" customHeight="1" x14ac:dyDescent="0.2">
      <c r="A931" s="557">
        <v>42468</v>
      </c>
      <c r="B931" s="103" t="s">
        <v>2882</v>
      </c>
      <c r="C931" s="264" t="s">
        <v>2883</v>
      </c>
      <c r="D931" s="103" t="s">
        <v>54</v>
      </c>
      <c r="E931" s="558">
        <v>571</v>
      </c>
      <c r="F931" s="261" t="s">
        <v>46</v>
      </c>
      <c r="G931" s="264" t="s">
        <v>6331</v>
      </c>
      <c r="H931" s="104" t="s">
        <v>3002</v>
      </c>
    </row>
    <row r="932" spans="1:8" ht="15" customHeight="1" x14ac:dyDescent="0.2">
      <c r="A932" s="557">
        <v>42471</v>
      </c>
      <c r="B932" s="103" t="s">
        <v>2886</v>
      </c>
      <c r="C932" s="264" t="s">
        <v>2887</v>
      </c>
      <c r="D932" s="103" t="s">
        <v>54</v>
      </c>
      <c r="E932" s="558">
        <v>525</v>
      </c>
      <c r="F932" s="261" t="s">
        <v>46</v>
      </c>
      <c r="G932" s="264" t="s">
        <v>6331</v>
      </c>
      <c r="H932" s="104" t="s">
        <v>3003</v>
      </c>
    </row>
    <row r="933" spans="1:8" ht="15" customHeight="1" x14ac:dyDescent="0.2">
      <c r="A933" s="557">
        <v>42474</v>
      </c>
      <c r="B933" s="103" t="s">
        <v>2888</v>
      </c>
      <c r="C933" s="264" t="s">
        <v>2889</v>
      </c>
      <c r="D933" s="103" t="s">
        <v>54</v>
      </c>
      <c r="E933" s="558">
        <v>305.5</v>
      </c>
      <c r="F933" s="261" t="s">
        <v>46</v>
      </c>
      <c r="G933" s="264" t="s">
        <v>6331</v>
      </c>
      <c r="H933" s="104" t="s">
        <v>3004</v>
      </c>
    </row>
    <row r="934" spans="1:8" ht="15" customHeight="1" x14ac:dyDescent="0.2">
      <c r="A934" s="557">
        <v>42550</v>
      </c>
      <c r="B934" s="103" t="s">
        <v>3080</v>
      </c>
      <c r="C934" s="264" t="s">
        <v>3084</v>
      </c>
      <c r="D934" s="103" t="s">
        <v>54</v>
      </c>
      <c r="E934" s="558">
        <v>585</v>
      </c>
      <c r="F934" s="261" t="s">
        <v>46</v>
      </c>
      <c r="G934" s="264" t="s">
        <v>6331</v>
      </c>
      <c r="H934" s="104" t="s">
        <v>3087</v>
      </c>
    </row>
    <row r="935" spans="1:8" ht="15" customHeight="1" x14ac:dyDescent="0.2">
      <c r="A935" s="557">
        <v>42556</v>
      </c>
      <c r="B935" s="103" t="s">
        <v>3081</v>
      </c>
      <c r="C935" s="264" t="s">
        <v>3085</v>
      </c>
      <c r="D935" s="103" t="s">
        <v>54</v>
      </c>
      <c r="E935" s="558">
        <v>748.3</v>
      </c>
      <c r="F935" s="261" t="s">
        <v>46</v>
      </c>
      <c r="G935" s="264" t="s">
        <v>6331</v>
      </c>
      <c r="H935" s="104" t="s">
        <v>3088</v>
      </c>
    </row>
    <row r="936" spans="1:8" ht="15" customHeight="1" x14ac:dyDescent="0.2">
      <c r="A936" s="557">
        <v>42570</v>
      </c>
      <c r="B936" s="103" t="s">
        <v>3082</v>
      </c>
      <c r="C936" s="264"/>
      <c r="D936" s="103" t="s">
        <v>81</v>
      </c>
      <c r="E936" s="558">
        <v>365</v>
      </c>
      <c r="F936" s="261" t="s">
        <v>46</v>
      </c>
      <c r="G936" s="264" t="s">
        <v>6331</v>
      </c>
      <c r="H936" s="104" t="s">
        <v>3089</v>
      </c>
    </row>
    <row r="937" spans="1:8" ht="15" customHeight="1" x14ac:dyDescent="0.2">
      <c r="A937" s="557">
        <v>42572</v>
      </c>
      <c r="B937" s="103" t="s">
        <v>3083</v>
      </c>
      <c r="C937" s="264" t="s">
        <v>3086</v>
      </c>
      <c r="D937" s="103" t="s">
        <v>54</v>
      </c>
      <c r="E937" s="558">
        <v>330</v>
      </c>
      <c r="F937" s="261" t="s">
        <v>46</v>
      </c>
      <c r="G937" s="264" t="s">
        <v>6331</v>
      </c>
      <c r="H937" s="104" t="s">
        <v>3088</v>
      </c>
    </row>
    <row r="938" spans="1:8" ht="15" customHeight="1" x14ac:dyDescent="0.2">
      <c r="A938" s="557">
        <v>42593</v>
      </c>
      <c r="B938" s="103" t="s">
        <v>3178</v>
      </c>
      <c r="C938" s="264" t="s">
        <v>3179</v>
      </c>
      <c r="D938" s="103" t="s">
        <v>54</v>
      </c>
      <c r="E938" s="558">
        <v>3500</v>
      </c>
      <c r="F938" s="559" t="s">
        <v>46</v>
      </c>
      <c r="G938" s="264" t="s">
        <v>6331</v>
      </c>
      <c r="H938" s="104" t="s">
        <v>3180</v>
      </c>
    </row>
    <row r="939" spans="1:8" ht="15" customHeight="1" x14ac:dyDescent="0.2">
      <c r="A939" s="557">
        <v>42598</v>
      </c>
      <c r="B939" s="103" t="s">
        <v>3181</v>
      </c>
      <c r="C939" s="264" t="s">
        <v>3182</v>
      </c>
      <c r="D939" s="103" t="s">
        <v>54</v>
      </c>
      <c r="E939" s="558">
        <v>30.15</v>
      </c>
      <c r="F939" s="559" t="s">
        <v>46</v>
      </c>
      <c r="G939" s="264" t="s">
        <v>6331</v>
      </c>
      <c r="H939" s="104" t="s">
        <v>3183</v>
      </c>
    </row>
    <row r="940" spans="1:8" ht="15" customHeight="1" x14ac:dyDescent="0.2">
      <c r="A940" s="557">
        <v>42598</v>
      </c>
      <c r="B940" s="103" t="s">
        <v>3184</v>
      </c>
      <c r="C940" s="264" t="s">
        <v>3185</v>
      </c>
      <c r="D940" s="103" t="s">
        <v>54</v>
      </c>
      <c r="E940" s="558">
        <v>22.06</v>
      </c>
      <c r="F940" s="559" t="s">
        <v>46</v>
      </c>
      <c r="G940" s="264" t="s">
        <v>6331</v>
      </c>
      <c r="H940" s="104" t="s">
        <v>3183</v>
      </c>
    </row>
    <row r="941" spans="1:8" ht="15" customHeight="1" x14ac:dyDescent="0.2">
      <c r="A941" s="557">
        <v>42598</v>
      </c>
      <c r="B941" s="103" t="s">
        <v>3186</v>
      </c>
      <c r="C941" s="264" t="s">
        <v>3187</v>
      </c>
      <c r="D941" s="103" t="s">
        <v>54</v>
      </c>
      <c r="E941" s="558">
        <v>48</v>
      </c>
      <c r="F941" s="559" t="s">
        <v>46</v>
      </c>
      <c r="G941" s="264" t="s">
        <v>6331</v>
      </c>
      <c r="H941" s="104" t="s">
        <v>3188</v>
      </c>
    </row>
    <row r="942" spans="1:8" ht="15" customHeight="1" x14ac:dyDescent="0.2">
      <c r="A942" s="557">
        <v>42598</v>
      </c>
      <c r="B942" s="103" t="s">
        <v>3189</v>
      </c>
      <c r="C942" s="264" t="s">
        <v>3190</v>
      </c>
      <c r="D942" s="103" t="s">
        <v>54</v>
      </c>
      <c r="E942" s="558">
        <v>65.45</v>
      </c>
      <c r="F942" s="559" t="s">
        <v>46</v>
      </c>
      <c r="G942" s="264" t="s">
        <v>6331</v>
      </c>
      <c r="H942" s="104" t="s">
        <v>3188</v>
      </c>
    </row>
    <row r="943" spans="1:8" ht="15" customHeight="1" x14ac:dyDescent="0.2">
      <c r="A943" s="557">
        <v>42606</v>
      </c>
      <c r="B943" s="103" t="s">
        <v>3191</v>
      </c>
      <c r="C943" s="264" t="s">
        <v>3192</v>
      </c>
      <c r="D943" s="103" t="s">
        <v>54</v>
      </c>
      <c r="E943" s="558">
        <v>585</v>
      </c>
      <c r="F943" s="559" t="s">
        <v>46</v>
      </c>
      <c r="G943" s="264" t="s">
        <v>6331</v>
      </c>
      <c r="H943" s="104" t="s">
        <v>3193</v>
      </c>
    </row>
    <row r="944" spans="1:8" ht="15" customHeight="1" x14ac:dyDescent="0.2">
      <c r="A944" s="557">
        <v>42618</v>
      </c>
      <c r="B944" s="103" t="s">
        <v>3564</v>
      </c>
      <c r="C944" s="264" t="s">
        <v>3565</v>
      </c>
      <c r="D944" s="103" t="s">
        <v>54</v>
      </c>
      <c r="E944" s="558">
        <v>585</v>
      </c>
      <c r="F944" s="559" t="s">
        <v>46</v>
      </c>
      <c r="G944" s="264" t="s">
        <v>6331</v>
      </c>
      <c r="H944" s="104" t="s">
        <v>3193</v>
      </c>
    </row>
    <row r="945" spans="1:8" ht="15" customHeight="1" x14ac:dyDescent="0.2">
      <c r="A945" s="557">
        <v>42625</v>
      </c>
      <c r="B945" s="103" t="s">
        <v>3566</v>
      </c>
      <c r="C945" s="264"/>
      <c r="D945" s="103" t="s">
        <v>81</v>
      </c>
      <c r="E945" s="558">
        <v>295</v>
      </c>
      <c r="F945" s="559" t="s">
        <v>46</v>
      </c>
      <c r="G945" s="264" t="s">
        <v>6331</v>
      </c>
      <c r="H945" s="104" t="s">
        <v>3567</v>
      </c>
    </row>
    <row r="946" spans="1:8" ht="15" customHeight="1" x14ac:dyDescent="0.2">
      <c r="A946" s="557">
        <v>42627</v>
      </c>
      <c r="B946" s="103" t="s">
        <v>3568</v>
      </c>
      <c r="C946" s="264"/>
      <c r="D946" s="103" t="s">
        <v>81</v>
      </c>
      <c r="E946" s="558">
        <v>1895</v>
      </c>
      <c r="F946" s="559" t="s">
        <v>46</v>
      </c>
      <c r="G946" s="264" t="s">
        <v>6331</v>
      </c>
      <c r="H946" s="104" t="s">
        <v>3569</v>
      </c>
    </row>
    <row r="947" spans="1:8" ht="15" customHeight="1" x14ac:dyDescent="0.2">
      <c r="A947" s="557">
        <v>42629</v>
      </c>
      <c r="B947" s="103" t="s">
        <v>6336</v>
      </c>
      <c r="C947" s="264" t="s">
        <v>3570</v>
      </c>
      <c r="D947" s="103" t="s">
        <v>54</v>
      </c>
      <c r="E947" s="558">
        <v>355</v>
      </c>
      <c r="F947" s="559" t="s">
        <v>46</v>
      </c>
      <c r="G947" s="264" t="s">
        <v>6331</v>
      </c>
      <c r="H947" s="104" t="s">
        <v>6337</v>
      </c>
    </row>
    <row r="948" spans="1:8" ht="15" customHeight="1" x14ac:dyDescent="0.2">
      <c r="A948" s="557">
        <v>42629</v>
      </c>
      <c r="B948" s="103" t="s">
        <v>6338</v>
      </c>
      <c r="C948" s="264" t="s">
        <v>3571</v>
      </c>
      <c r="D948" s="103" t="s">
        <v>54</v>
      </c>
      <c r="E948" s="558">
        <v>571.55989999999997</v>
      </c>
      <c r="F948" s="559" t="s">
        <v>46</v>
      </c>
      <c r="G948" s="264" t="s">
        <v>6331</v>
      </c>
      <c r="H948" s="104" t="s">
        <v>6337</v>
      </c>
    </row>
    <row r="949" spans="1:8" ht="15" customHeight="1" x14ac:dyDescent="0.2">
      <c r="A949" s="557">
        <v>42635</v>
      </c>
      <c r="B949" s="103" t="s">
        <v>3572</v>
      </c>
      <c r="C949" s="264" t="s">
        <v>3573</v>
      </c>
      <c r="D949" s="103" t="s">
        <v>54</v>
      </c>
      <c r="E949" s="558">
        <v>2200</v>
      </c>
      <c r="F949" s="559" t="s">
        <v>46</v>
      </c>
      <c r="G949" s="264" t="s">
        <v>6331</v>
      </c>
      <c r="H949" s="104" t="s">
        <v>3574</v>
      </c>
    </row>
    <row r="950" spans="1:8" ht="15" customHeight="1" x14ac:dyDescent="0.2">
      <c r="A950" s="557">
        <v>42639</v>
      </c>
      <c r="B950" s="103" t="s">
        <v>3575</v>
      </c>
      <c r="C950" s="264" t="s">
        <v>3576</v>
      </c>
      <c r="D950" s="103" t="s">
        <v>54</v>
      </c>
      <c r="E950" s="558">
        <v>585</v>
      </c>
      <c r="F950" s="559" t="s">
        <v>46</v>
      </c>
      <c r="G950" s="264" t="s">
        <v>6331</v>
      </c>
      <c r="H950" s="104" t="s">
        <v>3577</v>
      </c>
    </row>
    <row r="951" spans="1:8" ht="15" customHeight="1" x14ac:dyDescent="0.2">
      <c r="A951" s="557">
        <v>42640</v>
      </c>
      <c r="B951" s="103" t="s">
        <v>3578</v>
      </c>
      <c r="C951" s="264" t="s">
        <v>3449</v>
      </c>
      <c r="D951" s="103" t="s">
        <v>54</v>
      </c>
      <c r="E951" s="558">
        <v>585</v>
      </c>
      <c r="F951" s="559" t="s">
        <v>46</v>
      </c>
      <c r="G951" s="264" t="s">
        <v>6331</v>
      </c>
      <c r="H951" s="104" t="s">
        <v>3579</v>
      </c>
    </row>
    <row r="952" spans="1:8" ht="15" customHeight="1" x14ac:dyDescent="0.2">
      <c r="A952" s="557">
        <v>42650</v>
      </c>
      <c r="B952" s="103" t="s">
        <v>3580</v>
      </c>
      <c r="C952" s="264" t="s">
        <v>3581</v>
      </c>
      <c r="D952" s="103" t="s">
        <v>54</v>
      </c>
      <c r="E952" s="558">
        <v>820</v>
      </c>
      <c r="F952" s="559" t="s">
        <v>46</v>
      </c>
      <c r="G952" s="264" t="s">
        <v>6331</v>
      </c>
      <c r="H952" s="104" t="s">
        <v>3582</v>
      </c>
    </row>
    <row r="953" spans="1:8" ht="15" customHeight="1" x14ac:dyDescent="0.2">
      <c r="A953" s="557">
        <v>42656</v>
      </c>
      <c r="B953" s="103" t="s">
        <v>3583</v>
      </c>
      <c r="C953" s="264"/>
      <c r="D953" s="103" t="s">
        <v>49</v>
      </c>
      <c r="E953" s="558">
        <v>360</v>
      </c>
      <c r="F953" s="559" t="s">
        <v>46</v>
      </c>
      <c r="G953" s="264" t="s">
        <v>6331</v>
      </c>
      <c r="H953" s="104" t="s">
        <v>3584</v>
      </c>
    </row>
    <row r="954" spans="1:8" ht="15" customHeight="1" x14ac:dyDescent="0.2">
      <c r="A954" s="557">
        <v>42656</v>
      </c>
      <c r="B954" s="103" t="s">
        <v>3585</v>
      </c>
      <c r="C954" s="264"/>
      <c r="D954" s="103" t="s">
        <v>81</v>
      </c>
      <c r="E954" s="558">
        <v>1195</v>
      </c>
      <c r="F954" s="559" t="s">
        <v>46</v>
      </c>
      <c r="G954" s="264" t="s">
        <v>6331</v>
      </c>
      <c r="H954" s="104" t="s">
        <v>3584</v>
      </c>
    </row>
    <row r="955" spans="1:8" ht="15" customHeight="1" x14ac:dyDescent="0.2">
      <c r="A955" s="557">
        <v>42656</v>
      </c>
      <c r="B955" s="103" t="s">
        <v>3586</v>
      </c>
      <c r="C955" s="264" t="s">
        <v>3587</v>
      </c>
      <c r="D955" s="103" t="s">
        <v>54</v>
      </c>
      <c r="E955" s="558">
        <v>585</v>
      </c>
      <c r="F955" s="559" t="s">
        <v>46</v>
      </c>
      <c r="G955" s="264" t="s">
        <v>6331</v>
      </c>
      <c r="H955" s="104" t="s">
        <v>3588</v>
      </c>
    </row>
    <row r="956" spans="1:8" ht="15" customHeight="1" x14ac:dyDescent="0.2">
      <c r="A956" s="557">
        <v>42657</v>
      </c>
      <c r="B956" s="103" t="s">
        <v>3589</v>
      </c>
      <c r="C956" s="264" t="s">
        <v>3590</v>
      </c>
      <c r="D956" s="103" t="s">
        <v>135</v>
      </c>
      <c r="E956" s="558">
        <v>1347.81</v>
      </c>
      <c r="F956" s="559" t="s">
        <v>46</v>
      </c>
      <c r="G956" s="264" t="s">
        <v>6331</v>
      </c>
      <c r="H956" s="104" t="s">
        <v>3591</v>
      </c>
    </row>
    <row r="957" spans="1:8" ht="15" customHeight="1" x14ac:dyDescent="0.2">
      <c r="A957" s="557">
        <v>42691</v>
      </c>
      <c r="B957" s="103" t="s">
        <v>3592</v>
      </c>
      <c r="C957" s="264"/>
      <c r="D957" s="103" t="s">
        <v>81</v>
      </c>
      <c r="E957" s="558">
        <v>725</v>
      </c>
      <c r="F957" s="559" t="s">
        <v>46</v>
      </c>
      <c r="G957" s="264" t="s">
        <v>6331</v>
      </c>
      <c r="H957" s="104" t="s">
        <v>3593</v>
      </c>
    </row>
    <row r="958" spans="1:8" ht="15" customHeight="1" x14ac:dyDescent="0.2">
      <c r="A958" s="557">
        <v>42691</v>
      </c>
      <c r="B958" s="103" t="s">
        <v>3594</v>
      </c>
      <c r="C958" s="264"/>
      <c r="D958" s="103" t="s">
        <v>303</v>
      </c>
      <c r="E958" s="558">
        <v>80</v>
      </c>
      <c r="F958" s="559" t="s">
        <v>46</v>
      </c>
      <c r="G958" s="264" t="s">
        <v>6331</v>
      </c>
      <c r="H958" s="104" t="s">
        <v>3584</v>
      </c>
    </row>
    <row r="959" spans="1:8" ht="15" customHeight="1" thickBot="1" x14ac:dyDescent="0.25">
      <c r="A959" s="557">
        <v>42712</v>
      </c>
      <c r="B959" s="103" t="s">
        <v>3595</v>
      </c>
      <c r="C959" s="264" t="s">
        <v>3596</v>
      </c>
      <c r="D959" s="103" t="s">
        <v>54</v>
      </c>
      <c r="E959" s="558">
        <v>15.48</v>
      </c>
      <c r="F959" s="559" t="s">
        <v>46</v>
      </c>
      <c r="G959" s="264" t="s">
        <v>6331</v>
      </c>
      <c r="H959" s="104" t="s">
        <v>3597</v>
      </c>
    </row>
    <row r="960" spans="1:8" ht="15" customHeight="1" thickBot="1" x14ac:dyDescent="0.25">
      <c r="A960" s="735" t="s">
        <v>3078</v>
      </c>
      <c r="B960" s="736"/>
      <c r="C960" s="467"/>
      <c r="D960" s="468"/>
      <c r="E960" s="469">
        <f>SUM(E930:E959)</f>
        <v>21280.3099</v>
      </c>
      <c r="F960" s="470"/>
      <c r="G960" s="467"/>
      <c r="H960" s="471"/>
    </row>
    <row r="961" spans="1:8" ht="15" customHeight="1" x14ac:dyDescent="0.2">
      <c r="A961" s="557">
        <v>42373</v>
      </c>
      <c r="B961" s="103" t="s">
        <v>2771</v>
      </c>
      <c r="C961" s="264"/>
      <c r="D961" s="103" t="s">
        <v>45</v>
      </c>
      <c r="E961" s="558">
        <v>1915.1</v>
      </c>
      <c r="F961" s="261" t="s">
        <v>46</v>
      </c>
      <c r="G961" s="108" t="s">
        <v>6326</v>
      </c>
      <c r="H961" s="104" t="s">
        <v>2113</v>
      </c>
    </row>
    <row r="962" spans="1:8" ht="15" customHeight="1" x14ac:dyDescent="0.2">
      <c r="A962" s="557">
        <v>42373</v>
      </c>
      <c r="B962" s="103" t="s">
        <v>2772</v>
      </c>
      <c r="C962" s="264"/>
      <c r="D962" s="103" t="s">
        <v>45</v>
      </c>
      <c r="E962" s="558">
        <v>667.048</v>
      </c>
      <c r="F962" s="261" t="s">
        <v>46</v>
      </c>
      <c r="G962" s="108" t="s">
        <v>6326</v>
      </c>
      <c r="H962" s="104" t="s">
        <v>2114</v>
      </c>
    </row>
    <row r="963" spans="1:8" ht="15" customHeight="1" x14ac:dyDescent="0.2">
      <c r="A963" s="557">
        <v>42377</v>
      </c>
      <c r="B963" s="103" t="s">
        <v>2775</v>
      </c>
      <c r="C963" s="264"/>
      <c r="D963" s="103" t="s">
        <v>45</v>
      </c>
      <c r="E963" s="558">
        <v>2640</v>
      </c>
      <c r="F963" s="261" t="s">
        <v>46</v>
      </c>
      <c r="G963" s="108" t="s">
        <v>6326</v>
      </c>
      <c r="H963" s="104" t="s">
        <v>1454</v>
      </c>
    </row>
    <row r="964" spans="1:8" ht="15" customHeight="1" x14ac:dyDescent="0.2">
      <c r="A964" s="557">
        <v>42377</v>
      </c>
      <c r="B964" s="103" t="s">
        <v>2776</v>
      </c>
      <c r="C964" s="264"/>
      <c r="D964" s="103" t="s">
        <v>45</v>
      </c>
      <c r="E964" s="558">
        <v>999.99599999999998</v>
      </c>
      <c r="F964" s="261" t="s">
        <v>46</v>
      </c>
      <c r="G964" s="108" t="s">
        <v>6326</v>
      </c>
      <c r="H964" s="104" t="s">
        <v>1909</v>
      </c>
    </row>
    <row r="965" spans="1:8" ht="15" customHeight="1" x14ac:dyDescent="0.2">
      <c r="A965" s="557">
        <v>42377</v>
      </c>
      <c r="B965" s="103" t="s">
        <v>2777</v>
      </c>
      <c r="C965" s="264"/>
      <c r="D965" s="103" t="s">
        <v>45</v>
      </c>
      <c r="E965" s="558">
        <v>2640</v>
      </c>
      <c r="F965" s="261" t="s">
        <v>46</v>
      </c>
      <c r="G965" s="108" t="s">
        <v>6326</v>
      </c>
      <c r="H965" s="104" t="s">
        <v>1027</v>
      </c>
    </row>
    <row r="966" spans="1:8" ht="15" customHeight="1" x14ac:dyDescent="0.2">
      <c r="A966" s="557">
        <v>42377</v>
      </c>
      <c r="B966" s="103" t="s">
        <v>2778</v>
      </c>
      <c r="C966" s="264"/>
      <c r="D966" s="103" t="s">
        <v>45</v>
      </c>
      <c r="E966" s="558">
        <v>979.27200000000005</v>
      </c>
      <c r="F966" s="261" t="s">
        <v>46</v>
      </c>
      <c r="G966" s="108" t="s">
        <v>6326</v>
      </c>
      <c r="H966" s="104" t="s">
        <v>1910</v>
      </c>
    </row>
    <row r="967" spans="1:8" ht="15" customHeight="1" x14ac:dyDescent="0.2">
      <c r="A967" s="557">
        <v>42416</v>
      </c>
      <c r="B967" s="103" t="s">
        <v>2785</v>
      </c>
      <c r="C967" s="264"/>
      <c r="D967" s="103" t="s">
        <v>45</v>
      </c>
      <c r="E967" s="558">
        <v>1932.7</v>
      </c>
      <c r="F967" s="261" t="s">
        <v>46</v>
      </c>
      <c r="G967" s="108" t="s">
        <v>6326</v>
      </c>
      <c r="H967" s="104" t="s">
        <v>2113</v>
      </c>
    </row>
    <row r="968" spans="1:8" ht="15" customHeight="1" x14ac:dyDescent="0.2">
      <c r="A968" s="557">
        <v>42416</v>
      </c>
      <c r="B968" s="103" t="s">
        <v>2786</v>
      </c>
      <c r="C968" s="264"/>
      <c r="D968" s="103" t="s">
        <v>45</v>
      </c>
      <c r="E968" s="558">
        <v>673.18399999999997</v>
      </c>
      <c r="F968" s="261" t="s">
        <v>46</v>
      </c>
      <c r="G968" s="108" t="s">
        <v>6326</v>
      </c>
      <c r="H968" s="104" t="s">
        <v>2114</v>
      </c>
    </row>
    <row r="969" spans="1:8" ht="15" customHeight="1" x14ac:dyDescent="0.2">
      <c r="A969" s="557">
        <v>42416</v>
      </c>
      <c r="B969" s="103" t="s">
        <v>2787</v>
      </c>
      <c r="C969" s="264"/>
      <c r="D969" s="103" t="s">
        <v>45</v>
      </c>
      <c r="E969" s="558">
        <v>2640</v>
      </c>
      <c r="F969" s="261" t="s">
        <v>46</v>
      </c>
      <c r="G969" s="108" t="s">
        <v>6326</v>
      </c>
      <c r="H969" s="104" t="s">
        <v>1454</v>
      </c>
    </row>
    <row r="970" spans="1:8" ht="15" customHeight="1" x14ac:dyDescent="0.2">
      <c r="A970" s="557">
        <v>42416</v>
      </c>
      <c r="B970" s="103" t="s">
        <v>2788</v>
      </c>
      <c r="C970" s="264"/>
      <c r="D970" s="103" t="s">
        <v>45</v>
      </c>
      <c r="E970" s="558">
        <v>999.99599999999998</v>
      </c>
      <c r="F970" s="261" t="s">
        <v>46</v>
      </c>
      <c r="G970" s="108" t="s">
        <v>6326</v>
      </c>
      <c r="H970" s="104" t="s">
        <v>1909</v>
      </c>
    </row>
    <row r="971" spans="1:8" ht="15" customHeight="1" x14ac:dyDescent="0.2">
      <c r="A971" s="557">
        <v>42416</v>
      </c>
      <c r="B971" s="103" t="s">
        <v>2789</v>
      </c>
      <c r="C971" s="264"/>
      <c r="D971" s="103" t="s">
        <v>45</v>
      </c>
      <c r="E971" s="558">
        <v>2640</v>
      </c>
      <c r="F971" s="261" t="s">
        <v>46</v>
      </c>
      <c r="G971" s="108" t="s">
        <v>6326</v>
      </c>
      <c r="H971" s="104" t="s">
        <v>1027</v>
      </c>
    </row>
    <row r="972" spans="1:8" ht="15" customHeight="1" x14ac:dyDescent="0.2">
      <c r="A972" s="557">
        <v>42416</v>
      </c>
      <c r="B972" s="103" t="s">
        <v>2790</v>
      </c>
      <c r="C972" s="264"/>
      <c r="D972" s="103" t="s">
        <v>45</v>
      </c>
      <c r="E972" s="558">
        <v>979.27200000000005</v>
      </c>
      <c r="F972" s="261" t="s">
        <v>46</v>
      </c>
      <c r="G972" s="108" t="s">
        <v>6326</v>
      </c>
      <c r="H972" s="104" t="s">
        <v>1910</v>
      </c>
    </row>
    <row r="973" spans="1:8" ht="15" customHeight="1" x14ac:dyDescent="0.2">
      <c r="A973" s="557">
        <v>42430</v>
      </c>
      <c r="B973" s="103" t="s">
        <v>2857</v>
      </c>
      <c r="C973" s="264" t="s">
        <v>2858</v>
      </c>
      <c r="D973" s="103" t="s">
        <v>54</v>
      </c>
      <c r="E973" s="558">
        <v>432</v>
      </c>
      <c r="F973" s="261" t="s">
        <v>46</v>
      </c>
      <c r="G973" s="264" t="s">
        <v>6326</v>
      </c>
      <c r="H973" s="104" t="s">
        <v>2991</v>
      </c>
    </row>
    <row r="974" spans="1:8" x14ac:dyDescent="0.2">
      <c r="A974" s="557">
        <v>42438</v>
      </c>
      <c r="B974" s="103" t="s">
        <v>2791</v>
      </c>
      <c r="C974" s="264"/>
      <c r="D974" s="103" t="s">
        <v>45</v>
      </c>
      <c r="E974" s="558">
        <v>1932.7</v>
      </c>
      <c r="F974" s="261" t="s">
        <v>46</v>
      </c>
      <c r="G974" s="108" t="s">
        <v>6326</v>
      </c>
      <c r="H974" s="104" t="s">
        <v>2113</v>
      </c>
    </row>
    <row r="975" spans="1:8" x14ac:dyDescent="0.2">
      <c r="A975" s="557">
        <v>42438</v>
      </c>
      <c r="B975" s="103" t="s">
        <v>2792</v>
      </c>
      <c r="C975" s="264"/>
      <c r="D975" s="103" t="s">
        <v>45</v>
      </c>
      <c r="E975" s="558">
        <v>673.18399999999997</v>
      </c>
      <c r="F975" s="261" t="s">
        <v>46</v>
      </c>
      <c r="G975" s="108" t="s">
        <v>6326</v>
      </c>
      <c r="H975" s="104" t="s">
        <v>2114</v>
      </c>
    </row>
    <row r="976" spans="1:8" x14ac:dyDescent="0.2">
      <c r="A976" s="557">
        <v>42446</v>
      </c>
      <c r="B976" s="103" t="s">
        <v>2795</v>
      </c>
      <c r="C976" s="264"/>
      <c r="D976" s="103" t="s">
        <v>45</v>
      </c>
      <c r="E976" s="558">
        <v>2640</v>
      </c>
      <c r="F976" s="261" t="s">
        <v>46</v>
      </c>
      <c r="G976" s="108" t="s">
        <v>6326</v>
      </c>
      <c r="H976" s="104" t="s">
        <v>1454</v>
      </c>
    </row>
    <row r="977" spans="1:8" x14ac:dyDescent="0.2">
      <c r="A977" s="557">
        <v>42446</v>
      </c>
      <c r="B977" s="103" t="s">
        <v>2796</v>
      </c>
      <c r="C977" s="264"/>
      <c r="D977" s="103" t="s">
        <v>45</v>
      </c>
      <c r="E977" s="558">
        <v>999.99599999999998</v>
      </c>
      <c r="F977" s="261" t="s">
        <v>46</v>
      </c>
      <c r="G977" s="108" t="s">
        <v>6326</v>
      </c>
      <c r="H977" s="104" t="s">
        <v>1909</v>
      </c>
    </row>
    <row r="978" spans="1:8" x14ac:dyDescent="0.2">
      <c r="A978" s="557">
        <v>42446</v>
      </c>
      <c r="B978" s="103" t="s">
        <v>2797</v>
      </c>
      <c r="C978" s="264"/>
      <c r="D978" s="103" t="s">
        <v>45</v>
      </c>
      <c r="E978" s="558">
        <v>2640</v>
      </c>
      <c r="F978" s="261" t="s">
        <v>46</v>
      </c>
      <c r="G978" s="108" t="s">
        <v>6326</v>
      </c>
      <c r="H978" s="104" t="s">
        <v>1027</v>
      </c>
    </row>
    <row r="979" spans="1:8" x14ac:dyDescent="0.2">
      <c r="A979" s="557">
        <v>42446</v>
      </c>
      <c r="B979" s="103" t="s">
        <v>2798</v>
      </c>
      <c r="C979" s="264"/>
      <c r="D979" s="103" t="s">
        <v>45</v>
      </c>
      <c r="E979" s="558">
        <v>979.27200000000005</v>
      </c>
      <c r="F979" s="261" t="s">
        <v>46</v>
      </c>
      <c r="G979" s="108" t="s">
        <v>6326</v>
      </c>
      <c r="H979" s="104" t="s">
        <v>1910</v>
      </c>
    </row>
    <row r="980" spans="1:8" x14ac:dyDescent="0.2">
      <c r="A980" s="557">
        <v>42471</v>
      </c>
      <c r="B980" s="103" t="s">
        <v>2799</v>
      </c>
      <c r="C980" s="264"/>
      <c r="D980" s="103" t="s">
        <v>45</v>
      </c>
      <c r="E980" s="558">
        <v>1932.7</v>
      </c>
      <c r="F980" s="261" t="s">
        <v>46</v>
      </c>
      <c r="G980" s="108" t="s">
        <v>6326</v>
      </c>
      <c r="H980" s="104" t="s">
        <v>2113</v>
      </c>
    </row>
    <row r="981" spans="1:8" x14ac:dyDescent="0.2">
      <c r="A981" s="557">
        <v>42471</v>
      </c>
      <c r="B981" s="103" t="s">
        <v>2800</v>
      </c>
      <c r="C981" s="264"/>
      <c r="D981" s="103" t="s">
        <v>45</v>
      </c>
      <c r="E981" s="558">
        <v>673.18399999999997</v>
      </c>
      <c r="F981" s="261" t="s">
        <v>46</v>
      </c>
      <c r="G981" s="108" t="s">
        <v>6326</v>
      </c>
      <c r="H981" s="104" t="s">
        <v>2114</v>
      </c>
    </row>
    <row r="982" spans="1:8" x14ac:dyDescent="0.2">
      <c r="A982" s="557">
        <v>42474</v>
      </c>
      <c r="B982" s="103" t="s">
        <v>2801</v>
      </c>
      <c r="C982" s="264"/>
      <c r="D982" s="103" t="s">
        <v>45</v>
      </c>
      <c r="E982" s="558">
        <v>2640</v>
      </c>
      <c r="F982" s="261" t="s">
        <v>46</v>
      </c>
      <c r="G982" s="108" t="s">
        <v>6326</v>
      </c>
      <c r="H982" s="104" t="s">
        <v>1454</v>
      </c>
    </row>
    <row r="983" spans="1:8" x14ac:dyDescent="0.2">
      <c r="A983" s="557">
        <v>42474</v>
      </c>
      <c r="B983" s="103" t="s">
        <v>2802</v>
      </c>
      <c r="C983" s="264"/>
      <c r="D983" s="103" t="s">
        <v>45</v>
      </c>
      <c r="E983" s="558">
        <v>999.99599999999998</v>
      </c>
      <c r="F983" s="261" t="s">
        <v>46</v>
      </c>
      <c r="G983" s="108" t="s">
        <v>6326</v>
      </c>
      <c r="H983" s="104" t="s">
        <v>1909</v>
      </c>
    </row>
    <row r="984" spans="1:8" x14ac:dyDescent="0.2">
      <c r="A984" s="557">
        <v>42474</v>
      </c>
      <c r="B984" s="103" t="s">
        <v>2803</v>
      </c>
      <c r="C984" s="264"/>
      <c r="D984" s="103" t="s">
        <v>45</v>
      </c>
      <c r="E984" s="558">
        <v>2640</v>
      </c>
      <c r="F984" s="261" t="s">
        <v>46</v>
      </c>
      <c r="G984" s="108" t="s">
        <v>6326</v>
      </c>
      <c r="H984" s="104" t="s">
        <v>1027</v>
      </c>
    </row>
    <row r="985" spans="1:8" x14ac:dyDescent="0.2">
      <c r="A985" s="557">
        <v>42474</v>
      </c>
      <c r="B985" s="103" t="s">
        <v>2804</v>
      </c>
      <c r="C985" s="264"/>
      <c r="D985" s="103" t="s">
        <v>45</v>
      </c>
      <c r="E985" s="558">
        <v>979.27200000000005</v>
      </c>
      <c r="F985" s="261" t="s">
        <v>46</v>
      </c>
      <c r="G985" s="108" t="s">
        <v>6326</v>
      </c>
      <c r="H985" s="104" t="s">
        <v>1910</v>
      </c>
    </row>
    <row r="986" spans="1:8" x14ac:dyDescent="0.2">
      <c r="A986" s="557">
        <v>42506</v>
      </c>
      <c r="B986" s="103" t="s">
        <v>2805</v>
      </c>
      <c r="C986" s="264"/>
      <c r="D986" s="103" t="s">
        <v>45</v>
      </c>
      <c r="E986" s="558">
        <v>2399.37</v>
      </c>
      <c r="F986" s="261" t="s">
        <v>46</v>
      </c>
      <c r="G986" s="108" t="s">
        <v>6326</v>
      </c>
      <c r="H986" s="104" t="s">
        <v>2113</v>
      </c>
    </row>
    <row r="987" spans="1:8" x14ac:dyDescent="0.2">
      <c r="A987" s="557">
        <v>42506</v>
      </c>
      <c r="B987" s="103" t="s">
        <v>2806</v>
      </c>
      <c r="C987" s="264"/>
      <c r="D987" s="103" t="s">
        <v>45</v>
      </c>
      <c r="E987" s="558">
        <v>889.87800000000004</v>
      </c>
      <c r="F987" s="261" t="s">
        <v>46</v>
      </c>
      <c r="G987" s="108" t="s">
        <v>6326</v>
      </c>
      <c r="H987" s="104" t="s">
        <v>2114</v>
      </c>
    </row>
    <row r="988" spans="1:8" x14ac:dyDescent="0.2">
      <c r="A988" s="557">
        <v>42509</v>
      </c>
      <c r="B988" s="103" t="s">
        <v>2807</v>
      </c>
      <c r="C988" s="264"/>
      <c r="D988" s="103" t="s">
        <v>45</v>
      </c>
      <c r="E988" s="558">
        <v>2640</v>
      </c>
      <c r="F988" s="261" t="s">
        <v>46</v>
      </c>
      <c r="G988" s="108" t="s">
        <v>6326</v>
      </c>
      <c r="H988" s="104" t="s">
        <v>1027</v>
      </c>
    </row>
    <row r="989" spans="1:8" x14ac:dyDescent="0.2">
      <c r="A989" s="557">
        <v>42509</v>
      </c>
      <c r="B989" s="103" t="s">
        <v>2808</v>
      </c>
      <c r="C989" s="264"/>
      <c r="D989" s="103" t="s">
        <v>45</v>
      </c>
      <c r="E989" s="558">
        <v>979.27200000000005</v>
      </c>
      <c r="F989" s="261" t="s">
        <v>46</v>
      </c>
      <c r="G989" s="108" t="s">
        <v>6326</v>
      </c>
      <c r="H989" s="104" t="s">
        <v>1910</v>
      </c>
    </row>
    <row r="990" spans="1:8" x14ac:dyDescent="0.2">
      <c r="A990" s="557">
        <v>42509</v>
      </c>
      <c r="B990" s="103" t="s">
        <v>2809</v>
      </c>
      <c r="C990" s="264"/>
      <c r="D990" s="103" t="s">
        <v>45</v>
      </c>
      <c r="E990" s="558">
        <v>2640</v>
      </c>
      <c r="F990" s="261" t="s">
        <v>46</v>
      </c>
      <c r="G990" s="108" t="s">
        <v>6326</v>
      </c>
      <c r="H990" s="104" t="s">
        <v>1454</v>
      </c>
    </row>
    <row r="991" spans="1:8" x14ac:dyDescent="0.2">
      <c r="A991" s="557">
        <v>42509</v>
      </c>
      <c r="B991" s="103" t="s">
        <v>2810</v>
      </c>
      <c r="C991" s="264"/>
      <c r="D991" s="103" t="s">
        <v>45</v>
      </c>
      <c r="E991" s="558">
        <v>999.99599999999998</v>
      </c>
      <c r="F991" s="261" t="s">
        <v>46</v>
      </c>
      <c r="G991" s="108" t="s">
        <v>6326</v>
      </c>
      <c r="H991" s="104" t="s">
        <v>1909</v>
      </c>
    </row>
    <row r="992" spans="1:8" x14ac:dyDescent="0.2">
      <c r="A992" s="557">
        <v>42531</v>
      </c>
      <c r="B992" s="103" t="s">
        <v>2811</v>
      </c>
      <c r="C992" s="264"/>
      <c r="D992" s="103" t="s">
        <v>45</v>
      </c>
      <c r="E992" s="558">
        <v>1932.7</v>
      </c>
      <c r="F992" s="261" t="s">
        <v>46</v>
      </c>
      <c r="G992" s="108" t="s">
        <v>6326</v>
      </c>
      <c r="H992" s="104" t="s">
        <v>2113</v>
      </c>
    </row>
    <row r="993" spans="1:8" x14ac:dyDescent="0.2">
      <c r="A993" s="557">
        <v>42531</v>
      </c>
      <c r="B993" s="103" t="s">
        <v>2812</v>
      </c>
      <c r="C993" s="264"/>
      <c r="D993" s="103" t="s">
        <v>45</v>
      </c>
      <c r="E993" s="558">
        <v>673.18399999999997</v>
      </c>
      <c r="F993" s="261" t="s">
        <v>46</v>
      </c>
      <c r="G993" s="108" t="s">
        <v>6326</v>
      </c>
      <c r="H993" s="104" t="s">
        <v>2114</v>
      </c>
    </row>
    <row r="994" spans="1:8" x14ac:dyDescent="0.2">
      <c r="A994" s="557">
        <v>42537</v>
      </c>
      <c r="B994" s="103" t="s">
        <v>2813</v>
      </c>
      <c r="C994" s="264"/>
      <c r="D994" s="103" t="s">
        <v>45</v>
      </c>
      <c r="E994" s="558">
        <v>2640</v>
      </c>
      <c r="F994" s="261" t="s">
        <v>46</v>
      </c>
      <c r="G994" s="108" t="s">
        <v>6326</v>
      </c>
      <c r="H994" s="104" t="s">
        <v>1027</v>
      </c>
    </row>
    <row r="995" spans="1:8" x14ac:dyDescent="0.2">
      <c r="A995" s="557">
        <v>42537</v>
      </c>
      <c r="B995" s="103" t="s">
        <v>2814</v>
      </c>
      <c r="C995" s="264"/>
      <c r="D995" s="103" t="s">
        <v>45</v>
      </c>
      <c r="E995" s="558">
        <v>979.27200000000005</v>
      </c>
      <c r="F995" s="261" t="s">
        <v>46</v>
      </c>
      <c r="G995" s="108" t="s">
        <v>6326</v>
      </c>
      <c r="H995" s="104" t="s">
        <v>1910</v>
      </c>
    </row>
    <row r="996" spans="1:8" x14ac:dyDescent="0.2">
      <c r="A996" s="557">
        <v>42537</v>
      </c>
      <c r="B996" s="103" t="s">
        <v>2815</v>
      </c>
      <c r="C996" s="264"/>
      <c r="D996" s="103" t="s">
        <v>45</v>
      </c>
      <c r="E996" s="558">
        <v>2640</v>
      </c>
      <c r="F996" s="261" t="s">
        <v>46</v>
      </c>
      <c r="G996" s="108" t="s">
        <v>6326</v>
      </c>
      <c r="H996" s="104" t="s">
        <v>1454</v>
      </c>
    </row>
    <row r="997" spans="1:8" x14ac:dyDescent="0.2">
      <c r="A997" s="557">
        <v>42537</v>
      </c>
      <c r="B997" s="103" t="s">
        <v>2816</v>
      </c>
      <c r="C997" s="264"/>
      <c r="D997" s="103" t="s">
        <v>45</v>
      </c>
      <c r="E997" s="558">
        <v>999.99599999999998</v>
      </c>
      <c r="F997" s="261" t="s">
        <v>46</v>
      </c>
      <c r="G997" s="108" t="s">
        <v>6326</v>
      </c>
      <c r="H997" s="104" t="s">
        <v>1909</v>
      </c>
    </row>
    <row r="998" spans="1:8" x14ac:dyDescent="0.2">
      <c r="A998" s="557">
        <v>42552</v>
      </c>
      <c r="B998" s="103" t="s">
        <v>3090</v>
      </c>
      <c r="C998" s="264" t="s">
        <v>3096</v>
      </c>
      <c r="D998" s="103" t="s">
        <v>54</v>
      </c>
      <c r="E998" s="558">
        <v>575.04999999999995</v>
      </c>
      <c r="F998" s="261" t="s">
        <v>46</v>
      </c>
      <c r="G998" s="108" t="s">
        <v>6326</v>
      </c>
      <c r="H998" s="104" t="s">
        <v>3097</v>
      </c>
    </row>
    <row r="999" spans="1:8" x14ac:dyDescent="0.2">
      <c r="A999" s="557">
        <v>42563</v>
      </c>
      <c r="B999" s="103" t="s">
        <v>3091</v>
      </c>
      <c r="C999" s="264"/>
      <c r="D999" s="103" t="s">
        <v>45</v>
      </c>
      <c r="E999" s="558">
        <v>1932.7</v>
      </c>
      <c r="F999" s="261" t="s">
        <v>46</v>
      </c>
      <c r="G999" s="108" t="s">
        <v>6326</v>
      </c>
      <c r="H999" s="104" t="s">
        <v>2113</v>
      </c>
    </row>
    <row r="1000" spans="1:8" x14ac:dyDescent="0.2">
      <c r="A1000" s="557">
        <v>42563</v>
      </c>
      <c r="B1000" s="103" t="s">
        <v>3092</v>
      </c>
      <c r="C1000" s="264"/>
      <c r="D1000" s="103" t="s">
        <v>45</v>
      </c>
      <c r="E1000" s="558">
        <v>673.18399999999997</v>
      </c>
      <c r="F1000" s="261" t="s">
        <v>46</v>
      </c>
      <c r="G1000" s="108" t="s">
        <v>6326</v>
      </c>
      <c r="H1000" s="104" t="s">
        <v>2114</v>
      </c>
    </row>
    <row r="1001" spans="1:8" x14ac:dyDescent="0.2">
      <c r="A1001" s="557">
        <v>42570</v>
      </c>
      <c r="B1001" s="103" t="s">
        <v>3093</v>
      </c>
      <c r="C1001" s="264" t="s">
        <v>3098</v>
      </c>
      <c r="D1001" s="103" t="s">
        <v>54</v>
      </c>
      <c r="E1001" s="558">
        <v>479</v>
      </c>
      <c r="F1001" s="261" t="s">
        <v>46</v>
      </c>
      <c r="G1001" s="108" t="s">
        <v>6326</v>
      </c>
      <c r="H1001" s="104" t="s">
        <v>3099</v>
      </c>
    </row>
    <row r="1002" spans="1:8" x14ac:dyDescent="0.2">
      <c r="A1002" s="557">
        <v>42578</v>
      </c>
      <c r="B1002" s="103" t="s">
        <v>3094</v>
      </c>
      <c r="C1002" s="264" t="s">
        <v>3100</v>
      </c>
      <c r="D1002" s="103" t="s">
        <v>54</v>
      </c>
      <c r="E1002" s="558">
        <v>282.83999999999997</v>
      </c>
      <c r="F1002" s="261" t="s">
        <v>46</v>
      </c>
      <c r="G1002" s="108" t="s">
        <v>6326</v>
      </c>
      <c r="H1002" s="104" t="s">
        <v>3101</v>
      </c>
    </row>
    <row r="1003" spans="1:8" x14ac:dyDescent="0.2">
      <c r="A1003" s="557">
        <v>42578</v>
      </c>
      <c r="B1003" s="103" t="s">
        <v>3095</v>
      </c>
      <c r="C1003" s="264" t="s">
        <v>3102</v>
      </c>
      <c r="D1003" s="103" t="s">
        <v>54</v>
      </c>
      <c r="E1003" s="558">
        <v>172.56</v>
      </c>
      <c r="F1003" s="261" t="s">
        <v>46</v>
      </c>
      <c r="G1003" s="108" t="s">
        <v>6326</v>
      </c>
      <c r="H1003" s="104" t="s">
        <v>3097</v>
      </c>
    </row>
    <row r="1004" spans="1:8" x14ac:dyDescent="0.2">
      <c r="A1004" s="557">
        <v>42594</v>
      </c>
      <c r="B1004" s="103" t="s">
        <v>6363</v>
      </c>
      <c r="C1004" s="264" t="s">
        <v>3194</v>
      </c>
      <c r="D1004" s="103" t="s">
        <v>54</v>
      </c>
      <c r="E1004" s="558">
        <v>339.9</v>
      </c>
      <c r="F1004" s="559" t="s">
        <v>46</v>
      </c>
      <c r="G1004" s="108" t="s">
        <v>6326</v>
      </c>
      <c r="H1004" s="104" t="s">
        <v>6364</v>
      </c>
    </row>
    <row r="1005" spans="1:8" x14ac:dyDescent="0.2">
      <c r="A1005" s="557">
        <v>42594</v>
      </c>
      <c r="B1005" s="103" t="s">
        <v>6365</v>
      </c>
      <c r="C1005" s="264" t="s">
        <v>3195</v>
      </c>
      <c r="D1005" s="103" t="s">
        <v>54</v>
      </c>
      <c r="E1005" s="558">
        <v>96.48</v>
      </c>
      <c r="F1005" s="559" t="s">
        <v>46</v>
      </c>
      <c r="G1005" s="108" t="s">
        <v>6326</v>
      </c>
      <c r="H1005" s="104" t="s">
        <v>6364</v>
      </c>
    </row>
    <row r="1006" spans="1:8" x14ac:dyDescent="0.2">
      <c r="A1006" s="557">
        <v>42626</v>
      </c>
      <c r="B1006" s="103" t="s">
        <v>3523</v>
      </c>
      <c r="C1006" s="264"/>
      <c r="D1006" s="103"/>
      <c r="E1006" s="558">
        <v>1887.25</v>
      </c>
      <c r="F1006" s="559" t="s">
        <v>46</v>
      </c>
      <c r="G1006" s="108" t="s">
        <v>6326</v>
      </c>
      <c r="H1006" s="104" t="s">
        <v>3524</v>
      </c>
    </row>
    <row r="1007" spans="1:8" x14ac:dyDescent="0.2">
      <c r="A1007" s="557">
        <v>42629</v>
      </c>
      <c r="B1007" s="103" t="s">
        <v>3525</v>
      </c>
      <c r="C1007" s="264" t="s">
        <v>3439</v>
      </c>
      <c r="D1007" s="103" t="s">
        <v>54</v>
      </c>
      <c r="E1007" s="558">
        <v>130.80000000000001</v>
      </c>
      <c r="F1007" s="559" t="s">
        <v>46</v>
      </c>
      <c r="G1007" s="108" t="s">
        <v>6326</v>
      </c>
      <c r="H1007" s="104" t="s">
        <v>3526</v>
      </c>
    </row>
    <row r="1008" spans="1:8" x14ac:dyDescent="0.2">
      <c r="A1008" s="557">
        <v>42646</v>
      </c>
      <c r="B1008" s="103" t="s">
        <v>3527</v>
      </c>
      <c r="C1008" s="264" t="s">
        <v>3528</v>
      </c>
      <c r="D1008" s="103" t="s">
        <v>51</v>
      </c>
      <c r="E1008" s="558">
        <v>425</v>
      </c>
      <c r="F1008" s="559" t="s">
        <v>46</v>
      </c>
      <c r="G1008" s="108" t="s">
        <v>6326</v>
      </c>
      <c r="H1008" s="104" t="s">
        <v>3529</v>
      </c>
    </row>
    <row r="1009" spans="1:8" x14ac:dyDescent="0.2">
      <c r="A1009" s="557">
        <v>42647</v>
      </c>
      <c r="B1009" s="103" t="s">
        <v>3530</v>
      </c>
      <c r="C1009" s="264"/>
      <c r="D1009" s="103" t="s">
        <v>45</v>
      </c>
      <c r="E1009" s="558">
        <v>798.64400000000001</v>
      </c>
      <c r="F1009" s="559" t="s">
        <v>46</v>
      </c>
      <c r="G1009" s="108" t="s">
        <v>6326</v>
      </c>
      <c r="H1009" s="104" t="s">
        <v>3531</v>
      </c>
    </row>
    <row r="1010" spans="1:8" x14ac:dyDescent="0.2">
      <c r="A1010" s="557">
        <v>42647</v>
      </c>
      <c r="B1010" s="103" t="s">
        <v>3532</v>
      </c>
      <c r="C1010" s="264"/>
      <c r="D1010" s="103" t="s">
        <v>45</v>
      </c>
      <c r="E1010" s="558">
        <v>2200</v>
      </c>
      <c r="F1010" s="559" t="s">
        <v>46</v>
      </c>
      <c r="G1010" s="108" t="s">
        <v>6326</v>
      </c>
      <c r="H1010" s="104" t="s">
        <v>3524</v>
      </c>
    </row>
    <row r="1011" spans="1:8" x14ac:dyDescent="0.2">
      <c r="A1011" s="557">
        <v>42657</v>
      </c>
      <c r="B1011" s="103" t="s">
        <v>6396</v>
      </c>
      <c r="C1011" s="264" t="s">
        <v>3533</v>
      </c>
      <c r="D1011" s="103" t="s">
        <v>54</v>
      </c>
      <c r="E1011" s="558">
        <v>387.07</v>
      </c>
      <c r="F1011" s="559" t="s">
        <v>46</v>
      </c>
      <c r="G1011" s="108" t="s">
        <v>6326</v>
      </c>
      <c r="H1011" s="104" t="s">
        <v>6397</v>
      </c>
    </row>
    <row r="1012" spans="1:8" x14ac:dyDescent="0.2">
      <c r="A1012" s="557">
        <v>42661</v>
      </c>
      <c r="B1012" s="103" t="s">
        <v>3534</v>
      </c>
      <c r="C1012" s="264"/>
      <c r="D1012" s="103" t="s">
        <v>45</v>
      </c>
      <c r="E1012" s="558">
        <v>979.27200000000005</v>
      </c>
      <c r="F1012" s="559" t="s">
        <v>46</v>
      </c>
      <c r="G1012" s="108" t="s">
        <v>6326</v>
      </c>
      <c r="H1012" s="104" t="s">
        <v>1910</v>
      </c>
    </row>
    <row r="1013" spans="1:8" x14ac:dyDescent="0.2">
      <c r="A1013" s="557">
        <v>42661</v>
      </c>
      <c r="B1013" s="103" t="s">
        <v>3535</v>
      </c>
      <c r="C1013" s="264"/>
      <c r="D1013" s="103" t="s">
        <v>45</v>
      </c>
      <c r="E1013" s="558">
        <v>999.99599999999998</v>
      </c>
      <c r="F1013" s="559" t="s">
        <v>46</v>
      </c>
      <c r="G1013" s="108" t="s">
        <v>6326</v>
      </c>
      <c r="H1013" s="104" t="s">
        <v>1909</v>
      </c>
    </row>
    <row r="1014" spans="1:8" x14ac:dyDescent="0.2">
      <c r="A1014" s="557">
        <v>42661</v>
      </c>
      <c r="B1014" s="103" t="s">
        <v>3536</v>
      </c>
      <c r="C1014" s="264"/>
      <c r="D1014" s="103" t="s">
        <v>45</v>
      </c>
      <c r="E1014" s="558">
        <v>2640</v>
      </c>
      <c r="F1014" s="559" t="s">
        <v>46</v>
      </c>
      <c r="G1014" s="108" t="s">
        <v>6326</v>
      </c>
      <c r="H1014" s="104" t="s">
        <v>3537</v>
      </c>
    </row>
    <row r="1015" spans="1:8" x14ac:dyDescent="0.2">
      <c r="A1015" s="557">
        <v>42661</v>
      </c>
      <c r="B1015" s="103" t="s">
        <v>3538</v>
      </c>
      <c r="C1015" s="264"/>
      <c r="D1015" s="103" t="s">
        <v>45</v>
      </c>
      <c r="E1015" s="558">
        <v>2640</v>
      </c>
      <c r="F1015" s="559" t="s">
        <v>46</v>
      </c>
      <c r="G1015" s="108" t="s">
        <v>6326</v>
      </c>
      <c r="H1015" s="104" t="s">
        <v>1454</v>
      </c>
    </row>
    <row r="1016" spans="1:8" x14ac:dyDescent="0.2">
      <c r="A1016" s="557">
        <v>42668</v>
      </c>
      <c r="B1016" s="103" t="s">
        <v>3539</v>
      </c>
      <c r="C1016" s="264"/>
      <c r="D1016" s="103" t="s">
        <v>303</v>
      </c>
      <c r="E1016" s="558">
        <v>-1887.25</v>
      </c>
      <c r="F1016" s="559" t="s">
        <v>46</v>
      </c>
      <c r="G1016" s="108" t="s">
        <v>6326</v>
      </c>
      <c r="H1016" s="104" t="s">
        <v>3524</v>
      </c>
    </row>
    <row r="1017" spans="1:8" x14ac:dyDescent="0.2">
      <c r="A1017" s="557">
        <v>42669</v>
      </c>
      <c r="B1017" s="103" t="s">
        <v>3540</v>
      </c>
      <c r="C1017" s="264"/>
      <c r="D1017" s="103" t="s">
        <v>45</v>
      </c>
      <c r="E1017" s="558">
        <v>798.64400000000001</v>
      </c>
      <c r="F1017" s="559" t="s">
        <v>46</v>
      </c>
      <c r="G1017" s="108" t="s">
        <v>6326</v>
      </c>
      <c r="H1017" s="104" t="s">
        <v>3531</v>
      </c>
    </row>
    <row r="1018" spans="1:8" x14ac:dyDescent="0.2">
      <c r="A1018" s="557">
        <v>42669</v>
      </c>
      <c r="B1018" s="103" t="s">
        <v>3541</v>
      </c>
      <c r="C1018" s="264"/>
      <c r="D1018" s="103" t="s">
        <v>45</v>
      </c>
      <c r="E1018" s="558">
        <v>2200</v>
      </c>
      <c r="F1018" s="559" t="s">
        <v>46</v>
      </c>
      <c r="G1018" s="108" t="s">
        <v>6326</v>
      </c>
      <c r="H1018" s="104" t="s">
        <v>3524</v>
      </c>
    </row>
    <row r="1019" spans="1:8" x14ac:dyDescent="0.2">
      <c r="A1019" s="557">
        <v>42678</v>
      </c>
      <c r="B1019" s="103" t="s">
        <v>3542</v>
      </c>
      <c r="C1019" s="264" t="s">
        <v>3543</v>
      </c>
      <c r="D1019" s="103" t="s">
        <v>51</v>
      </c>
      <c r="E1019" s="558">
        <v>425</v>
      </c>
      <c r="F1019" s="559" t="s">
        <v>46</v>
      </c>
      <c r="G1019" s="108" t="s">
        <v>6326</v>
      </c>
      <c r="H1019" s="104" t="s">
        <v>3529</v>
      </c>
    </row>
    <row r="1020" spans="1:8" x14ac:dyDescent="0.2">
      <c r="A1020" s="557">
        <v>42684</v>
      </c>
      <c r="B1020" s="103" t="s">
        <v>3544</v>
      </c>
      <c r="C1020" s="264"/>
      <c r="D1020" s="103" t="s">
        <v>45</v>
      </c>
      <c r="E1020" s="558">
        <v>673.18399999999997</v>
      </c>
      <c r="F1020" s="559" t="s">
        <v>46</v>
      </c>
      <c r="G1020" s="108" t="s">
        <v>6326</v>
      </c>
      <c r="H1020" s="104" t="s">
        <v>2114</v>
      </c>
    </row>
    <row r="1021" spans="1:8" x14ac:dyDescent="0.2">
      <c r="A1021" s="557">
        <v>42684</v>
      </c>
      <c r="B1021" s="103" t="s">
        <v>3545</v>
      </c>
      <c r="C1021" s="264"/>
      <c r="D1021" s="103" t="s">
        <v>45</v>
      </c>
      <c r="E1021" s="558">
        <v>1932.7</v>
      </c>
      <c r="F1021" s="559" t="s">
        <v>46</v>
      </c>
      <c r="G1021" s="108" t="s">
        <v>6326</v>
      </c>
      <c r="H1021" s="104" t="s">
        <v>2113</v>
      </c>
    </row>
    <row r="1022" spans="1:8" x14ac:dyDescent="0.2">
      <c r="A1022" s="557">
        <v>42695</v>
      </c>
      <c r="B1022" s="103" t="s">
        <v>3546</v>
      </c>
      <c r="C1022" s="264"/>
      <c r="D1022" s="103" t="s">
        <v>45</v>
      </c>
      <c r="E1022" s="558">
        <v>979.27200000000005</v>
      </c>
      <c r="F1022" s="559" t="s">
        <v>46</v>
      </c>
      <c r="G1022" s="108" t="s">
        <v>6326</v>
      </c>
      <c r="H1022" s="104" t="s">
        <v>1910</v>
      </c>
    </row>
    <row r="1023" spans="1:8" x14ac:dyDescent="0.2">
      <c r="A1023" s="557">
        <v>42695</v>
      </c>
      <c r="B1023" s="103" t="s">
        <v>3547</v>
      </c>
      <c r="C1023" s="264"/>
      <c r="D1023" s="103" t="s">
        <v>45</v>
      </c>
      <c r="E1023" s="558">
        <v>999.99599999999998</v>
      </c>
      <c r="F1023" s="559" t="s">
        <v>46</v>
      </c>
      <c r="G1023" s="108" t="s">
        <v>6326</v>
      </c>
      <c r="H1023" s="104" t="s">
        <v>1909</v>
      </c>
    </row>
    <row r="1024" spans="1:8" x14ac:dyDescent="0.2">
      <c r="A1024" s="557">
        <v>42695</v>
      </c>
      <c r="B1024" s="103" t="s">
        <v>3548</v>
      </c>
      <c r="C1024" s="264"/>
      <c r="D1024" s="103" t="s">
        <v>45</v>
      </c>
      <c r="E1024" s="558">
        <v>798.64400000000001</v>
      </c>
      <c r="F1024" s="559" t="s">
        <v>46</v>
      </c>
      <c r="G1024" s="108" t="s">
        <v>6326</v>
      </c>
      <c r="H1024" s="104" t="s">
        <v>3531</v>
      </c>
    </row>
    <row r="1025" spans="1:8" x14ac:dyDescent="0.2">
      <c r="A1025" s="557">
        <v>42695</v>
      </c>
      <c r="B1025" s="103" t="s">
        <v>3549</v>
      </c>
      <c r="C1025" s="264"/>
      <c r="D1025" s="103" t="s">
        <v>45</v>
      </c>
      <c r="E1025" s="558">
        <v>2640</v>
      </c>
      <c r="F1025" s="559" t="s">
        <v>46</v>
      </c>
      <c r="G1025" s="108" t="s">
        <v>6326</v>
      </c>
      <c r="H1025" s="104" t="s">
        <v>3537</v>
      </c>
    </row>
    <row r="1026" spans="1:8" x14ac:dyDescent="0.2">
      <c r="A1026" s="557">
        <v>42695</v>
      </c>
      <c r="B1026" s="103" t="s">
        <v>3550</v>
      </c>
      <c r="C1026" s="264"/>
      <c r="D1026" s="103" t="s">
        <v>45</v>
      </c>
      <c r="E1026" s="558">
        <v>2640</v>
      </c>
      <c r="F1026" s="559" t="s">
        <v>46</v>
      </c>
      <c r="G1026" s="108" t="s">
        <v>6326</v>
      </c>
      <c r="H1026" s="104" t="s">
        <v>1454</v>
      </c>
    </row>
    <row r="1027" spans="1:8" x14ac:dyDescent="0.2">
      <c r="A1027" s="557">
        <v>42695</v>
      </c>
      <c r="B1027" s="103" t="s">
        <v>3551</v>
      </c>
      <c r="C1027" s="264"/>
      <c r="D1027" s="103" t="s">
        <v>45</v>
      </c>
      <c r="E1027" s="558">
        <v>2200</v>
      </c>
      <c r="F1027" s="559" t="s">
        <v>46</v>
      </c>
      <c r="G1027" s="108" t="s">
        <v>6326</v>
      </c>
      <c r="H1027" s="104" t="s">
        <v>3524</v>
      </c>
    </row>
    <row r="1028" spans="1:8" x14ac:dyDescent="0.2">
      <c r="A1028" s="557">
        <v>42706</v>
      </c>
      <c r="B1028" s="103" t="s">
        <v>3552</v>
      </c>
      <c r="C1028" s="264" t="s">
        <v>3553</v>
      </c>
      <c r="D1028" s="103" t="s">
        <v>54</v>
      </c>
      <c r="E1028" s="558">
        <v>1882.7</v>
      </c>
      <c r="F1028" s="559" t="s">
        <v>46</v>
      </c>
      <c r="G1028" s="108" t="s">
        <v>6326</v>
      </c>
      <c r="H1028" s="104" t="s">
        <v>3554</v>
      </c>
    </row>
    <row r="1029" spans="1:8" x14ac:dyDescent="0.2">
      <c r="A1029" s="557">
        <v>42712</v>
      </c>
      <c r="B1029" s="103" t="s">
        <v>6398</v>
      </c>
      <c r="C1029" s="264" t="s">
        <v>3555</v>
      </c>
      <c r="D1029" s="103" t="s">
        <v>54</v>
      </c>
      <c r="E1029" s="558">
        <v>212.96</v>
      </c>
      <c r="F1029" s="559" t="s">
        <v>46</v>
      </c>
      <c r="G1029" s="108" t="s">
        <v>6326</v>
      </c>
      <c r="H1029" s="104" t="s">
        <v>6399</v>
      </c>
    </row>
    <row r="1030" spans="1:8" x14ac:dyDescent="0.2">
      <c r="A1030" s="557">
        <v>42712</v>
      </c>
      <c r="B1030" s="103" t="s">
        <v>3556</v>
      </c>
      <c r="C1030" s="264"/>
      <c r="D1030" s="103" t="s">
        <v>45</v>
      </c>
      <c r="E1030" s="558">
        <v>1380.6678999999999</v>
      </c>
      <c r="F1030" s="559" t="s">
        <v>46</v>
      </c>
      <c r="G1030" s="108" t="s">
        <v>6326</v>
      </c>
      <c r="H1030" s="104" t="s">
        <v>2114</v>
      </c>
    </row>
    <row r="1031" spans="1:8" x14ac:dyDescent="0.2">
      <c r="A1031" s="557">
        <v>42712</v>
      </c>
      <c r="B1031" s="103" t="s">
        <v>3557</v>
      </c>
      <c r="C1031" s="264"/>
      <c r="D1031" s="103" t="s">
        <v>45</v>
      </c>
      <c r="E1031" s="558">
        <v>1307.5718999999999</v>
      </c>
      <c r="F1031" s="559" t="s">
        <v>46</v>
      </c>
      <c r="G1031" s="108" t="s">
        <v>6326</v>
      </c>
      <c r="H1031" s="104" t="s">
        <v>3531</v>
      </c>
    </row>
    <row r="1032" spans="1:8" x14ac:dyDescent="0.2">
      <c r="A1032" s="557">
        <v>42712</v>
      </c>
      <c r="B1032" s="103" t="s">
        <v>3558</v>
      </c>
      <c r="C1032" s="264"/>
      <c r="D1032" s="103" t="s">
        <v>45</v>
      </c>
      <c r="E1032" s="558">
        <v>3315.1</v>
      </c>
      <c r="F1032" s="559" t="s">
        <v>46</v>
      </c>
      <c r="G1032" s="108" t="s">
        <v>6326</v>
      </c>
      <c r="H1032" s="104" t="s">
        <v>2113</v>
      </c>
    </row>
    <row r="1033" spans="1:8" x14ac:dyDescent="0.2">
      <c r="A1033" s="557">
        <v>42712</v>
      </c>
      <c r="B1033" s="103" t="s">
        <v>3559</v>
      </c>
      <c r="C1033" s="264"/>
      <c r="D1033" s="103" t="s">
        <v>45</v>
      </c>
      <c r="E1033" s="558">
        <v>3190.4</v>
      </c>
      <c r="F1033" s="559" t="s">
        <v>46</v>
      </c>
      <c r="G1033" s="108" t="s">
        <v>6326</v>
      </c>
      <c r="H1033" s="104" t="s">
        <v>3524</v>
      </c>
    </row>
    <row r="1034" spans="1:8" x14ac:dyDescent="0.2">
      <c r="A1034" s="557">
        <v>42713</v>
      </c>
      <c r="B1034" s="103" t="s">
        <v>3560</v>
      </c>
      <c r="C1034" s="264"/>
      <c r="D1034" s="103" t="s">
        <v>45</v>
      </c>
      <c r="E1034" s="558">
        <v>979.27200000000005</v>
      </c>
      <c r="F1034" s="559" t="s">
        <v>46</v>
      </c>
      <c r="G1034" s="108" t="s">
        <v>6326</v>
      </c>
      <c r="H1034" s="104" t="s">
        <v>1910</v>
      </c>
    </row>
    <row r="1035" spans="1:8" x14ac:dyDescent="0.2">
      <c r="A1035" s="557">
        <v>42713</v>
      </c>
      <c r="B1035" s="103" t="s">
        <v>3561</v>
      </c>
      <c r="C1035" s="264"/>
      <c r="D1035" s="103" t="s">
        <v>45</v>
      </c>
      <c r="E1035" s="558">
        <v>999.99599999999998</v>
      </c>
      <c r="F1035" s="559" t="s">
        <v>46</v>
      </c>
      <c r="G1035" s="108" t="s">
        <v>6326</v>
      </c>
      <c r="H1035" s="104" t="s">
        <v>1909</v>
      </c>
    </row>
    <row r="1036" spans="1:8" x14ac:dyDescent="0.2">
      <c r="A1036" s="557">
        <v>42713</v>
      </c>
      <c r="B1036" s="103" t="s">
        <v>3562</v>
      </c>
      <c r="C1036" s="264"/>
      <c r="D1036" s="103" t="s">
        <v>45</v>
      </c>
      <c r="E1036" s="558">
        <v>2640</v>
      </c>
      <c r="F1036" s="559" t="s">
        <v>46</v>
      </c>
      <c r="G1036" s="108" t="s">
        <v>6326</v>
      </c>
      <c r="H1036" s="104" t="s">
        <v>3537</v>
      </c>
    </row>
    <row r="1037" spans="1:8" ht="12.75" thickBot="1" x14ac:dyDescent="0.25">
      <c r="A1037" s="557">
        <v>42713</v>
      </c>
      <c r="B1037" s="103" t="s">
        <v>3563</v>
      </c>
      <c r="C1037" s="264"/>
      <c r="D1037" s="103" t="s">
        <v>45</v>
      </c>
      <c r="E1037" s="558">
        <v>2640</v>
      </c>
      <c r="F1037" s="559" t="s">
        <v>46</v>
      </c>
      <c r="G1037" s="108" t="s">
        <v>6326</v>
      </c>
      <c r="H1037" s="104" t="s">
        <v>1454</v>
      </c>
    </row>
    <row r="1038" spans="1:8" ht="12.75" thickBot="1" x14ac:dyDescent="0.25">
      <c r="A1038" s="735" t="s">
        <v>3078</v>
      </c>
      <c r="B1038" s="736"/>
      <c r="C1038" s="467"/>
      <c r="D1038" s="468"/>
      <c r="E1038" s="469">
        <f>SUM(E961:E1037)</f>
        <v>110871.14379999998</v>
      </c>
      <c r="F1038" s="470"/>
      <c r="G1038" s="467"/>
      <c r="H1038" s="471"/>
    </row>
    <row r="1039" spans="1:8" x14ac:dyDescent="0.2">
      <c r="A1039" s="557">
        <v>42356</v>
      </c>
      <c r="B1039" s="103" t="s">
        <v>2679</v>
      </c>
      <c r="C1039" s="264"/>
      <c r="D1039" s="103" t="s">
        <v>49</v>
      </c>
      <c r="E1039" s="558">
        <v>2000</v>
      </c>
      <c r="F1039" s="261" t="s">
        <v>46</v>
      </c>
      <c r="G1039" s="108" t="s">
        <v>6327</v>
      </c>
      <c r="H1039" s="104" t="s">
        <v>1445</v>
      </c>
    </row>
    <row r="1040" spans="1:8" x14ac:dyDescent="0.2">
      <c r="A1040" s="557">
        <v>42356</v>
      </c>
      <c r="B1040" s="103" t="s">
        <v>2748</v>
      </c>
      <c r="C1040" s="264"/>
      <c r="D1040" s="103" t="s">
        <v>303</v>
      </c>
      <c r="E1040" s="558">
        <v>68.59</v>
      </c>
      <c r="F1040" s="261" t="s">
        <v>46</v>
      </c>
      <c r="G1040" s="264" t="s">
        <v>6327</v>
      </c>
      <c r="H1040" s="104" t="s">
        <v>1445</v>
      </c>
    </row>
    <row r="1041" spans="1:9" x14ac:dyDescent="0.2">
      <c r="A1041" s="557">
        <v>42375</v>
      </c>
      <c r="B1041" s="103" t="s">
        <v>2680</v>
      </c>
      <c r="C1041" s="264"/>
      <c r="D1041" s="103" t="s">
        <v>49</v>
      </c>
      <c r="E1041" s="558">
        <v>2000</v>
      </c>
      <c r="F1041" s="261" t="s">
        <v>46</v>
      </c>
      <c r="G1041" s="264" t="s">
        <v>6327</v>
      </c>
      <c r="H1041" s="104" t="s">
        <v>1445</v>
      </c>
    </row>
    <row r="1042" spans="1:9" x14ac:dyDescent="0.2">
      <c r="A1042" s="557">
        <v>42375</v>
      </c>
      <c r="B1042" s="103" t="s">
        <v>2749</v>
      </c>
      <c r="C1042" s="264"/>
      <c r="D1042" s="103" t="s">
        <v>303</v>
      </c>
      <c r="E1042" s="558">
        <v>13.65</v>
      </c>
      <c r="F1042" s="261" t="s">
        <v>46</v>
      </c>
      <c r="G1042" s="264" t="s">
        <v>6327</v>
      </c>
      <c r="H1042" s="104" t="s">
        <v>1445</v>
      </c>
    </row>
    <row r="1043" spans="1:9" x14ac:dyDescent="0.2">
      <c r="A1043" s="557">
        <v>42375</v>
      </c>
      <c r="B1043" s="103" t="s">
        <v>2819</v>
      </c>
      <c r="C1043" s="264" t="s">
        <v>2820</v>
      </c>
      <c r="D1043" s="103" t="s">
        <v>54</v>
      </c>
      <c r="E1043" s="558">
        <v>347.7</v>
      </c>
      <c r="F1043" s="261" t="s">
        <v>46</v>
      </c>
      <c r="G1043" s="264" t="s">
        <v>6327</v>
      </c>
      <c r="H1043" s="104" t="s">
        <v>1447</v>
      </c>
    </row>
    <row r="1044" spans="1:9" x14ac:dyDescent="0.2">
      <c r="A1044" s="557">
        <v>42376</v>
      </c>
      <c r="B1044" s="103" t="s">
        <v>2821</v>
      </c>
      <c r="C1044" s="264" t="s">
        <v>2822</v>
      </c>
      <c r="D1044" s="103" t="s">
        <v>54</v>
      </c>
      <c r="E1044" s="558">
        <v>705.5</v>
      </c>
      <c r="F1044" s="261" t="s">
        <v>46</v>
      </c>
      <c r="G1044" s="264" t="s">
        <v>6327</v>
      </c>
      <c r="H1044" s="104" t="s">
        <v>1447</v>
      </c>
      <c r="I1044" s="309"/>
    </row>
    <row r="1045" spans="1:9" x14ac:dyDescent="0.2">
      <c r="A1045" s="557">
        <v>42377</v>
      </c>
      <c r="B1045" s="103" t="s">
        <v>2823</v>
      </c>
      <c r="C1045" s="264" t="s">
        <v>2824</v>
      </c>
      <c r="D1045" s="103" t="s">
        <v>54</v>
      </c>
      <c r="E1045" s="558">
        <v>2253.1799999999998</v>
      </c>
      <c r="F1045" s="261" t="s">
        <v>46</v>
      </c>
      <c r="G1045" s="264" t="s">
        <v>6327</v>
      </c>
      <c r="H1045" s="104" t="s">
        <v>2978</v>
      </c>
    </row>
    <row r="1046" spans="1:9" x14ac:dyDescent="0.2">
      <c r="A1046" s="557">
        <v>42381</v>
      </c>
      <c r="B1046" s="103" t="s">
        <v>2724</v>
      </c>
      <c r="C1046" s="264" t="s">
        <v>2725</v>
      </c>
      <c r="D1046" s="103" t="s">
        <v>51</v>
      </c>
      <c r="E1046" s="558">
        <v>484</v>
      </c>
      <c r="F1046" s="261" t="s">
        <v>46</v>
      </c>
      <c r="G1046" s="264" t="s">
        <v>6327</v>
      </c>
      <c r="H1046" s="104" t="s">
        <v>1447</v>
      </c>
    </row>
    <row r="1047" spans="1:9" x14ac:dyDescent="0.2">
      <c r="A1047" s="557">
        <v>42382</v>
      </c>
      <c r="B1047" s="103" t="s">
        <v>2682</v>
      </c>
      <c r="C1047" s="264"/>
      <c r="D1047" s="103" t="s">
        <v>49</v>
      </c>
      <c r="E1047" s="558">
        <v>865.55</v>
      </c>
      <c r="F1047" s="261" t="s">
        <v>46</v>
      </c>
      <c r="G1047" s="264" t="s">
        <v>6327</v>
      </c>
      <c r="H1047" s="104" t="s">
        <v>2964</v>
      </c>
    </row>
    <row r="1048" spans="1:9" x14ac:dyDescent="0.2">
      <c r="A1048" s="557">
        <v>42384</v>
      </c>
      <c r="B1048" s="103" t="s">
        <v>2683</v>
      </c>
      <c r="C1048" s="264"/>
      <c r="D1048" s="103" t="s">
        <v>49</v>
      </c>
      <c r="E1048" s="558">
        <v>2000</v>
      </c>
      <c r="F1048" s="261" t="s">
        <v>46</v>
      </c>
      <c r="G1048" s="264" t="s">
        <v>6327</v>
      </c>
      <c r="H1048" s="104" t="s">
        <v>1445</v>
      </c>
    </row>
    <row r="1049" spans="1:9" x14ac:dyDescent="0.2">
      <c r="A1049" s="557">
        <v>42384</v>
      </c>
      <c r="B1049" s="103" t="s">
        <v>2751</v>
      </c>
      <c r="C1049" s="264"/>
      <c r="D1049" s="103" t="s">
        <v>303</v>
      </c>
      <c r="E1049" s="558">
        <v>24.23</v>
      </c>
      <c r="F1049" s="261" t="s">
        <v>46</v>
      </c>
      <c r="G1049" s="264" t="s">
        <v>6327</v>
      </c>
      <c r="H1049" s="104" t="s">
        <v>1445</v>
      </c>
    </row>
    <row r="1050" spans="1:9" x14ac:dyDescent="0.2">
      <c r="A1050" s="557">
        <v>42384</v>
      </c>
      <c r="B1050" s="103" t="s">
        <v>2827</v>
      </c>
      <c r="C1050" s="264" t="s">
        <v>2828</v>
      </c>
      <c r="D1050" s="103" t="s">
        <v>54</v>
      </c>
      <c r="E1050" s="558">
        <v>500</v>
      </c>
      <c r="F1050" s="261" t="s">
        <v>46</v>
      </c>
      <c r="G1050" s="264" t="s">
        <v>6327</v>
      </c>
      <c r="H1050" s="104" t="s">
        <v>1447</v>
      </c>
    </row>
    <row r="1051" spans="1:9" x14ac:dyDescent="0.2">
      <c r="A1051" s="557">
        <v>42391</v>
      </c>
      <c r="B1051" s="103" t="s">
        <v>2831</v>
      </c>
      <c r="C1051" s="264" t="s">
        <v>2832</v>
      </c>
      <c r="D1051" s="103" t="s">
        <v>54</v>
      </c>
      <c r="E1051" s="558">
        <v>143</v>
      </c>
      <c r="F1051" s="261" t="s">
        <v>46</v>
      </c>
      <c r="G1051" s="264" t="s">
        <v>6327</v>
      </c>
      <c r="H1051" s="104" t="s">
        <v>1447</v>
      </c>
    </row>
    <row r="1052" spans="1:9" x14ac:dyDescent="0.2">
      <c r="A1052" s="557">
        <v>42397</v>
      </c>
      <c r="B1052" s="103" t="s">
        <v>2684</v>
      </c>
      <c r="C1052" s="264"/>
      <c r="D1052" s="103" t="s">
        <v>49</v>
      </c>
      <c r="E1052" s="558">
        <v>3500</v>
      </c>
      <c r="F1052" s="261" t="s">
        <v>46</v>
      </c>
      <c r="G1052" s="264" t="s">
        <v>6327</v>
      </c>
      <c r="H1052" s="104" t="s">
        <v>1445</v>
      </c>
    </row>
    <row r="1053" spans="1:9" x14ac:dyDescent="0.2">
      <c r="A1053" s="557">
        <v>42397</v>
      </c>
      <c r="B1053" s="103" t="s">
        <v>2752</v>
      </c>
      <c r="C1053" s="264"/>
      <c r="D1053" s="103" t="s">
        <v>303</v>
      </c>
      <c r="E1053" s="558">
        <v>692.23</v>
      </c>
      <c r="F1053" s="261" t="s">
        <v>46</v>
      </c>
      <c r="G1053" s="264" t="s">
        <v>6327</v>
      </c>
      <c r="H1053" s="104" t="s">
        <v>1445</v>
      </c>
    </row>
    <row r="1054" spans="1:9" x14ac:dyDescent="0.2">
      <c r="A1054" s="557">
        <v>42402</v>
      </c>
      <c r="B1054" s="103" t="s">
        <v>2837</v>
      </c>
      <c r="C1054" s="264" t="s">
        <v>2838</v>
      </c>
      <c r="D1054" s="103" t="s">
        <v>54</v>
      </c>
      <c r="E1054" s="558">
        <v>259.60000000000002</v>
      </c>
      <c r="F1054" s="261" t="s">
        <v>46</v>
      </c>
      <c r="G1054" s="264" t="s">
        <v>6327</v>
      </c>
      <c r="H1054" s="104" t="s">
        <v>1447</v>
      </c>
    </row>
    <row r="1055" spans="1:9" x14ac:dyDescent="0.2">
      <c r="A1055" s="557">
        <v>42416</v>
      </c>
      <c r="B1055" s="103" t="s">
        <v>2686</v>
      </c>
      <c r="C1055" s="264"/>
      <c r="D1055" s="103" t="s">
        <v>49</v>
      </c>
      <c r="E1055" s="558">
        <v>500</v>
      </c>
      <c r="F1055" s="261" t="s">
        <v>46</v>
      </c>
      <c r="G1055" s="264" t="s">
        <v>6327</v>
      </c>
      <c r="H1055" s="104" t="s">
        <v>1442</v>
      </c>
    </row>
    <row r="1056" spans="1:9" x14ac:dyDescent="0.2">
      <c r="A1056" s="557">
        <v>42417</v>
      </c>
      <c r="B1056" s="103" t="s">
        <v>2687</v>
      </c>
      <c r="C1056" s="264"/>
      <c r="D1056" s="103" t="s">
        <v>49</v>
      </c>
      <c r="E1056" s="558">
        <v>2000</v>
      </c>
      <c r="F1056" s="261" t="s">
        <v>46</v>
      </c>
      <c r="G1056" s="264" t="s">
        <v>6327</v>
      </c>
      <c r="H1056" s="104" t="s">
        <v>1445</v>
      </c>
    </row>
    <row r="1057" spans="1:8" x14ac:dyDescent="0.2">
      <c r="A1057" s="557">
        <v>42417</v>
      </c>
      <c r="B1057" s="103" t="s">
        <v>2754</v>
      </c>
      <c r="C1057" s="264"/>
      <c r="D1057" s="103" t="s">
        <v>303</v>
      </c>
      <c r="E1057" s="558">
        <v>22.28</v>
      </c>
      <c r="F1057" s="261" t="s">
        <v>46</v>
      </c>
      <c r="G1057" s="264" t="s">
        <v>6327</v>
      </c>
      <c r="H1057" s="104" t="s">
        <v>1445</v>
      </c>
    </row>
    <row r="1058" spans="1:8" x14ac:dyDescent="0.2">
      <c r="A1058" s="557">
        <v>42418</v>
      </c>
      <c r="B1058" s="103" t="s">
        <v>2843</v>
      </c>
      <c r="C1058" s="264" t="s">
        <v>2844</v>
      </c>
      <c r="D1058" s="103" t="s">
        <v>54</v>
      </c>
      <c r="E1058" s="558">
        <v>2620.7199999999998</v>
      </c>
      <c r="F1058" s="261" t="s">
        <v>46</v>
      </c>
      <c r="G1058" s="264" t="s">
        <v>6327</v>
      </c>
      <c r="H1058" s="104" t="s">
        <v>2985</v>
      </c>
    </row>
    <row r="1059" spans="1:8" x14ac:dyDescent="0.2">
      <c r="A1059" s="557">
        <v>42423</v>
      </c>
      <c r="B1059" s="103" t="s">
        <v>2726</v>
      </c>
      <c r="C1059" s="264" t="s">
        <v>2727</v>
      </c>
      <c r="D1059" s="103" t="s">
        <v>51</v>
      </c>
      <c r="E1059" s="558">
        <v>683.3</v>
      </c>
      <c r="F1059" s="261" t="s">
        <v>46</v>
      </c>
      <c r="G1059" s="264" t="s">
        <v>6327</v>
      </c>
      <c r="H1059" s="104" t="s">
        <v>1447</v>
      </c>
    </row>
    <row r="1060" spans="1:8" x14ac:dyDescent="0.2">
      <c r="A1060" s="557">
        <v>42426</v>
      </c>
      <c r="B1060" s="103" t="s">
        <v>2688</v>
      </c>
      <c r="C1060" s="264"/>
      <c r="D1060" s="103" t="s">
        <v>49</v>
      </c>
      <c r="E1060" s="558">
        <v>1200</v>
      </c>
      <c r="F1060" s="261" t="s">
        <v>46</v>
      </c>
      <c r="G1060" s="264" t="s">
        <v>6327</v>
      </c>
      <c r="H1060" s="104" t="s">
        <v>1445</v>
      </c>
    </row>
    <row r="1061" spans="1:8" x14ac:dyDescent="0.2">
      <c r="A1061" s="557">
        <v>42426</v>
      </c>
      <c r="B1061" s="103" t="s">
        <v>2755</v>
      </c>
      <c r="C1061" s="264"/>
      <c r="D1061" s="103" t="s">
        <v>303</v>
      </c>
      <c r="E1061" s="558">
        <v>1827.72</v>
      </c>
      <c r="F1061" s="261" t="s">
        <v>46</v>
      </c>
      <c r="G1061" s="264" t="s">
        <v>6327</v>
      </c>
      <c r="H1061" s="104" t="s">
        <v>1445</v>
      </c>
    </row>
    <row r="1062" spans="1:8" x14ac:dyDescent="0.2">
      <c r="A1062" s="557">
        <v>42429</v>
      </c>
      <c r="B1062" s="103" t="s">
        <v>2689</v>
      </c>
      <c r="C1062" s="264"/>
      <c r="D1062" s="103" t="s">
        <v>49</v>
      </c>
      <c r="E1062" s="558">
        <v>2000</v>
      </c>
      <c r="F1062" s="261" t="s">
        <v>46</v>
      </c>
      <c r="G1062" s="264" t="s">
        <v>6327</v>
      </c>
      <c r="H1062" s="104" t="s">
        <v>1445</v>
      </c>
    </row>
    <row r="1063" spans="1:8" x14ac:dyDescent="0.2">
      <c r="A1063" s="557">
        <v>42429</v>
      </c>
      <c r="B1063" s="103" t="s">
        <v>2756</v>
      </c>
      <c r="C1063" s="264"/>
      <c r="D1063" s="103" t="s">
        <v>303</v>
      </c>
      <c r="E1063" s="558">
        <v>6.2329999999999997</v>
      </c>
      <c r="F1063" s="261" t="s">
        <v>46</v>
      </c>
      <c r="G1063" s="264" t="s">
        <v>6327</v>
      </c>
      <c r="H1063" s="104" t="s">
        <v>1445</v>
      </c>
    </row>
    <row r="1064" spans="1:8" x14ac:dyDescent="0.2">
      <c r="A1064" s="557">
        <v>42430</v>
      </c>
      <c r="B1064" s="103" t="s">
        <v>2690</v>
      </c>
      <c r="C1064" s="264"/>
      <c r="D1064" s="103" t="s">
        <v>49</v>
      </c>
      <c r="E1064" s="558">
        <v>500</v>
      </c>
      <c r="F1064" s="261" t="s">
        <v>46</v>
      </c>
      <c r="G1064" s="264" t="s">
        <v>6327</v>
      </c>
      <c r="H1064" s="104" t="s">
        <v>1442</v>
      </c>
    </row>
    <row r="1065" spans="1:8" x14ac:dyDescent="0.2">
      <c r="A1065" s="557">
        <v>42432</v>
      </c>
      <c r="B1065" s="103" t="s">
        <v>2728</v>
      </c>
      <c r="C1065" s="264" t="s">
        <v>2729</v>
      </c>
      <c r="D1065" s="103" t="s">
        <v>51</v>
      </c>
      <c r="E1065" s="558">
        <v>830</v>
      </c>
      <c r="F1065" s="261" t="s">
        <v>46</v>
      </c>
      <c r="G1065" s="264" t="s">
        <v>6327</v>
      </c>
      <c r="H1065" s="104" t="s">
        <v>1447</v>
      </c>
    </row>
    <row r="1066" spans="1:8" x14ac:dyDescent="0.2">
      <c r="A1066" s="557">
        <v>42438</v>
      </c>
      <c r="B1066" s="103" t="s">
        <v>2860</v>
      </c>
      <c r="C1066" s="264" t="s">
        <v>2861</v>
      </c>
      <c r="D1066" s="103" t="s">
        <v>54</v>
      </c>
      <c r="E1066" s="558">
        <v>2604.7399999999998</v>
      </c>
      <c r="F1066" s="261" t="s">
        <v>46</v>
      </c>
      <c r="G1066" s="264" t="s">
        <v>6327</v>
      </c>
      <c r="H1066" s="104" t="s">
        <v>2992</v>
      </c>
    </row>
    <row r="1067" spans="1:8" x14ac:dyDescent="0.2">
      <c r="A1067" s="557">
        <v>42451</v>
      </c>
      <c r="B1067" s="103" t="s">
        <v>2867</v>
      </c>
      <c r="C1067" s="264" t="s">
        <v>2866</v>
      </c>
      <c r="D1067" s="103" t="s">
        <v>54</v>
      </c>
      <c r="E1067" s="558">
        <v>236</v>
      </c>
      <c r="F1067" s="261" t="s">
        <v>46</v>
      </c>
      <c r="G1067" s="264" t="s">
        <v>6327</v>
      </c>
      <c r="H1067" s="104" t="s">
        <v>1447</v>
      </c>
    </row>
    <row r="1068" spans="1:8" x14ac:dyDescent="0.2">
      <c r="A1068" s="557">
        <v>42453</v>
      </c>
      <c r="B1068" s="103" t="s">
        <v>2870</v>
      </c>
      <c r="C1068" s="264" t="s">
        <v>2871</v>
      </c>
      <c r="D1068" s="103" t="s">
        <v>54</v>
      </c>
      <c r="E1068" s="558">
        <v>131.4</v>
      </c>
      <c r="F1068" s="261" t="s">
        <v>46</v>
      </c>
      <c r="G1068" s="264" t="s">
        <v>6327</v>
      </c>
      <c r="H1068" s="104" t="s">
        <v>1447</v>
      </c>
    </row>
    <row r="1069" spans="1:8" x14ac:dyDescent="0.2">
      <c r="A1069" s="557">
        <v>42458</v>
      </c>
      <c r="B1069" s="103" t="s">
        <v>2692</v>
      </c>
      <c r="C1069" s="264"/>
      <c r="D1069" s="103" t="s">
        <v>49</v>
      </c>
      <c r="E1069" s="558">
        <v>2000</v>
      </c>
      <c r="F1069" s="261" t="s">
        <v>46</v>
      </c>
      <c r="G1069" s="264" t="s">
        <v>6327</v>
      </c>
      <c r="H1069" s="104" t="s">
        <v>1445</v>
      </c>
    </row>
    <row r="1070" spans="1:8" x14ac:dyDescent="0.2">
      <c r="A1070" s="557">
        <v>42458</v>
      </c>
      <c r="B1070" s="103" t="s">
        <v>2730</v>
      </c>
      <c r="C1070" s="264" t="s">
        <v>2731</v>
      </c>
      <c r="D1070" s="103" t="s">
        <v>51</v>
      </c>
      <c r="E1070" s="558">
        <v>552.21</v>
      </c>
      <c r="F1070" s="261" t="s">
        <v>46</v>
      </c>
      <c r="G1070" s="264" t="s">
        <v>6327</v>
      </c>
      <c r="H1070" s="104" t="s">
        <v>1447</v>
      </c>
    </row>
    <row r="1071" spans="1:8" x14ac:dyDescent="0.2">
      <c r="A1071" s="557">
        <v>42458</v>
      </c>
      <c r="B1071" s="103" t="s">
        <v>2758</v>
      </c>
      <c r="C1071" s="264"/>
      <c r="D1071" s="103" t="s">
        <v>303</v>
      </c>
      <c r="E1071" s="558">
        <v>12.59</v>
      </c>
      <c r="F1071" s="261" t="s">
        <v>46</v>
      </c>
      <c r="G1071" s="264" t="s">
        <v>6327</v>
      </c>
      <c r="H1071" s="104" t="s">
        <v>1445</v>
      </c>
    </row>
    <row r="1072" spans="1:8" x14ac:dyDescent="0.2">
      <c r="A1072" s="557">
        <v>42464</v>
      </c>
      <c r="B1072" s="103" t="s">
        <v>2693</v>
      </c>
      <c r="C1072" s="264"/>
      <c r="D1072" s="103" t="s">
        <v>49</v>
      </c>
      <c r="E1072" s="558">
        <v>500</v>
      </c>
      <c r="F1072" s="261" t="s">
        <v>46</v>
      </c>
      <c r="G1072" s="264" t="s">
        <v>6327</v>
      </c>
      <c r="H1072" s="104" t="s">
        <v>1442</v>
      </c>
    </row>
    <row r="1073" spans="1:8" x14ac:dyDescent="0.2">
      <c r="A1073" s="557">
        <v>42466</v>
      </c>
      <c r="B1073" s="103" t="s">
        <v>2732</v>
      </c>
      <c r="C1073" s="264" t="s">
        <v>2733</v>
      </c>
      <c r="D1073" s="103" t="s">
        <v>51</v>
      </c>
      <c r="E1073" s="558">
        <v>519.29999999999995</v>
      </c>
      <c r="F1073" s="261" t="s">
        <v>46</v>
      </c>
      <c r="G1073" s="264" t="s">
        <v>6327</v>
      </c>
      <c r="H1073" s="104" t="s">
        <v>1447</v>
      </c>
    </row>
    <row r="1074" spans="1:8" x14ac:dyDescent="0.2">
      <c r="A1074" s="557">
        <v>42467</v>
      </c>
      <c r="B1074" s="103" t="s">
        <v>2695</v>
      </c>
      <c r="C1074" s="264"/>
      <c r="D1074" s="103" t="s">
        <v>49</v>
      </c>
      <c r="E1074" s="558">
        <v>2000</v>
      </c>
      <c r="F1074" s="261" t="s">
        <v>46</v>
      </c>
      <c r="G1074" s="264" t="s">
        <v>6327</v>
      </c>
      <c r="H1074" s="104" t="s">
        <v>1445</v>
      </c>
    </row>
    <row r="1075" spans="1:8" x14ac:dyDescent="0.2">
      <c r="A1075" s="557">
        <v>42467</v>
      </c>
      <c r="B1075" s="103" t="s">
        <v>2760</v>
      </c>
      <c r="C1075" s="264"/>
      <c r="D1075" s="103" t="s">
        <v>303</v>
      </c>
      <c r="E1075" s="558">
        <v>48.14</v>
      </c>
      <c r="F1075" s="261" t="s">
        <v>46</v>
      </c>
      <c r="G1075" s="264" t="s">
        <v>6327</v>
      </c>
      <c r="H1075" s="104" t="s">
        <v>1445</v>
      </c>
    </row>
    <row r="1076" spans="1:8" x14ac:dyDescent="0.2">
      <c r="A1076" s="557">
        <v>42468</v>
      </c>
      <c r="B1076" s="103" t="s">
        <v>2696</v>
      </c>
      <c r="C1076" s="264"/>
      <c r="D1076" s="103" t="s">
        <v>49</v>
      </c>
      <c r="E1076" s="558">
        <v>3000</v>
      </c>
      <c r="F1076" s="261" t="s">
        <v>46</v>
      </c>
      <c r="G1076" s="264" t="s">
        <v>6327</v>
      </c>
      <c r="H1076" s="104" t="s">
        <v>1445</v>
      </c>
    </row>
    <row r="1077" spans="1:8" x14ac:dyDescent="0.2">
      <c r="A1077" s="557">
        <v>42468</v>
      </c>
      <c r="B1077" s="103" t="s">
        <v>2761</v>
      </c>
      <c r="C1077" s="264"/>
      <c r="D1077" s="103" t="s">
        <v>303</v>
      </c>
      <c r="E1077" s="558">
        <v>1344.35</v>
      </c>
      <c r="F1077" s="261" t="s">
        <v>46</v>
      </c>
      <c r="G1077" s="264" t="s">
        <v>6327</v>
      </c>
      <c r="H1077" s="104" t="s">
        <v>1445</v>
      </c>
    </row>
    <row r="1078" spans="1:8" x14ac:dyDescent="0.2">
      <c r="A1078" s="557">
        <v>42468</v>
      </c>
      <c r="B1078" s="103" t="s">
        <v>2884</v>
      </c>
      <c r="C1078" s="264" t="s">
        <v>2885</v>
      </c>
      <c r="D1078" s="103" t="s">
        <v>54</v>
      </c>
      <c r="E1078" s="558">
        <v>2345</v>
      </c>
      <c r="F1078" s="261" t="s">
        <v>46</v>
      </c>
      <c r="G1078" s="264" t="s">
        <v>6327</v>
      </c>
      <c r="H1078" s="104" t="s">
        <v>1447</v>
      </c>
    </row>
    <row r="1079" spans="1:8" x14ac:dyDescent="0.2">
      <c r="A1079" s="557">
        <v>42471</v>
      </c>
      <c r="B1079" s="103" t="s">
        <v>2697</v>
      </c>
      <c r="C1079" s="264"/>
      <c r="D1079" s="103" t="s">
        <v>49</v>
      </c>
      <c r="E1079" s="558">
        <v>2000</v>
      </c>
      <c r="F1079" s="261" t="s">
        <v>46</v>
      </c>
      <c r="G1079" s="264" t="s">
        <v>6327</v>
      </c>
      <c r="H1079" s="104" t="s">
        <v>1445</v>
      </c>
    </row>
    <row r="1080" spans="1:8" x14ac:dyDescent="0.2">
      <c r="A1080" s="557">
        <v>42471</v>
      </c>
      <c r="B1080" s="103" t="s">
        <v>2762</v>
      </c>
      <c r="C1080" s="264"/>
      <c r="D1080" s="103" t="s">
        <v>303</v>
      </c>
      <c r="E1080" s="558">
        <v>27.42</v>
      </c>
      <c r="F1080" s="261" t="s">
        <v>46</v>
      </c>
      <c r="G1080" s="264" t="s">
        <v>6327</v>
      </c>
      <c r="H1080" s="104" t="s">
        <v>1445</v>
      </c>
    </row>
    <row r="1081" spans="1:8" x14ac:dyDescent="0.2">
      <c r="A1081" s="557">
        <v>42480</v>
      </c>
      <c r="B1081" s="103" t="s">
        <v>2890</v>
      </c>
      <c r="C1081" s="264" t="s">
        <v>2891</v>
      </c>
      <c r="D1081" s="103" t="s">
        <v>54</v>
      </c>
      <c r="E1081" s="558">
        <v>520</v>
      </c>
      <c r="F1081" s="261" t="s">
        <v>46</v>
      </c>
      <c r="G1081" s="264" t="s">
        <v>6327</v>
      </c>
      <c r="H1081" s="104" t="s">
        <v>1447</v>
      </c>
    </row>
    <row r="1082" spans="1:8" x14ac:dyDescent="0.2">
      <c r="A1082" s="557">
        <v>42486</v>
      </c>
      <c r="B1082" s="103" t="s">
        <v>2894</v>
      </c>
      <c r="C1082" s="264" t="s">
        <v>2895</v>
      </c>
      <c r="D1082" s="103" t="s">
        <v>54</v>
      </c>
      <c r="E1082" s="558">
        <v>552.21</v>
      </c>
      <c r="F1082" s="261" t="s">
        <v>46</v>
      </c>
      <c r="G1082" s="264" t="s">
        <v>6327</v>
      </c>
      <c r="H1082" s="104" t="s">
        <v>1447</v>
      </c>
    </row>
    <row r="1083" spans="1:8" x14ac:dyDescent="0.2">
      <c r="A1083" s="557">
        <v>42487</v>
      </c>
      <c r="B1083" s="103" t="s">
        <v>2898</v>
      </c>
      <c r="C1083" s="264" t="s">
        <v>2899</v>
      </c>
      <c r="D1083" s="103" t="s">
        <v>54</v>
      </c>
      <c r="E1083" s="558">
        <v>542</v>
      </c>
      <c r="F1083" s="261" t="s">
        <v>46</v>
      </c>
      <c r="G1083" s="264" t="s">
        <v>6327</v>
      </c>
      <c r="H1083" s="104" t="s">
        <v>1447</v>
      </c>
    </row>
    <row r="1084" spans="1:8" x14ac:dyDescent="0.2">
      <c r="A1084" s="557">
        <v>42489</v>
      </c>
      <c r="B1084" s="103" t="s">
        <v>2900</v>
      </c>
      <c r="C1084" s="264" t="s">
        <v>2901</v>
      </c>
      <c r="D1084" s="103" t="s">
        <v>54</v>
      </c>
      <c r="E1084" s="558">
        <v>4400</v>
      </c>
      <c r="F1084" s="261" t="s">
        <v>46</v>
      </c>
      <c r="G1084" s="264" t="s">
        <v>6327</v>
      </c>
      <c r="H1084" s="104" t="s">
        <v>3007</v>
      </c>
    </row>
    <row r="1085" spans="1:8" x14ac:dyDescent="0.2">
      <c r="A1085" s="557">
        <v>42492</v>
      </c>
      <c r="B1085" s="103" t="s">
        <v>2902</v>
      </c>
      <c r="C1085" s="264" t="s">
        <v>2901</v>
      </c>
      <c r="D1085" s="103" t="s">
        <v>54</v>
      </c>
      <c r="E1085" s="558">
        <v>2932.9</v>
      </c>
      <c r="F1085" s="261" t="s">
        <v>46</v>
      </c>
      <c r="G1085" s="264" t="s">
        <v>6327</v>
      </c>
      <c r="H1085" s="104" t="s">
        <v>1447</v>
      </c>
    </row>
    <row r="1086" spans="1:8" x14ac:dyDescent="0.2">
      <c r="A1086" s="557">
        <v>42493</v>
      </c>
      <c r="B1086" s="103" t="s">
        <v>2698</v>
      </c>
      <c r="C1086" s="264"/>
      <c r="D1086" s="103" t="s">
        <v>49</v>
      </c>
      <c r="E1086" s="558">
        <v>500</v>
      </c>
      <c r="F1086" s="261" t="s">
        <v>46</v>
      </c>
      <c r="G1086" s="264" t="s">
        <v>6327</v>
      </c>
      <c r="H1086" s="104" t="s">
        <v>1442</v>
      </c>
    </row>
    <row r="1087" spans="1:8" x14ac:dyDescent="0.2">
      <c r="A1087" s="557">
        <v>42495</v>
      </c>
      <c r="B1087" s="103" t="s">
        <v>6431</v>
      </c>
      <c r="C1087" s="264" t="s">
        <v>2903</v>
      </c>
      <c r="D1087" s="103" t="s">
        <v>54</v>
      </c>
      <c r="E1087" s="558">
        <v>448</v>
      </c>
      <c r="F1087" s="261" t="s">
        <v>46</v>
      </c>
      <c r="G1087" s="264" t="s">
        <v>6327</v>
      </c>
      <c r="H1087" s="104" t="s">
        <v>1447</v>
      </c>
    </row>
    <row r="1088" spans="1:8" x14ac:dyDescent="0.2">
      <c r="A1088" s="557">
        <v>42495</v>
      </c>
      <c r="B1088" s="103" t="s">
        <v>6432</v>
      </c>
      <c r="C1088" s="264" t="s">
        <v>2904</v>
      </c>
      <c r="D1088" s="103" t="s">
        <v>54</v>
      </c>
      <c r="E1088" s="558">
        <v>1350</v>
      </c>
      <c r="F1088" s="261" t="s">
        <v>46</v>
      </c>
      <c r="G1088" s="264" t="s">
        <v>6327</v>
      </c>
      <c r="H1088" s="104" t="s">
        <v>1447</v>
      </c>
    </row>
    <row r="1089" spans="1:8" x14ac:dyDescent="0.2">
      <c r="A1089" s="557">
        <v>42499</v>
      </c>
      <c r="B1089" s="103" t="s">
        <v>2699</v>
      </c>
      <c r="C1089" s="264"/>
      <c r="D1089" s="103" t="s">
        <v>49</v>
      </c>
      <c r="E1089" s="558">
        <v>1000</v>
      </c>
      <c r="F1089" s="261" t="s">
        <v>46</v>
      </c>
      <c r="G1089" s="264" t="s">
        <v>6327</v>
      </c>
      <c r="H1089" s="104" t="s">
        <v>1445</v>
      </c>
    </row>
    <row r="1090" spans="1:8" x14ac:dyDescent="0.2">
      <c r="A1090" s="557">
        <v>42499</v>
      </c>
      <c r="B1090" s="103" t="s">
        <v>2700</v>
      </c>
      <c r="C1090" s="264"/>
      <c r="D1090" s="103" t="s">
        <v>49</v>
      </c>
      <c r="E1090" s="558">
        <v>1000</v>
      </c>
      <c r="F1090" s="261" t="s">
        <v>46</v>
      </c>
      <c r="G1090" s="264" t="s">
        <v>6327</v>
      </c>
      <c r="H1090" s="104" t="s">
        <v>1445</v>
      </c>
    </row>
    <row r="1091" spans="1:8" x14ac:dyDescent="0.2">
      <c r="A1091" s="557">
        <v>42499</v>
      </c>
      <c r="B1091" s="103" t="s">
        <v>2764</v>
      </c>
      <c r="C1091" s="264"/>
      <c r="D1091" s="103" t="s">
        <v>303</v>
      </c>
      <c r="E1091" s="558">
        <v>10.33</v>
      </c>
      <c r="F1091" s="261" t="s">
        <v>46</v>
      </c>
      <c r="G1091" s="264" t="s">
        <v>6327</v>
      </c>
      <c r="H1091" s="104" t="s">
        <v>1445</v>
      </c>
    </row>
    <row r="1092" spans="1:8" x14ac:dyDescent="0.2">
      <c r="A1092" s="557">
        <v>42499</v>
      </c>
      <c r="B1092" s="103" t="s">
        <v>2765</v>
      </c>
      <c r="C1092" s="264"/>
      <c r="D1092" s="103" t="s">
        <v>303</v>
      </c>
      <c r="E1092" s="558">
        <v>185.95</v>
      </c>
      <c r="F1092" s="261" t="s">
        <v>46</v>
      </c>
      <c r="G1092" s="264" t="s">
        <v>6327</v>
      </c>
      <c r="H1092" s="104" t="s">
        <v>1445</v>
      </c>
    </row>
    <row r="1093" spans="1:8" x14ac:dyDescent="0.2">
      <c r="A1093" s="557">
        <v>42502</v>
      </c>
      <c r="B1093" s="103" t="s">
        <v>2734</v>
      </c>
      <c r="C1093" s="264" t="s">
        <v>2735</v>
      </c>
      <c r="D1093" s="103" t="s">
        <v>51</v>
      </c>
      <c r="E1093" s="558">
        <v>311.8</v>
      </c>
      <c r="F1093" s="261" t="s">
        <v>46</v>
      </c>
      <c r="G1093" s="264" t="s">
        <v>6327</v>
      </c>
      <c r="H1093" s="104" t="s">
        <v>1447</v>
      </c>
    </row>
    <row r="1094" spans="1:8" x14ac:dyDescent="0.2">
      <c r="A1094" s="557">
        <v>42502</v>
      </c>
      <c r="B1094" s="103" t="s">
        <v>2905</v>
      </c>
      <c r="C1094" s="264" t="s">
        <v>2906</v>
      </c>
      <c r="D1094" s="103" t="s">
        <v>54</v>
      </c>
      <c r="E1094" s="558">
        <v>695</v>
      </c>
      <c r="F1094" s="261" t="s">
        <v>46</v>
      </c>
      <c r="G1094" s="264" t="s">
        <v>6327</v>
      </c>
      <c r="H1094" s="104" t="s">
        <v>1447</v>
      </c>
    </row>
    <row r="1095" spans="1:8" x14ac:dyDescent="0.2">
      <c r="A1095" s="557">
        <v>42503</v>
      </c>
      <c r="B1095" s="103" t="s">
        <v>2907</v>
      </c>
      <c r="C1095" s="264" t="s">
        <v>2908</v>
      </c>
      <c r="D1095" s="103" t="s">
        <v>54</v>
      </c>
      <c r="E1095" s="558">
        <v>714</v>
      </c>
      <c r="F1095" s="261" t="s">
        <v>46</v>
      </c>
      <c r="G1095" s="264" t="s">
        <v>6327</v>
      </c>
      <c r="H1095" s="104" t="s">
        <v>1447</v>
      </c>
    </row>
    <row r="1096" spans="1:8" x14ac:dyDescent="0.2">
      <c r="A1096" s="557">
        <v>42508</v>
      </c>
      <c r="B1096" s="103" t="s">
        <v>2909</v>
      </c>
      <c r="C1096" s="264" t="s">
        <v>2910</v>
      </c>
      <c r="D1096" s="103" t="s">
        <v>54</v>
      </c>
      <c r="E1096" s="558">
        <v>69.900000000000006</v>
      </c>
      <c r="F1096" s="261" t="s">
        <v>46</v>
      </c>
      <c r="G1096" s="264" t="s">
        <v>6327</v>
      </c>
      <c r="H1096" s="104" t="s">
        <v>1447</v>
      </c>
    </row>
    <row r="1097" spans="1:8" x14ac:dyDescent="0.2">
      <c r="A1097" s="557">
        <v>42514</v>
      </c>
      <c r="B1097" s="103" t="s">
        <v>2911</v>
      </c>
      <c r="C1097" s="264" t="s">
        <v>2912</v>
      </c>
      <c r="D1097" s="103" t="s">
        <v>54</v>
      </c>
      <c r="E1097" s="558">
        <v>3790</v>
      </c>
      <c r="F1097" s="261" t="s">
        <v>46</v>
      </c>
      <c r="G1097" s="264" t="s">
        <v>6327</v>
      </c>
      <c r="H1097" s="104" t="s">
        <v>3008</v>
      </c>
    </row>
    <row r="1098" spans="1:8" x14ac:dyDescent="0.2">
      <c r="A1098" s="557">
        <v>42514</v>
      </c>
      <c r="B1098" s="103" t="s">
        <v>2917</v>
      </c>
      <c r="C1098" s="264" t="s">
        <v>2918</v>
      </c>
      <c r="D1098" s="103" t="s">
        <v>54</v>
      </c>
      <c r="E1098" s="558">
        <v>909</v>
      </c>
      <c r="F1098" s="261" t="s">
        <v>46</v>
      </c>
      <c r="G1098" s="264" t="s">
        <v>6327</v>
      </c>
      <c r="H1098" s="104" t="s">
        <v>1447</v>
      </c>
    </row>
    <row r="1099" spans="1:8" x14ac:dyDescent="0.2">
      <c r="A1099" s="557">
        <v>42520</v>
      </c>
      <c r="B1099" s="103" t="s">
        <v>2704</v>
      </c>
      <c r="C1099" s="264"/>
      <c r="D1099" s="103" t="s">
        <v>49</v>
      </c>
      <c r="E1099" s="558">
        <v>1000</v>
      </c>
      <c r="F1099" s="261" t="s">
        <v>46</v>
      </c>
      <c r="G1099" s="264" t="s">
        <v>6327</v>
      </c>
      <c r="H1099" s="104" t="s">
        <v>1445</v>
      </c>
    </row>
    <row r="1100" spans="1:8" x14ac:dyDescent="0.2">
      <c r="A1100" s="557">
        <v>42520</v>
      </c>
      <c r="B1100" s="103" t="s">
        <v>2767</v>
      </c>
      <c r="C1100" s="264"/>
      <c r="D1100" s="103" t="s">
        <v>303</v>
      </c>
      <c r="E1100" s="558">
        <v>2.72</v>
      </c>
      <c r="F1100" s="261" t="s">
        <v>46</v>
      </c>
      <c r="G1100" s="264" t="s">
        <v>6327</v>
      </c>
      <c r="H1100" s="104" t="s">
        <v>1445</v>
      </c>
    </row>
    <row r="1101" spans="1:8" x14ac:dyDescent="0.2">
      <c r="A1101" s="557">
        <v>42523</v>
      </c>
      <c r="B1101" s="103" t="s">
        <v>2705</v>
      </c>
      <c r="C1101" s="264"/>
      <c r="D1101" s="103" t="s">
        <v>49</v>
      </c>
      <c r="E1101" s="558">
        <v>500</v>
      </c>
      <c r="F1101" s="261" t="s">
        <v>46</v>
      </c>
      <c r="G1101" s="264" t="s">
        <v>6327</v>
      </c>
      <c r="H1101" s="104" t="s">
        <v>1442</v>
      </c>
    </row>
    <row r="1102" spans="1:8" x14ac:dyDescent="0.2">
      <c r="A1102" s="557">
        <v>42523</v>
      </c>
      <c r="B1102" s="103" t="s">
        <v>2706</v>
      </c>
      <c r="C1102" s="264"/>
      <c r="D1102" s="103" t="s">
        <v>49</v>
      </c>
      <c r="E1102" s="558">
        <v>1000</v>
      </c>
      <c r="F1102" s="261" t="s">
        <v>46</v>
      </c>
      <c r="G1102" s="264" t="s">
        <v>6327</v>
      </c>
      <c r="H1102" s="104" t="s">
        <v>1445</v>
      </c>
    </row>
    <row r="1103" spans="1:8" x14ac:dyDescent="0.2">
      <c r="A1103" s="557">
        <v>42527</v>
      </c>
      <c r="B1103" s="103" t="s">
        <v>2385</v>
      </c>
      <c r="C1103" s="264">
        <v>123</v>
      </c>
      <c r="D1103" s="103" t="s">
        <v>51</v>
      </c>
      <c r="E1103" s="558">
        <v>651.79999999999995</v>
      </c>
      <c r="F1103" s="261" t="s">
        <v>46</v>
      </c>
      <c r="G1103" s="264" t="s">
        <v>6327</v>
      </c>
      <c r="H1103" s="104" t="s">
        <v>1447</v>
      </c>
    </row>
    <row r="1104" spans="1:8" x14ac:dyDescent="0.2">
      <c r="A1104" s="557">
        <v>42527</v>
      </c>
      <c r="B1104" s="103" t="s">
        <v>2768</v>
      </c>
      <c r="C1104" s="264"/>
      <c r="D1104" s="103" t="s">
        <v>303</v>
      </c>
      <c r="E1104" s="558">
        <v>34.22</v>
      </c>
      <c r="F1104" s="261" t="s">
        <v>46</v>
      </c>
      <c r="G1104" s="264" t="s">
        <v>6327</v>
      </c>
      <c r="H1104" s="104" t="s">
        <v>1445</v>
      </c>
    </row>
    <row r="1105" spans="1:8" x14ac:dyDescent="0.2">
      <c r="A1105" s="557">
        <v>42527</v>
      </c>
      <c r="B1105" s="103" t="s">
        <v>2926</v>
      </c>
      <c r="C1105" s="264" t="s">
        <v>2927</v>
      </c>
      <c r="D1105" s="103" t="s">
        <v>54</v>
      </c>
      <c r="E1105" s="558">
        <v>615</v>
      </c>
      <c r="F1105" s="261" t="s">
        <v>46</v>
      </c>
      <c r="G1105" s="264" t="s">
        <v>6327</v>
      </c>
      <c r="H1105" s="104" t="s">
        <v>1447</v>
      </c>
    </row>
    <row r="1106" spans="1:8" x14ac:dyDescent="0.2">
      <c r="A1106" s="557">
        <v>42527</v>
      </c>
      <c r="B1106" s="103" t="s">
        <v>2930</v>
      </c>
      <c r="C1106" s="264" t="s">
        <v>2931</v>
      </c>
      <c r="D1106" s="103" t="s">
        <v>54</v>
      </c>
      <c r="E1106" s="558">
        <v>850</v>
      </c>
      <c r="F1106" s="261" t="s">
        <v>46</v>
      </c>
      <c r="G1106" s="264" t="s">
        <v>6327</v>
      </c>
      <c r="H1106" s="104" t="s">
        <v>1447</v>
      </c>
    </row>
    <row r="1107" spans="1:8" x14ac:dyDescent="0.2">
      <c r="A1107" s="557">
        <v>42530</v>
      </c>
      <c r="B1107" s="103" t="s">
        <v>2932</v>
      </c>
      <c r="C1107" s="264" t="s">
        <v>2933</v>
      </c>
      <c r="D1107" s="103" t="s">
        <v>54</v>
      </c>
      <c r="E1107" s="558">
        <v>3670</v>
      </c>
      <c r="F1107" s="261" t="s">
        <v>46</v>
      </c>
      <c r="G1107" s="264" t="s">
        <v>6327</v>
      </c>
      <c r="H1107" s="104" t="s">
        <v>3015</v>
      </c>
    </row>
    <row r="1108" spans="1:8" x14ac:dyDescent="0.2">
      <c r="A1108" s="557">
        <v>42531</v>
      </c>
      <c r="B1108" s="103" t="s">
        <v>2736</v>
      </c>
      <c r="C1108" s="264" t="s">
        <v>2737</v>
      </c>
      <c r="D1108" s="103" t="s">
        <v>51</v>
      </c>
      <c r="E1108" s="558">
        <v>328.3</v>
      </c>
      <c r="F1108" s="261" t="s">
        <v>46</v>
      </c>
      <c r="G1108" s="264" t="s">
        <v>6327</v>
      </c>
      <c r="H1108" s="104" t="s">
        <v>1447</v>
      </c>
    </row>
    <row r="1109" spans="1:8" x14ac:dyDescent="0.2">
      <c r="A1109" s="557">
        <v>42535</v>
      </c>
      <c r="B1109" s="103" t="s">
        <v>2708</v>
      </c>
      <c r="C1109" s="264"/>
      <c r="D1109" s="103" t="s">
        <v>49</v>
      </c>
      <c r="E1109" s="558">
        <v>1000</v>
      </c>
      <c r="F1109" s="261" t="s">
        <v>46</v>
      </c>
      <c r="G1109" s="264" t="s">
        <v>6327</v>
      </c>
      <c r="H1109" s="104" t="s">
        <v>1445</v>
      </c>
    </row>
    <row r="1110" spans="1:8" x14ac:dyDescent="0.2">
      <c r="A1110" s="557">
        <v>42535</v>
      </c>
      <c r="B1110" s="103" t="s">
        <v>2770</v>
      </c>
      <c r="C1110" s="264"/>
      <c r="D1110" s="103" t="s">
        <v>303</v>
      </c>
      <c r="E1110" s="558">
        <v>183.76</v>
      </c>
      <c r="F1110" s="261" t="s">
        <v>46</v>
      </c>
      <c r="G1110" s="264" t="s">
        <v>6327</v>
      </c>
      <c r="H1110" s="104" t="s">
        <v>1445</v>
      </c>
    </row>
    <row r="1111" spans="1:8" x14ac:dyDescent="0.2">
      <c r="A1111" s="557">
        <v>42536</v>
      </c>
      <c r="B1111" s="103" t="s">
        <v>2934</v>
      </c>
      <c r="C1111" s="264" t="s">
        <v>2935</v>
      </c>
      <c r="D1111" s="103" t="s">
        <v>54</v>
      </c>
      <c r="E1111" s="558">
        <v>430</v>
      </c>
      <c r="F1111" s="261" t="s">
        <v>46</v>
      </c>
      <c r="G1111" s="264" t="s">
        <v>6327</v>
      </c>
      <c r="H1111" s="104" t="s">
        <v>3017</v>
      </c>
    </row>
    <row r="1112" spans="1:8" x14ac:dyDescent="0.2">
      <c r="A1112" s="557">
        <v>42536</v>
      </c>
      <c r="B1112" s="103" t="s">
        <v>2936</v>
      </c>
      <c r="C1112" s="264" t="s">
        <v>2937</v>
      </c>
      <c r="D1112" s="103" t="s">
        <v>54</v>
      </c>
      <c r="E1112" s="558">
        <v>4000</v>
      </c>
      <c r="F1112" s="261" t="s">
        <v>46</v>
      </c>
      <c r="G1112" s="264" t="s">
        <v>6327</v>
      </c>
      <c r="H1112" s="104" t="s">
        <v>3016</v>
      </c>
    </row>
    <row r="1113" spans="1:8" x14ac:dyDescent="0.2">
      <c r="A1113" s="557">
        <v>42543</v>
      </c>
      <c r="B1113" s="103" t="s">
        <v>2946</v>
      </c>
      <c r="C1113" s="264" t="s">
        <v>2947</v>
      </c>
      <c r="D1113" s="103" t="s">
        <v>54</v>
      </c>
      <c r="E1113" s="558">
        <v>620.29999999999995</v>
      </c>
      <c r="F1113" s="261" t="s">
        <v>46</v>
      </c>
      <c r="G1113" s="264" t="s">
        <v>6327</v>
      </c>
      <c r="H1113" s="104" t="s">
        <v>1447</v>
      </c>
    </row>
    <row r="1114" spans="1:8" x14ac:dyDescent="0.2">
      <c r="A1114" s="557">
        <v>42545</v>
      </c>
      <c r="B1114" s="103" t="s">
        <v>2953</v>
      </c>
      <c r="C1114" s="264" t="s">
        <v>2954</v>
      </c>
      <c r="D1114" s="103" t="s">
        <v>54</v>
      </c>
      <c r="E1114" s="558">
        <v>630</v>
      </c>
      <c r="F1114" s="261" t="s">
        <v>46</v>
      </c>
      <c r="G1114" s="264" t="s">
        <v>6327</v>
      </c>
      <c r="H1114" s="104" t="s">
        <v>1447</v>
      </c>
    </row>
    <row r="1115" spans="1:8" x14ac:dyDescent="0.2">
      <c r="A1115" s="557">
        <v>42545</v>
      </c>
      <c r="B1115" s="103" t="s">
        <v>2953</v>
      </c>
      <c r="C1115" s="264" t="s">
        <v>2954</v>
      </c>
      <c r="D1115" s="103" t="s">
        <v>54</v>
      </c>
      <c r="E1115" s="558">
        <v>630</v>
      </c>
      <c r="F1115" s="261" t="s">
        <v>46</v>
      </c>
      <c r="G1115" s="264" t="s">
        <v>6327</v>
      </c>
      <c r="H1115" s="104" t="s">
        <v>1447</v>
      </c>
    </row>
    <row r="1116" spans="1:8" x14ac:dyDescent="0.2">
      <c r="A1116" s="557">
        <v>42555</v>
      </c>
      <c r="B1116" s="103" t="s">
        <v>3103</v>
      </c>
      <c r="C1116" s="264"/>
      <c r="D1116" s="103" t="s">
        <v>49</v>
      </c>
      <c r="E1116" s="558">
        <v>500</v>
      </c>
      <c r="F1116" s="261" t="s">
        <v>46</v>
      </c>
      <c r="G1116" s="264" t="s">
        <v>6327</v>
      </c>
      <c r="H1116" s="104" t="s">
        <v>1442</v>
      </c>
    </row>
    <row r="1117" spans="1:8" x14ac:dyDescent="0.2">
      <c r="A1117" s="557">
        <v>42555</v>
      </c>
      <c r="B1117" s="103" t="s">
        <v>3104</v>
      </c>
      <c r="C1117" s="264" t="s">
        <v>3121</v>
      </c>
      <c r="D1117" s="103" t="s">
        <v>54</v>
      </c>
      <c r="E1117" s="558">
        <v>420</v>
      </c>
      <c r="F1117" s="261" t="s">
        <v>46</v>
      </c>
      <c r="G1117" s="264" t="s">
        <v>6327</v>
      </c>
      <c r="H1117" s="104" t="s">
        <v>1447</v>
      </c>
    </row>
    <row r="1118" spans="1:8" x14ac:dyDescent="0.2">
      <c r="A1118" s="557">
        <v>42557</v>
      </c>
      <c r="B1118" s="103" t="s">
        <v>3105</v>
      </c>
      <c r="C1118" s="264" t="s">
        <v>3122</v>
      </c>
      <c r="D1118" s="103" t="s">
        <v>51</v>
      </c>
      <c r="E1118" s="558">
        <v>583.9</v>
      </c>
      <c r="F1118" s="261" t="s">
        <v>46</v>
      </c>
      <c r="G1118" s="264" t="s">
        <v>6327</v>
      </c>
      <c r="H1118" s="104" t="s">
        <v>1447</v>
      </c>
    </row>
    <row r="1119" spans="1:8" x14ac:dyDescent="0.2">
      <c r="A1119" s="557">
        <v>42558</v>
      </c>
      <c r="B1119" s="103" t="s">
        <v>3106</v>
      </c>
      <c r="C1119" s="264"/>
      <c r="D1119" s="103" t="s">
        <v>303</v>
      </c>
      <c r="E1119" s="558">
        <v>44.43</v>
      </c>
      <c r="F1119" s="261" t="s">
        <v>46</v>
      </c>
      <c r="G1119" s="264" t="s">
        <v>6327</v>
      </c>
      <c r="H1119" s="104" t="s">
        <v>1445</v>
      </c>
    </row>
    <row r="1120" spans="1:8" x14ac:dyDescent="0.2">
      <c r="A1120" s="557">
        <v>42558</v>
      </c>
      <c r="B1120" s="103" t="s">
        <v>3107</v>
      </c>
      <c r="C1120" s="264"/>
      <c r="D1120" s="103" t="s">
        <v>49</v>
      </c>
      <c r="E1120" s="558">
        <v>1000</v>
      </c>
      <c r="F1120" s="261" t="s">
        <v>46</v>
      </c>
      <c r="G1120" s="264" t="s">
        <v>6327</v>
      </c>
      <c r="H1120" s="104" t="s">
        <v>1445</v>
      </c>
    </row>
    <row r="1121" spans="1:8" x14ac:dyDescent="0.2">
      <c r="A1121" s="557">
        <v>42558</v>
      </c>
      <c r="B1121" s="103" t="s">
        <v>3108</v>
      </c>
      <c r="C1121" s="264"/>
      <c r="D1121" s="103" t="s">
        <v>49</v>
      </c>
      <c r="E1121" s="558">
        <v>1000</v>
      </c>
      <c r="F1121" s="261" t="s">
        <v>46</v>
      </c>
      <c r="G1121" s="264" t="s">
        <v>6327</v>
      </c>
      <c r="H1121" s="104" t="s">
        <v>1445</v>
      </c>
    </row>
    <row r="1122" spans="1:8" x14ac:dyDescent="0.2">
      <c r="A1122" s="557">
        <v>42558</v>
      </c>
      <c r="B1122" s="103" t="s">
        <v>3109</v>
      </c>
      <c r="C1122" s="264"/>
      <c r="D1122" s="103" t="s">
        <v>303</v>
      </c>
      <c r="E1122" s="558">
        <v>10.72</v>
      </c>
      <c r="F1122" s="261" t="s">
        <v>46</v>
      </c>
      <c r="G1122" s="264" t="s">
        <v>6327</v>
      </c>
      <c r="H1122" s="104" t="s">
        <v>1445</v>
      </c>
    </row>
    <row r="1123" spans="1:8" x14ac:dyDescent="0.2">
      <c r="A1123" s="557">
        <v>42563</v>
      </c>
      <c r="B1123" s="103" t="s">
        <v>3110</v>
      </c>
      <c r="C1123" s="264" t="s">
        <v>3123</v>
      </c>
      <c r="D1123" s="103" t="s">
        <v>54</v>
      </c>
      <c r="E1123" s="558">
        <v>585</v>
      </c>
      <c r="F1123" s="261" t="s">
        <v>46</v>
      </c>
      <c r="G1123" s="264" t="s">
        <v>6327</v>
      </c>
      <c r="H1123" s="104" t="s">
        <v>1445</v>
      </c>
    </row>
    <row r="1124" spans="1:8" x14ac:dyDescent="0.2">
      <c r="A1124" s="557">
        <v>42566</v>
      </c>
      <c r="B1124" s="103" t="s">
        <v>3111</v>
      </c>
      <c r="C1124" s="264" t="s">
        <v>3124</v>
      </c>
      <c r="D1124" s="103" t="s">
        <v>54</v>
      </c>
      <c r="E1124" s="558">
        <v>2680</v>
      </c>
      <c r="F1124" s="261" t="s">
        <v>46</v>
      </c>
      <c r="G1124" s="264" t="s">
        <v>6327</v>
      </c>
      <c r="H1124" s="104" t="s">
        <v>1798</v>
      </c>
    </row>
    <row r="1125" spans="1:8" x14ac:dyDescent="0.2">
      <c r="A1125" s="557">
        <v>42566</v>
      </c>
      <c r="B1125" s="103" t="s">
        <v>3112</v>
      </c>
      <c r="C1125" s="264" t="s">
        <v>3125</v>
      </c>
      <c r="D1125" s="103" t="s">
        <v>54</v>
      </c>
      <c r="E1125" s="558">
        <v>471</v>
      </c>
      <c r="F1125" s="261" t="s">
        <v>46</v>
      </c>
      <c r="G1125" s="264" t="s">
        <v>6327</v>
      </c>
      <c r="H1125" s="104" t="s">
        <v>1447</v>
      </c>
    </row>
    <row r="1126" spans="1:8" x14ac:dyDescent="0.2">
      <c r="A1126" s="557">
        <v>42573</v>
      </c>
      <c r="B1126" s="103" t="s">
        <v>3113</v>
      </c>
      <c r="C1126" s="264"/>
      <c r="D1126" s="103" t="s">
        <v>303</v>
      </c>
      <c r="E1126" s="558">
        <v>44.13</v>
      </c>
      <c r="F1126" s="261" t="s">
        <v>46</v>
      </c>
      <c r="G1126" s="264" t="s">
        <v>6327</v>
      </c>
      <c r="H1126" s="104" t="s">
        <v>1445</v>
      </c>
    </row>
    <row r="1127" spans="1:8" x14ac:dyDescent="0.2">
      <c r="A1127" s="557">
        <v>42573</v>
      </c>
      <c r="B1127" s="103" t="s">
        <v>3114</v>
      </c>
      <c r="C1127" s="264"/>
      <c r="D1127" s="103" t="s">
        <v>49</v>
      </c>
      <c r="E1127" s="558">
        <v>1000</v>
      </c>
      <c r="F1127" s="261" t="s">
        <v>46</v>
      </c>
      <c r="G1127" s="264" t="s">
        <v>6327</v>
      </c>
      <c r="H1127" s="104" t="s">
        <v>1445</v>
      </c>
    </row>
    <row r="1128" spans="1:8" x14ac:dyDescent="0.2">
      <c r="A1128" s="557">
        <v>42573</v>
      </c>
      <c r="B1128" s="103" t="s">
        <v>3115</v>
      </c>
      <c r="C1128" s="264" t="s">
        <v>3126</v>
      </c>
      <c r="D1128" s="103" t="s">
        <v>54</v>
      </c>
      <c r="E1128" s="558">
        <v>135</v>
      </c>
      <c r="F1128" s="261" t="s">
        <v>46</v>
      </c>
      <c r="G1128" s="264" t="s">
        <v>6327</v>
      </c>
      <c r="H1128" s="104" t="s">
        <v>1447</v>
      </c>
    </row>
    <row r="1129" spans="1:8" x14ac:dyDescent="0.2">
      <c r="A1129" s="557">
        <v>42576</v>
      </c>
      <c r="B1129" s="103" t="s">
        <v>3116</v>
      </c>
      <c r="C1129" s="264"/>
      <c r="D1129" s="103" t="s">
        <v>303</v>
      </c>
      <c r="E1129" s="558">
        <v>82.18</v>
      </c>
      <c r="F1129" s="261" t="s">
        <v>46</v>
      </c>
      <c r="G1129" s="264" t="s">
        <v>6327</v>
      </c>
      <c r="H1129" s="104" t="s">
        <v>1445</v>
      </c>
    </row>
    <row r="1130" spans="1:8" x14ac:dyDescent="0.2">
      <c r="A1130" s="557">
        <v>42576</v>
      </c>
      <c r="B1130" s="103" t="s">
        <v>3117</v>
      </c>
      <c r="C1130" s="264"/>
      <c r="D1130" s="103" t="s">
        <v>303</v>
      </c>
      <c r="E1130" s="558">
        <v>1672.23</v>
      </c>
      <c r="F1130" s="261" t="s">
        <v>46</v>
      </c>
      <c r="G1130" s="264" t="s">
        <v>6327</v>
      </c>
      <c r="H1130" s="104" t="s">
        <v>1445</v>
      </c>
    </row>
    <row r="1131" spans="1:8" x14ac:dyDescent="0.2">
      <c r="A1131" s="557">
        <v>42578</v>
      </c>
      <c r="B1131" s="103" t="s">
        <v>3118</v>
      </c>
      <c r="C1131" s="264" t="s">
        <v>3127</v>
      </c>
      <c r="D1131" s="103" t="s">
        <v>54</v>
      </c>
      <c r="E1131" s="558">
        <v>515</v>
      </c>
      <c r="F1131" s="261" t="s">
        <v>46</v>
      </c>
      <c r="G1131" s="264" t="s">
        <v>6327</v>
      </c>
      <c r="H1131" s="104" t="s">
        <v>1445</v>
      </c>
    </row>
    <row r="1132" spans="1:8" x14ac:dyDescent="0.2">
      <c r="A1132" s="557">
        <v>42580</v>
      </c>
      <c r="B1132" s="103" t="s">
        <v>3119</v>
      </c>
      <c r="C1132" s="264" t="s">
        <v>3128</v>
      </c>
      <c r="D1132" s="103" t="s">
        <v>54</v>
      </c>
      <c r="E1132" s="558">
        <v>385</v>
      </c>
      <c r="F1132" s="261" t="s">
        <v>46</v>
      </c>
      <c r="G1132" s="264" t="s">
        <v>6327</v>
      </c>
      <c r="H1132" s="104" t="s">
        <v>1447</v>
      </c>
    </row>
    <row r="1133" spans="1:8" x14ac:dyDescent="0.2">
      <c r="A1133" s="557">
        <v>42580</v>
      </c>
      <c r="B1133" s="103" t="s">
        <v>3120</v>
      </c>
      <c r="C1133" s="264" t="s">
        <v>3129</v>
      </c>
      <c r="D1133" s="103" t="s">
        <v>54</v>
      </c>
      <c r="E1133" s="558">
        <v>242.66</v>
      </c>
      <c r="F1133" s="261" t="s">
        <v>46</v>
      </c>
      <c r="G1133" s="264" t="s">
        <v>6327</v>
      </c>
      <c r="H1133" s="104" t="s">
        <v>3130</v>
      </c>
    </row>
    <row r="1134" spans="1:8" x14ac:dyDescent="0.2">
      <c r="A1134" s="557">
        <v>42584</v>
      </c>
      <c r="B1134" s="103" t="s">
        <v>3196</v>
      </c>
      <c r="C1134" s="264"/>
      <c r="D1134" s="103" t="s">
        <v>49</v>
      </c>
      <c r="E1134" s="558">
        <v>500</v>
      </c>
      <c r="F1134" s="559" t="s">
        <v>46</v>
      </c>
      <c r="G1134" s="264" t="s">
        <v>6327</v>
      </c>
      <c r="H1134" s="104" t="s">
        <v>1442</v>
      </c>
    </row>
    <row r="1135" spans="1:8" x14ac:dyDescent="0.2">
      <c r="A1135" s="557">
        <v>42585</v>
      </c>
      <c r="B1135" s="103" t="s">
        <v>3197</v>
      </c>
      <c r="C1135" s="264" t="s">
        <v>3198</v>
      </c>
      <c r="D1135" s="103" t="s">
        <v>54</v>
      </c>
      <c r="E1135" s="558">
        <v>249</v>
      </c>
      <c r="F1135" s="559" t="s">
        <v>46</v>
      </c>
      <c r="G1135" s="264" t="s">
        <v>6327</v>
      </c>
      <c r="H1135" s="104" t="s">
        <v>1447</v>
      </c>
    </row>
    <row r="1136" spans="1:8" x14ac:dyDescent="0.2">
      <c r="A1136" s="557">
        <v>42585</v>
      </c>
      <c r="B1136" s="103" t="s">
        <v>3199</v>
      </c>
      <c r="C1136" s="264" t="s">
        <v>3200</v>
      </c>
      <c r="D1136" s="103" t="s">
        <v>51</v>
      </c>
      <c r="E1136" s="558">
        <v>780.3</v>
      </c>
      <c r="F1136" s="559" t="s">
        <v>46</v>
      </c>
      <c r="G1136" s="264" t="s">
        <v>6327</v>
      </c>
      <c r="H1136" s="104" t="s">
        <v>1447</v>
      </c>
    </row>
    <row r="1137" spans="1:8" x14ac:dyDescent="0.2">
      <c r="A1137" s="557">
        <v>42607</v>
      </c>
      <c r="B1137" s="103" t="s">
        <v>3201</v>
      </c>
      <c r="C1137" s="264"/>
      <c r="D1137" s="103" t="s">
        <v>49</v>
      </c>
      <c r="E1137" s="558">
        <v>1000</v>
      </c>
      <c r="F1137" s="559" t="s">
        <v>46</v>
      </c>
      <c r="G1137" s="264" t="s">
        <v>6327</v>
      </c>
      <c r="H1137" s="104" t="s">
        <v>1445</v>
      </c>
    </row>
    <row r="1138" spans="1:8" x14ac:dyDescent="0.2">
      <c r="A1138" s="557">
        <v>42607</v>
      </c>
      <c r="B1138" s="103" t="s">
        <v>3202</v>
      </c>
      <c r="C1138" s="264" t="s">
        <v>3203</v>
      </c>
      <c r="D1138" s="103" t="s">
        <v>51</v>
      </c>
      <c r="E1138" s="558">
        <v>751.7</v>
      </c>
      <c r="F1138" s="559" t="s">
        <v>46</v>
      </c>
      <c r="G1138" s="264" t="s">
        <v>6327</v>
      </c>
      <c r="H1138" s="104" t="s">
        <v>1447</v>
      </c>
    </row>
    <row r="1139" spans="1:8" x14ac:dyDescent="0.2">
      <c r="A1139" s="557">
        <v>42611</v>
      </c>
      <c r="B1139" s="103" t="s">
        <v>3204</v>
      </c>
      <c r="C1139" s="264" t="s">
        <v>3205</v>
      </c>
      <c r="D1139" s="103" t="s">
        <v>54</v>
      </c>
      <c r="E1139" s="558">
        <v>390</v>
      </c>
      <c r="F1139" s="559" t="s">
        <v>46</v>
      </c>
      <c r="G1139" s="264" t="s">
        <v>6327</v>
      </c>
      <c r="H1139" s="104" t="s">
        <v>3206</v>
      </c>
    </row>
    <row r="1140" spans="1:8" x14ac:dyDescent="0.2">
      <c r="A1140" s="557">
        <v>42612</v>
      </c>
      <c r="B1140" s="103" t="s">
        <v>3207</v>
      </c>
      <c r="C1140" s="264" t="s">
        <v>3208</v>
      </c>
      <c r="D1140" s="103" t="s">
        <v>54</v>
      </c>
      <c r="E1140" s="558">
        <v>104</v>
      </c>
      <c r="F1140" s="559" t="s">
        <v>46</v>
      </c>
      <c r="G1140" s="264" t="s">
        <v>6327</v>
      </c>
      <c r="H1140" s="104" t="s">
        <v>1447</v>
      </c>
    </row>
    <row r="1141" spans="1:8" x14ac:dyDescent="0.2">
      <c r="A1141" s="557">
        <v>42612</v>
      </c>
      <c r="B1141" s="103" t="s">
        <v>3209</v>
      </c>
      <c r="C1141" s="264" t="s">
        <v>3210</v>
      </c>
      <c r="D1141" s="103" t="s">
        <v>54</v>
      </c>
      <c r="E1141" s="558">
        <v>3040</v>
      </c>
      <c r="F1141" s="559" t="s">
        <v>46</v>
      </c>
      <c r="G1141" s="264" t="s">
        <v>6327</v>
      </c>
      <c r="H1141" s="104" t="s">
        <v>3211</v>
      </c>
    </row>
    <row r="1142" spans="1:8" x14ac:dyDescent="0.2">
      <c r="A1142" s="557">
        <v>42614</v>
      </c>
      <c r="B1142" s="103" t="s">
        <v>3424</v>
      </c>
      <c r="C1142" s="264"/>
      <c r="D1142" s="103" t="s">
        <v>49</v>
      </c>
      <c r="E1142" s="558">
        <v>1000</v>
      </c>
      <c r="F1142" s="559" t="s">
        <v>46</v>
      </c>
      <c r="G1142" s="264" t="s">
        <v>6327</v>
      </c>
      <c r="H1142" s="104" t="s">
        <v>1445</v>
      </c>
    </row>
    <row r="1143" spans="1:8" x14ac:dyDescent="0.2">
      <c r="A1143" s="557">
        <v>42614</v>
      </c>
      <c r="B1143" s="103" t="s">
        <v>3425</v>
      </c>
      <c r="C1143" s="264"/>
      <c r="D1143" s="103" t="s">
        <v>49</v>
      </c>
      <c r="E1143" s="558">
        <v>500</v>
      </c>
      <c r="F1143" s="559" t="s">
        <v>46</v>
      </c>
      <c r="G1143" s="264" t="s">
        <v>6327</v>
      </c>
      <c r="H1143" s="104" t="s">
        <v>1442</v>
      </c>
    </row>
    <row r="1144" spans="1:8" x14ac:dyDescent="0.2">
      <c r="A1144" s="557">
        <v>42614</v>
      </c>
      <c r="B1144" s="103" t="s">
        <v>3426</v>
      </c>
      <c r="C1144" s="264" t="s">
        <v>3427</v>
      </c>
      <c r="D1144" s="103" t="s">
        <v>54</v>
      </c>
      <c r="E1144" s="558">
        <v>1250</v>
      </c>
      <c r="F1144" s="559" t="s">
        <v>46</v>
      </c>
      <c r="G1144" s="264" t="s">
        <v>6327</v>
      </c>
      <c r="H1144" s="104" t="s">
        <v>3206</v>
      </c>
    </row>
    <row r="1145" spans="1:8" x14ac:dyDescent="0.2">
      <c r="A1145" s="557">
        <v>42614</v>
      </c>
      <c r="B1145" s="103" t="s">
        <v>3428</v>
      </c>
      <c r="C1145" s="264"/>
      <c r="D1145" s="103" t="s">
        <v>303</v>
      </c>
      <c r="E1145" s="558">
        <v>86.76</v>
      </c>
      <c r="F1145" s="559" t="s">
        <v>46</v>
      </c>
      <c r="G1145" s="264" t="s">
        <v>6327</v>
      </c>
      <c r="H1145" s="104" t="s">
        <v>1445</v>
      </c>
    </row>
    <row r="1146" spans="1:8" x14ac:dyDescent="0.2">
      <c r="A1146" s="557">
        <v>42615</v>
      </c>
      <c r="B1146" s="103" t="s">
        <v>3429</v>
      </c>
      <c r="C1146" s="264" t="s">
        <v>3430</v>
      </c>
      <c r="D1146" s="103" t="s">
        <v>54</v>
      </c>
      <c r="E1146" s="558">
        <v>235</v>
      </c>
      <c r="F1146" s="559" t="s">
        <v>46</v>
      </c>
      <c r="G1146" s="264" t="s">
        <v>6327</v>
      </c>
      <c r="H1146" s="104" t="s">
        <v>1447</v>
      </c>
    </row>
    <row r="1147" spans="1:8" x14ac:dyDescent="0.2">
      <c r="A1147" s="557">
        <v>42619</v>
      </c>
      <c r="B1147" s="103" t="s">
        <v>2385</v>
      </c>
      <c r="C1147" s="264" t="s">
        <v>3431</v>
      </c>
      <c r="D1147" s="103" t="s">
        <v>51</v>
      </c>
      <c r="E1147" s="558">
        <v>505.9</v>
      </c>
      <c r="F1147" s="559" t="s">
        <v>46</v>
      </c>
      <c r="G1147" s="264" t="s">
        <v>6327</v>
      </c>
      <c r="H1147" s="104" t="s">
        <v>1447</v>
      </c>
    </row>
    <row r="1148" spans="1:8" x14ac:dyDescent="0.2">
      <c r="A1148" s="557">
        <v>42622</v>
      </c>
      <c r="B1148" s="103" t="s">
        <v>3432</v>
      </c>
      <c r="C1148" s="264" t="s">
        <v>3433</v>
      </c>
      <c r="D1148" s="103" t="s">
        <v>54</v>
      </c>
      <c r="E1148" s="558">
        <v>5655</v>
      </c>
      <c r="F1148" s="559" t="s">
        <v>46</v>
      </c>
      <c r="G1148" s="264" t="s">
        <v>6327</v>
      </c>
      <c r="H1148" s="104" t="s">
        <v>1447</v>
      </c>
    </row>
    <row r="1149" spans="1:8" x14ac:dyDescent="0.2">
      <c r="A1149" s="557">
        <v>42625</v>
      </c>
      <c r="B1149" s="103" t="s">
        <v>3434</v>
      </c>
      <c r="C1149" s="264" t="s">
        <v>3435</v>
      </c>
      <c r="D1149" s="103"/>
      <c r="E1149" s="558">
        <v>431</v>
      </c>
      <c r="F1149" s="559" t="s">
        <v>46</v>
      </c>
      <c r="G1149" s="264" t="s">
        <v>6327</v>
      </c>
      <c r="H1149" s="104" t="s">
        <v>1447</v>
      </c>
    </row>
    <row r="1150" spans="1:8" x14ac:dyDescent="0.2">
      <c r="A1150" s="557">
        <v>42625</v>
      </c>
      <c r="B1150" s="103" t="s">
        <v>3436</v>
      </c>
      <c r="C1150" s="264" t="s">
        <v>3437</v>
      </c>
      <c r="D1150" s="103" t="s">
        <v>54</v>
      </c>
      <c r="E1150" s="558">
        <v>2360</v>
      </c>
      <c r="F1150" s="559" t="s">
        <v>46</v>
      </c>
      <c r="G1150" s="264" t="s">
        <v>6327</v>
      </c>
      <c r="H1150" s="104" t="s">
        <v>3211</v>
      </c>
    </row>
    <row r="1151" spans="1:8" x14ac:dyDescent="0.2">
      <c r="A1151" s="557">
        <v>42628</v>
      </c>
      <c r="B1151" s="103" t="s">
        <v>3438</v>
      </c>
      <c r="C1151" s="264" t="s">
        <v>3439</v>
      </c>
      <c r="D1151" s="103" t="s">
        <v>51</v>
      </c>
      <c r="E1151" s="558">
        <v>1666.6</v>
      </c>
      <c r="F1151" s="559" t="s">
        <v>46</v>
      </c>
      <c r="G1151" s="264" t="s">
        <v>6327</v>
      </c>
      <c r="H1151" s="104" t="s">
        <v>1447</v>
      </c>
    </row>
    <row r="1152" spans="1:8" x14ac:dyDescent="0.2">
      <c r="A1152" s="557">
        <v>42629</v>
      </c>
      <c r="B1152" s="103" t="s">
        <v>3440</v>
      </c>
      <c r="C1152" s="264"/>
      <c r="D1152" s="103" t="s">
        <v>49</v>
      </c>
      <c r="E1152" s="558">
        <v>1000</v>
      </c>
      <c r="F1152" s="559" t="s">
        <v>46</v>
      </c>
      <c r="G1152" s="264" t="s">
        <v>6327</v>
      </c>
      <c r="H1152" s="104" t="s">
        <v>1445</v>
      </c>
    </row>
    <row r="1153" spans="1:8" x14ac:dyDescent="0.2">
      <c r="A1153" s="557">
        <v>42629</v>
      </c>
      <c r="B1153" s="103" t="s">
        <v>3441</v>
      </c>
      <c r="C1153" s="264"/>
      <c r="D1153" s="103" t="s">
        <v>303</v>
      </c>
      <c r="E1153" s="558">
        <v>83.61</v>
      </c>
      <c r="F1153" s="559" t="s">
        <v>46</v>
      </c>
      <c r="G1153" s="264" t="s">
        <v>6327</v>
      </c>
      <c r="H1153" s="104" t="s">
        <v>1445</v>
      </c>
    </row>
    <row r="1154" spans="1:8" x14ac:dyDescent="0.2">
      <c r="A1154" s="557">
        <v>42635</v>
      </c>
      <c r="B1154" s="103" t="s">
        <v>3442</v>
      </c>
      <c r="C1154" s="264"/>
      <c r="D1154" s="103" t="s">
        <v>49</v>
      </c>
      <c r="E1154" s="558">
        <v>1000</v>
      </c>
      <c r="F1154" s="559" t="s">
        <v>46</v>
      </c>
      <c r="G1154" s="264" t="s">
        <v>6327</v>
      </c>
      <c r="H1154" s="104" t="s">
        <v>1445</v>
      </c>
    </row>
    <row r="1155" spans="1:8" x14ac:dyDescent="0.2">
      <c r="A1155" s="557">
        <v>42635</v>
      </c>
      <c r="B1155" s="103" t="s">
        <v>3443</v>
      </c>
      <c r="C1155" s="264"/>
      <c r="D1155" s="103" t="s">
        <v>303</v>
      </c>
      <c r="E1155" s="558">
        <v>65.55</v>
      </c>
      <c r="F1155" s="559" t="s">
        <v>46</v>
      </c>
      <c r="G1155" s="264" t="s">
        <v>6327</v>
      </c>
      <c r="H1155" s="104" t="s">
        <v>1445</v>
      </c>
    </row>
    <row r="1156" spans="1:8" x14ac:dyDescent="0.2">
      <c r="A1156" s="557">
        <v>42635</v>
      </c>
      <c r="B1156" s="103" t="s">
        <v>3444</v>
      </c>
      <c r="C1156" s="264" t="s">
        <v>3445</v>
      </c>
      <c r="D1156" s="103" t="s">
        <v>54</v>
      </c>
      <c r="E1156" s="558">
        <v>675</v>
      </c>
      <c r="F1156" s="559" t="s">
        <v>46</v>
      </c>
      <c r="G1156" s="264" t="s">
        <v>6327</v>
      </c>
      <c r="H1156" s="104" t="s">
        <v>1447</v>
      </c>
    </row>
    <row r="1157" spans="1:8" x14ac:dyDescent="0.2">
      <c r="A1157" s="557">
        <v>42641</v>
      </c>
      <c r="B1157" s="103" t="s">
        <v>3446</v>
      </c>
      <c r="C1157" s="264" t="s">
        <v>3447</v>
      </c>
      <c r="D1157" s="103" t="s">
        <v>54</v>
      </c>
      <c r="E1157" s="558">
        <v>3080</v>
      </c>
      <c r="F1157" s="559" t="s">
        <v>46</v>
      </c>
      <c r="G1157" s="264" t="s">
        <v>6327</v>
      </c>
      <c r="H1157" s="104" t="s">
        <v>1447</v>
      </c>
    </row>
    <row r="1158" spans="1:8" x14ac:dyDescent="0.2">
      <c r="A1158" s="557">
        <v>42641</v>
      </c>
      <c r="B1158" s="103" t="s">
        <v>3448</v>
      </c>
      <c r="C1158" s="264" t="s">
        <v>3449</v>
      </c>
      <c r="D1158" s="103" t="s">
        <v>54</v>
      </c>
      <c r="E1158" s="558">
        <v>187.6</v>
      </c>
      <c r="F1158" s="559" t="s">
        <v>46</v>
      </c>
      <c r="G1158" s="264" t="s">
        <v>6327</v>
      </c>
      <c r="H1158" s="104" t="s">
        <v>1447</v>
      </c>
    </row>
    <row r="1159" spans="1:8" x14ac:dyDescent="0.2">
      <c r="A1159" s="557">
        <v>42643</v>
      </c>
      <c r="B1159" s="103" t="s">
        <v>3450</v>
      </c>
      <c r="C1159" s="264" t="s">
        <v>1299</v>
      </c>
      <c r="D1159" s="103" t="s">
        <v>54</v>
      </c>
      <c r="E1159" s="558">
        <v>465</v>
      </c>
      <c r="F1159" s="559" t="s">
        <v>46</v>
      </c>
      <c r="G1159" s="264" t="s">
        <v>6327</v>
      </c>
      <c r="H1159" s="104" t="s">
        <v>1447</v>
      </c>
    </row>
    <row r="1160" spans="1:8" x14ac:dyDescent="0.2">
      <c r="A1160" s="557">
        <v>42646</v>
      </c>
      <c r="B1160" s="103" t="s">
        <v>3451</v>
      </c>
      <c r="C1160" s="264"/>
      <c r="D1160" s="103" t="s">
        <v>49</v>
      </c>
      <c r="E1160" s="558">
        <v>500</v>
      </c>
      <c r="F1160" s="559" t="s">
        <v>46</v>
      </c>
      <c r="G1160" s="264" t="s">
        <v>6327</v>
      </c>
      <c r="H1160" s="104" t="s">
        <v>1442</v>
      </c>
    </row>
    <row r="1161" spans="1:8" x14ac:dyDescent="0.2">
      <c r="A1161" s="557">
        <v>42646</v>
      </c>
      <c r="B1161" s="103" t="s">
        <v>3452</v>
      </c>
      <c r="C1161" s="264" t="s">
        <v>3453</v>
      </c>
      <c r="D1161" s="103" t="s">
        <v>54</v>
      </c>
      <c r="E1161" s="558">
        <v>120</v>
      </c>
      <c r="F1161" s="559" t="s">
        <v>46</v>
      </c>
      <c r="G1161" s="264" t="s">
        <v>6327</v>
      </c>
      <c r="H1161" s="104" t="s">
        <v>1447</v>
      </c>
    </row>
    <row r="1162" spans="1:8" x14ac:dyDescent="0.2">
      <c r="A1162" s="557">
        <v>42648</v>
      </c>
      <c r="B1162" s="103" t="s">
        <v>3454</v>
      </c>
      <c r="C1162" s="264" t="s">
        <v>3455</v>
      </c>
      <c r="D1162" s="103" t="s">
        <v>54</v>
      </c>
      <c r="E1162" s="558">
        <v>407.3</v>
      </c>
      <c r="F1162" s="559" t="s">
        <v>46</v>
      </c>
      <c r="G1162" s="264" t="s">
        <v>6327</v>
      </c>
      <c r="H1162" s="104" t="s">
        <v>1447</v>
      </c>
    </row>
    <row r="1163" spans="1:8" x14ac:dyDescent="0.2">
      <c r="A1163" s="557">
        <v>42648</v>
      </c>
      <c r="B1163" s="103" t="s">
        <v>3456</v>
      </c>
      <c r="C1163" s="264" t="s">
        <v>3378</v>
      </c>
      <c r="D1163" s="103" t="s">
        <v>54</v>
      </c>
      <c r="E1163" s="558">
        <v>696</v>
      </c>
      <c r="F1163" s="559" t="s">
        <v>46</v>
      </c>
      <c r="G1163" s="264" t="s">
        <v>6327</v>
      </c>
      <c r="H1163" s="104" t="s">
        <v>1447</v>
      </c>
    </row>
    <row r="1164" spans="1:8" x14ac:dyDescent="0.2">
      <c r="A1164" s="557">
        <v>42650</v>
      </c>
      <c r="B1164" s="103" t="s">
        <v>3457</v>
      </c>
      <c r="C1164" s="264" t="s">
        <v>3458</v>
      </c>
      <c r="D1164" s="103" t="s">
        <v>54</v>
      </c>
      <c r="E1164" s="558">
        <v>207.2</v>
      </c>
      <c r="F1164" s="559" t="s">
        <v>46</v>
      </c>
      <c r="G1164" s="264" t="s">
        <v>6327</v>
      </c>
      <c r="H1164" s="104" t="s">
        <v>1447</v>
      </c>
    </row>
    <row r="1165" spans="1:8" x14ac:dyDescent="0.2">
      <c r="A1165" s="557">
        <v>42656</v>
      </c>
      <c r="B1165" s="103" t="s">
        <v>3459</v>
      </c>
      <c r="C1165" s="264"/>
      <c r="D1165" s="103" t="s">
        <v>49</v>
      </c>
      <c r="E1165" s="558">
        <v>1000</v>
      </c>
      <c r="F1165" s="559" t="s">
        <v>46</v>
      </c>
      <c r="G1165" s="264" t="s">
        <v>6327</v>
      </c>
      <c r="H1165" s="104" t="s">
        <v>1445</v>
      </c>
    </row>
    <row r="1166" spans="1:8" x14ac:dyDescent="0.2">
      <c r="A1166" s="557">
        <v>42656</v>
      </c>
      <c r="B1166" s="103" t="s">
        <v>3460</v>
      </c>
      <c r="C1166" s="264" t="s">
        <v>3461</v>
      </c>
      <c r="D1166" s="103" t="s">
        <v>51</v>
      </c>
      <c r="E1166" s="558">
        <v>276.02999999999997</v>
      </c>
      <c r="F1166" s="559" t="s">
        <v>46</v>
      </c>
      <c r="G1166" s="264" t="s">
        <v>6327</v>
      </c>
      <c r="H1166" s="104" t="s">
        <v>1447</v>
      </c>
    </row>
    <row r="1167" spans="1:8" x14ac:dyDescent="0.2">
      <c r="A1167" s="557">
        <v>42656</v>
      </c>
      <c r="B1167" s="103" t="s">
        <v>3462</v>
      </c>
      <c r="C1167" s="264" t="s">
        <v>3463</v>
      </c>
      <c r="D1167" s="103" t="s">
        <v>51</v>
      </c>
      <c r="E1167" s="558">
        <v>192</v>
      </c>
      <c r="F1167" s="559" t="s">
        <v>46</v>
      </c>
      <c r="G1167" s="264" t="s">
        <v>6327</v>
      </c>
      <c r="H1167" s="104" t="s">
        <v>1447</v>
      </c>
    </row>
    <row r="1168" spans="1:8" x14ac:dyDescent="0.2">
      <c r="A1168" s="557">
        <v>42656</v>
      </c>
      <c r="B1168" s="103" t="s">
        <v>3464</v>
      </c>
      <c r="C1168" s="264"/>
      <c r="D1168" s="103" t="s">
        <v>303</v>
      </c>
      <c r="E1168" s="558">
        <v>47</v>
      </c>
      <c r="F1168" s="559" t="s">
        <v>46</v>
      </c>
      <c r="G1168" s="264" t="s">
        <v>6327</v>
      </c>
      <c r="H1168" s="104" t="s">
        <v>1445</v>
      </c>
    </row>
    <row r="1169" spans="1:8" x14ac:dyDescent="0.2">
      <c r="A1169" s="557">
        <v>42656</v>
      </c>
      <c r="B1169" s="103" t="s">
        <v>3465</v>
      </c>
      <c r="C1169" s="264" t="s">
        <v>3466</v>
      </c>
      <c r="D1169" s="103" t="s">
        <v>54</v>
      </c>
      <c r="E1169" s="558">
        <v>2700</v>
      </c>
      <c r="F1169" s="559" t="s">
        <v>46</v>
      </c>
      <c r="G1169" s="264" t="s">
        <v>6327</v>
      </c>
      <c r="H1169" s="104" t="s">
        <v>2978</v>
      </c>
    </row>
    <row r="1170" spans="1:8" x14ac:dyDescent="0.2">
      <c r="A1170" s="557">
        <v>42656</v>
      </c>
      <c r="B1170" s="103" t="s">
        <v>3467</v>
      </c>
      <c r="C1170" s="264" t="s">
        <v>3468</v>
      </c>
      <c r="D1170" s="103" t="s">
        <v>54</v>
      </c>
      <c r="E1170" s="558">
        <v>699.8</v>
      </c>
      <c r="F1170" s="559" t="s">
        <v>46</v>
      </c>
      <c r="G1170" s="264" t="s">
        <v>6327</v>
      </c>
      <c r="H1170" s="104" t="s">
        <v>1447</v>
      </c>
    </row>
    <row r="1171" spans="1:8" x14ac:dyDescent="0.2">
      <c r="A1171" s="557">
        <v>42662</v>
      </c>
      <c r="B1171" s="103" t="s">
        <v>3469</v>
      </c>
      <c r="C1171" s="264"/>
      <c r="D1171" s="103" t="s">
        <v>49</v>
      </c>
      <c r="E1171" s="558">
        <v>1000</v>
      </c>
      <c r="F1171" s="559" t="s">
        <v>46</v>
      </c>
      <c r="G1171" s="264" t="s">
        <v>6327</v>
      </c>
      <c r="H1171" s="104" t="s">
        <v>1445</v>
      </c>
    </row>
    <row r="1172" spans="1:8" x14ac:dyDescent="0.2">
      <c r="A1172" s="557">
        <v>42662</v>
      </c>
      <c r="B1172" s="103" t="s">
        <v>3470</v>
      </c>
      <c r="C1172" s="264"/>
      <c r="D1172" s="103" t="s">
        <v>303</v>
      </c>
      <c r="E1172" s="558">
        <v>58.79</v>
      </c>
      <c r="F1172" s="559" t="s">
        <v>46</v>
      </c>
      <c r="G1172" s="264" t="s">
        <v>6327</v>
      </c>
      <c r="H1172" s="104" t="s">
        <v>1445</v>
      </c>
    </row>
    <row r="1173" spans="1:8" x14ac:dyDescent="0.2">
      <c r="A1173" s="557">
        <v>42662</v>
      </c>
      <c r="B1173" s="103" t="s">
        <v>3471</v>
      </c>
      <c r="C1173" s="264" t="s">
        <v>3472</v>
      </c>
      <c r="D1173" s="103" t="s">
        <v>54</v>
      </c>
      <c r="E1173" s="558">
        <v>315</v>
      </c>
      <c r="F1173" s="559" t="s">
        <v>46</v>
      </c>
      <c r="G1173" s="264" t="s">
        <v>6327</v>
      </c>
      <c r="H1173" s="104" t="s">
        <v>1447</v>
      </c>
    </row>
    <row r="1174" spans="1:8" x14ac:dyDescent="0.2">
      <c r="A1174" s="557">
        <v>42664</v>
      </c>
      <c r="B1174" s="103" t="s">
        <v>3473</v>
      </c>
      <c r="C1174" s="264" t="s">
        <v>3474</v>
      </c>
      <c r="D1174" s="103" t="s">
        <v>54</v>
      </c>
      <c r="E1174" s="558">
        <v>390</v>
      </c>
      <c r="F1174" s="559" t="s">
        <v>46</v>
      </c>
      <c r="G1174" s="264" t="s">
        <v>6327</v>
      </c>
      <c r="H1174" s="104" t="s">
        <v>1447</v>
      </c>
    </row>
    <row r="1175" spans="1:8" x14ac:dyDescent="0.2">
      <c r="A1175" s="557">
        <v>42669</v>
      </c>
      <c r="B1175" s="103" t="s">
        <v>3475</v>
      </c>
      <c r="C1175" s="264" t="s">
        <v>3476</v>
      </c>
      <c r="D1175" s="103" t="s">
        <v>54</v>
      </c>
      <c r="E1175" s="558">
        <v>925</v>
      </c>
      <c r="F1175" s="559" t="s">
        <v>46</v>
      </c>
      <c r="G1175" s="264" t="s">
        <v>6327</v>
      </c>
      <c r="H1175" s="104" t="s">
        <v>1447</v>
      </c>
    </row>
    <row r="1176" spans="1:8" x14ac:dyDescent="0.2">
      <c r="A1176" s="557">
        <v>42669</v>
      </c>
      <c r="B1176" s="103" t="s">
        <v>3477</v>
      </c>
      <c r="C1176" s="264" t="s">
        <v>3478</v>
      </c>
      <c r="D1176" s="103" t="s">
        <v>54</v>
      </c>
      <c r="E1176" s="558">
        <v>350</v>
      </c>
      <c r="F1176" s="559" t="s">
        <v>46</v>
      </c>
      <c r="G1176" s="264" t="s">
        <v>6327</v>
      </c>
      <c r="H1176" s="104" t="s">
        <v>1447</v>
      </c>
    </row>
    <row r="1177" spans="1:8" x14ac:dyDescent="0.2">
      <c r="A1177" s="557">
        <v>42674</v>
      </c>
      <c r="B1177" s="103" t="s">
        <v>3479</v>
      </c>
      <c r="C1177" s="264" t="s">
        <v>3480</v>
      </c>
      <c r="D1177" s="103" t="s">
        <v>54</v>
      </c>
      <c r="E1177" s="558">
        <v>315</v>
      </c>
      <c r="F1177" s="559" t="s">
        <v>46</v>
      </c>
      <c r="G1177" s="264" t="s">
        <v>6327</v>
      </c>
      <c r="H1177" s="104" t="s">
        <v>1447</v>
      </c>
    </row>
    <row r="1178" spans="1:8" x14ac:dyDescent="0.2">
      <c r="A1178" s="557">
        <v>42677</v>
      </c>
      <c r="B1178" s="103" t="s">
        <v>3481</v>
      </c>
      <c r="C1178" s="264"/>
      <c r="D1178" s="103" t="s">
        <v>49</v>
      </c>
      <c r="E1178" s="558">
        <v>1000</v>
      </c>
      <c r="F1178" s="559" t="s">
        <v>46</v>
      </c>
      <c r="G1178" s="264" t="s">
        <v>6327</v>
      </c>
      <c r="H1178" s="104" t="s">
        <v>1445</v>
      </c>
    </row>
    <row r="1179" spans="1:8" x14ac:dyDescent="0.2">
      <c r="A1179" s="557">
        <v>42677</v>
      </c>
      <c r="B1179" s="103" t="s">
        <v>3482</v>
      </c>
      <c r="C1179" s="264"/>
      <c r="D1179" s="103" t="s">
        <v>49</v>
      </c>
      <c r="E1179" s="558">
        <v>500</v>
      </c>
      <c r="F1179" s="559" t="s">
        <v>46</v>
      </c>
      <c r="G1179" s="264" t="s">
        <v>6327</v>
      </c>
      <c r="H1179" s="104" t="s">
        <v>1442</v>
      </c>
    </row>
    <row r="1180" spans="1:8" x14ac:dyDescent="0.2">
      <c r="A1180" s="557">
        <v>42677</v>
      </c>
      <c r="B1180" s="103" t="s">
        <v>3483</v>
      </c>
      <c r="C1180" s="264"/>
      <c r="D1180" s="103" t="s">
        <v>303</v>
      </c>
      <c r="E1180" s="558">
        <v>69.36</v>
      </c>
      <c r="F1180" s="559" t="s">
        <v>46</v>
      </c>
      <c r="G1180" s="264" t="s">
        <v>6327</v>
      </c>
      <c r="H1180" s="104" t="s">
        <v>1445</v>
      </c>
    </row>
    <row r="1181" spans="1:8" x14ac:dyDescent="0.2">
      <c r="A1181" s="557">
        <v>42682</v>
      </c>
      <c r="B1181" s="103" t="s">
        <v>3484</v>
      </c>
      <c r="C1181" s="264"/>
      <c r="D1181" s="103" t="s">
        <v>49</v>
      </c>
      <c r="E1181" s="558">
        <v>1000</v>
      </c>
      <c r="F1181" s="559" t="s">
        <v>46</v>
      </c>
      <c r="G1181" s="264" t="s">
        <v>6327</v>
      </c>
      <c r="H1181" s="104" t="s">
        <v>1445</v>
      </c>
    </row>
    <row r="1182" spans="1:8" x14ac:dyDescent="0.2">
      <c r="A1182" s="557">
        <v>42682</v>
      </c>
      <c r="B1182" s="103" t="s">
        <v>3485</v>
      </c>
      <c r="C1182" s="264" t="s">
        <v>3486</v>
      </c>
      <c r="D1182" s="103" t="s">
        <v>54</v>
      </c>
      <c r="E1182" s="558">
        <v>882</v>
      </c>
      <c r="F1182" s="559" t="s">
        <v>46</v>
      </c>
      <c r="G1182" s="264" t="s">
        <v>6327</v>
      </c>
      <c r="H1182" s="104" t="s">
        <v>1447</v>
      </c>
    </row>
    <row r="1183" spans="1:8" x14ac:dyDescent="0.2">
      <c r="A1183" s="557">
        <v>42682</v>
      </c>
      <c r="B1183" s="103" t="s">
        <v>3487</v>
      </c>
      <c r="C1183" s="264" t="s">
        <v>3488</v>
      </c>
      <c r="D1183" s="103" t="s">
        <v>54</v>
      </c>
      <c r="E1183" s="558">
        <v>350</v>
      </c>
      <c r="F1183" s="559" t="s">
        <v>46</v>
      </c>
      <c r="G1183" s="264" t="s">
        <v>6327</v>
      </c>
      <c r="H1183" s="104" t="s">
        <v>1447</v>
      </c>
    </row>
    <row r="1184" spans="1:8" x14ac:dyDescent="0.2">
      <c r="A1184" s="557">
        <v>42682</v>
      </c>
      <c r="B1184" s="103" t="s">
        <v>3489</v>
      </c>
      <c r="C1184" s="264"/>
      <c r="D1184" s="103" t="s">
        <v>303</v>
      </c>
      <c r="E1184" s="558">
        <v>7.82</v>
      </c>
      <c r="F1184" s="559" t="s">
        <v>46</v>
      </c>
      <c r="G1184" s="264" t="s">
        <v>6327</v>
      </c>
      <c r="H1184" s="104" t="s">
        <v>1445</v>
      </c>
    </row>
    <row r="1185" spans="1:8" x14ac:dyDescent="0.2">
      <c r="A1185" s="557">
        <v>42682</v>
      </c>
      <c r="B1185" s="103" t="s">
        <v>3490</v>
      </c>
      <c r="C1185" s="264" t="s">
        <v>3491</v>
      </c>
      <c r="D1185" s="103" t="s">
        <v>54</v>
      </c>
      <c r="E1185" s="558">
        <v>305</v>
      </c>
      <c r="F1185" s="559" t="s">
        <v>46</v>
      </c>
      <c r="G1185" s="264" t="s">
        <v>6327</v>
      </c>
      <c r="H1185" s="104" t="s">
        <v>1447</v>
      </c>
    </row>
    <row r="1186" spans="1:8" x14ac:dyDescent="0.2">
      <c r="A1186" s="557">
        <v>42682</v>
      </c>
      <c r="B1186" s="103" t="s">
        <v>3492</v>
      </c>
      <c r="C1186" s="264" t="s">
        <v>3493</v>
      </c>
      <c r="D1186" s="103" t="s">
        <v>54</v>
      </c>
      <c r="E1186" s="558">
        <v>74.900000000000006</v>
      </c>
      <c r="F1186" s="559" t="s">
        <v>46</v>
      </c>
      <c r="G1186" s="264" t="s">
        <v>6327</v>
      </c>
      <c r="H1186" s="104" t="s">
        <v>1447</v>
      </c>
    </row>
    <row r="1187" spans="1:8" x14ac:dyDescent="0.2">
      <c r="A1187" s="557">
        <v>42683</v>
      </c>
      <c r="B1187" s="103" t="s">
        <v>3494</v>
      </c>
      <c r="C1187" s="264" t="s">
        <v>3495</v>
      </c>
      <c r="D1187" s="103" t="s">
        <v>54</v>
      </c>
      <c r="E1187" s="558">
        <v>1830</v>
      </c>
      <c r="F1187" s="559" t="s">
        <v>46</v>
      </c>
      <c r="G1187" s="264" t="s">
        <v>6327</v>
      </c>
      <c r="H1187" s="104" t="s">
        <v>1447</v>
      </c>
    </row>
    <row r="1188" spans="1:8" x14ac:dyDescent="0.2">
      <c r="A1188" s="557">
        <v>42683</v>
      </c>
      <c r="B1188" s="103" t="s">
        <v>3496</v>
      </c>
      <c r="C1188" s="264" t="s">
        <v>3497</v>
      </c>
      <c r="D1188" s="103" t="s">
        <v>54</v>
      </c>
      <c r="E1188" s="558">
        <v>2450</v>
      </c>
      <c r="F1188" s="559" t="s">
        <v>46</v>
      </c>
      <c r="G1188" s="264" t="s">
        <v>6327</v>
      </c>
      <c r="H1188" s="104" t="s">
        <v>2978</v>
      </c>
    </row>
    <row r="1189" spans="1:8" x14ac:dyDescent="0.2">
      <c r="A1189" s="557">
        <v>42684</v>
      </c>
      <c r="B1189" s="103" t="s">
        <v>3498</v>
      </c>
      <c r="C1189" s="264" t="s">
        <v>3499</v>
      </c>
      <c r="D1189" s="103" t="s">
        <v>54</v>
      </c>
      <c r="E1189" s="558">
        <v>450</v>
      </c>
      <c r="F1189" s="559" t="s">
        <v>46</v>
      </c>
      <c r="G1189" s="264" t="s">
        <v>6327</v>
      </c>
      <c r="H1189" s="104" t="s">
        <v>1447</v>
      </c>
    </row>
    <row r="1190" spans="1:8" x14ac:dyDescent="0.2">
      <c r="A1190" s="557">
        <v>42691</v>
      </c>
      <c r="B1190" s="103" t="s">
        <v>3500</v>
      </c>
      <c r="C1190" s="264" t="s">
        <v>3501</v>
      </c>
      <c r="D1190" s="103" t="s">
        <v>54</v>
      </c>
      <c r="E1190" s="558">
        <v>183.8</v>
      </c>
      <c r="F1190" s="559" t="s">
        <v>46</v>
      </c>
      <c r="G1190" s="264" t="s">
        <v>6327</v>
      </c>
      <c r="H1190" s="104" t="s">
        <v>1447</v>
      </c>
    </row>
    <row r="1191" spans="1:8" x14ac:dyDescent="0.2">
      <c r="A1191" s="557">
        <v>42695</v>
      </c>
      <c r="B1191" s="103" t="s">
        <v>3502</v>
      </c>
      <c r="C1191" s="264" t="s">
        <v>1171</v>
      </c>
      <c r="D1191" s="103" t="s">
        <v>51</v>
      </c>
      <c r="E1191" s="558">
        <v>310</v>
      </c>
      <c r="F1191" s="559" t="s">
        <v>46</v>
      </c>
      <c r="G1191" s="264" t="s">
        <v>6327</v>
      </c>
      <c r="H1191" s="104" t="s">
        <v>1447</v>
      </c>
    </row>
    <row r="1192" spans="1:8" x14ac:dyDescent="0.2">
      <c r="A1192" s="557">
        <v>42703</v>
      </c>
      <c r="B1192" s="103" t="s">
        <v>3503</v>
      </c>
      <c r="C1192" s="264"/>
      <c r="D1192" s="103" t="s">
        <v>49</v>
      </c>
      <c r="E1192" s="558">
        <v>1000</v>
      </c>
      <c r="F1192" s="559" t="s">
        <v>46</v>
      </c>
      <c r="G1192" s="264" t="s">
        <v>6327</v>
      </c>
      <c r="H1192" s="104" t="s">
        <v>1445</v>
      </c>
    </row>
    <row r="1193" spans="1:8" x14ac:dyDescent="0.2">
      <c r="A1193" s="557">
        <v>42703</v>
      </c>
      <c r="B1193" s="103" t="s">
        <v>3504</v>
      </c>
      <c r="C1193" s="264"/>
      <c r="D1193" s="103" t="s">
        <v>303</v>
      </c>
      <c r="E1193" s="558">
        <v>50.58</v>
      </c>
      <c r="F1193" s="559" t="s">
        <v>46</v>
      </c>
      <c r="G1193" s="264" t="s">
        <v>6327</v>
      </c>
      <c r="H1193" s="104" t="s">
        <v>1445</v>
      </c>
    </row>
    <row r="1194" spans="1:8" x14ac:dyDescent="0.2">
      <c r="A1194" s="557">
        <v>42703</v>
      </c>
      <c r="B1194" s="103" t="s">
        <v>3505</v>
      </c>
      <c r="C1194" s="264" t="s">
        <v>3506</v>
      </c>
      <c r="D1194" s="103" t="s">
        <v>51</v>
      </c>
      <c r="E1194" s="558">
        <v>315</v>
      </c>
      <c r="F1194" s="559" t="s">
        <v>46</v>
      </c>
      <c r="G1194" s="264" t="s">
        <v>6327</v>
      </c>
      <c r="H1194" s="104" t="s">
        <v>1447</v>
      </c>
    </row>
    <row r="1195" spans="1:8" x14ac:dyDescent="0.2">
      <c r="A1195" s="557">
        <v>42704</v>
      </c>
      <c r="B1195" s="103" t="s">
        <v>3507</v>
      </c>
      <c r="C1195" s="264"/>
      <c r="D1195" s="103" t="s">
        <v>49</v>
      </c>
      <c r="E1195" s="558">
        <v>1000</v>
      </c>
      <c r="F1195" s="559" t="s">
        <v>46</v>
      </c>
      <c r="G1195" s="264" t="s">
        <v>6327</v>
      </c>
      <c r="H1195" s="104" t="s">
        <v>1445</v>
      </c>
    </row>
    <row r="1196" spans="1:8" x14ac:dyDescent="0.2">
      <c r="A1196" s="557">
        <v>42704</v>
      </c>
      <c r="B1196" s="103" t="s">
        <v>3508</v>
      </c>
      <c r="C1196" s="264"/>
      <c r="D1196" s="103" t="s">
        <v>303</v>
      </c>
      <c r="E1196" s="558">
        <v>66.45</v>
      </c>
      <c r="F1196" s="559" t="s">
        <v>46</v>
      </c>
      <c r="G1196" s="264" t="s">
        <v>6327</v>
      </c>
      <c r="H1196" s="104" t="s">
        <v>1445</v>
      </c>
    </row>
    <row r="1197" spans="1:8" x14ac:dyDescent="0.2">
      <c r="A1197" s="557">
        <v>42704</v>
      </c>
      <c r="B1197" s="103" t="s">
        <v>3509</v>
      </c>
      <c r="C1197" s="264" t="s">
        <v>3348</v>
      </c>
      <c r="D1197" s="103" t="s">
        <v>51</v>
      </c>
      <c r="E1197" s="558">
        <v>270</v>
      </c>
      <c r="F1197" s="559" t="s">
        <v>46</v>
      </c>
      <c r="G1197" s="264" t="s">
        <v>6327</v>
      </c>
      <c r="H1197" s="104" t="s">
        <v>1447</v>
      </c>
    </row>
    <row r="1198" spans="1:8" x14ac:dyDescent="0.2">
      <c r="A1198" s="557">
        <v>42709</v>
      </c>
      <c r="B1198" s="103" t="s">
        <v>3510</v>
      </c>
      <c r="C1198" s="264" t="s">
        <v>3511</v>
      </c>
      <c r="D1198" s="103" t="s">
        <v>54</v>
      </c>
      <c r="E1198" s="558">
        <v>856.5</v>
      </c>
      <c r="F1198" s="559" t="s">
        <v>46</v>
      </c>
      <c r="G1198" s="264" t="s">
        <v>6327</v>
      </c>
      <c r="H1198" s="104" t="s">
        <v>1447</v>
      </c>
    </row>
    <row r="1199" spans="1:8" x14ac:dyDescent="0.2">
      <c r="A1199" s="557">
        <v>42709</v>
      </c>
      <c r="B1199" s="103" t="s">
        <v>3512</v>
      </c>
      <c r="C1199" s="264" t="s">
        <v>3513</v>
      </c>
      <c r="D1199" s="103" t="s">
        <v>54</v>
      </c>
      <c r="E1199" s="558">
        <v>620.41</v>
      </c>
      <c r="F1199" s="559" t="s">
        <v>46</v>
      </c>
      <c r="G1199" s="264" t="s">
        <v>6327</v>
      </c>
      <c r="H1199" s="104" t="s">
        <v>1447</v>
      </c>
    </row>
    <row r="1200" spans="1:8" x14ac:dyDescent="0.2">
      <c r="A1200" s="557">
        <v>42709</v>
      </c>
      <c r="B1200" s="103" t="s">
        <v>3514</v>
      </c>
      <c r="C1200" s="264" t="s">
        <v>3351</v>
      </c>
      <c r="D1200" s="103" t="s">
        <v>54</v>
      </c>
      <c r="E1200" s="558">
        <v>12216.3</v>
      </c>
      <c r="F1200" s="559" t="s">
        <v>46</v>
      </c>
      <c r="G1200" s="264" t="s">
        <v>6327</v>
      </c>
      <c r="H1200" s="104" t="s">
        <v>1447</v>
      </c>
    </row>
    <row r="1201" spans="1:8" x14ac:dyDescent="0.2">
      <c r="A1201" s="557">
        <v>42710</v>
      </c>
      <c r="B1201" s="103" t="s">
        <v>3515</v>
      </c>
      <c r="C1201" s="264"/>
      <c r="D1201" s="103" t="s">
        <v>49</v>
      </c>
      <c r="E1201" s="558">
        <v>500</v>
      </c>
      <c r="F1201" s="559" t="s">
        <v>46</v>
      </c>
      <c r="G1201" s="264" t="s">
        <v>6327</v>
      </c>
      <c r="H1201" s="104" t="s">
        <v>1442</v>
      </c>
    </row>
    <row r="1202" spans="1:8" x14ac:dyDescent="0.2">
      <c r="A1202" s="557">
        <v>42710</v>
      </c>
      <c r="B1202" s="103" t="s">
        <v>3516</v>
      </c>
      <c r="C1202" s="264" t="s">
        <v>3517</v>
      </c>
      <c r="D1202" s="103" t="s">
        <v>54</v>
      </c>
      <c r="E1202" s="558">
        <v>535.27</v>
      </c>
      <c r="F1202" s="559" t="s">
        <v>46</v>
      </c>
      <c r="G1202" s="264" t="s">
        <v>6327</v>
      </c>
      <c r="H1202" s="104" t="s">
        <v>1447</v>
      </c>
    </row>
    <row r="1203" spans="1:8" x14ac:dyDescent="0.2">
      <c r="A1203" s="557">
        <v>42712</v>
      </c>
      <c r="B1203" s="103" t="s">
        <v>3518</v>
      </c>
      <c r="C1203" s="264" t="s">
        <v>3519</v>
      </c>
      <c r="D1203" s="103" t="s">
        <v>54</v>
      </c>
      <c r="E1203" s="558">
        <v>511.5</v>
      </c>
      <c r="F1203" s="559" t="s">
        <v>46</v>
      </c>
      <c r="G1203" s="264" t="s">
        <v>6327</v>
      </c>
      <c r="H1203" s="104" t="s">
        <v>1447</v>
      </c>
    </row>
    <row r="1204" spans="1:8" x14ac:dyDescent="0.2">
      <c r="A1204" s="557">
        <v>42712</v>
      </c>
      <c r="B1204" s="103" t="s">
        <v>3520</v>
      </c>
      <c r="C1204" s="264" t="s">
        <v>3519</v>
      </c>
      <c r="D1204" s="103" t="s">
        <v>54</v>
      </c>
      <c r="E1204" s="558">
        <v>2520</v>
      </c>
      <c r="F1204" s="559" t="s">
        <v>46</v>
      </c>
      <c r="G1204" s="264" t="s">
        <v>6327</v>
      </c>
      <c r="H1204" s="104" t="s">
        <v>2978</v>
      </c>
    </row>
    <row r="1205" spans="1:8" x14ac:dyDescent="0.2">
      <c r="A1205" s="557">
        <v>42713</v>
      </c>
      <c r="B1205" s="103" t="s">
        <v>3521</v>
      </c>
      <c r="C1205" s="264"/>
      <c r="D1205" s="103" t="s">
        <v>49</v>
      </c>
      <c r="E1205" s="558">
        <v>1000</v>
      </c>
      <c r="F1205" s="559" t="s">
        <v>46</v>
      </c>
      <c r="G1205" s="264" t="s">
        <v>6327</v>
      </c>
      <c r="H1205" s="104" t="s">
        <v>1445</v>
      </c>
    </row>
    <row r="1206" spans="1:8" ht="12.75" thickBot="1" x14ac:dyDescent="0.25">
      <c r="A1206" s="557">
        <v>42713</v>
      </c>
      <c r="B1206" s="103" t="s">
        <v>3522</v>
      </c>
      <c r="C1206" s="264"/>
      <c r="D1206" s="103" t="s">
        <v>303</v>
      </c>
      <c r="E1206" s="558">
        <v>20.5</v>
      </c>
      <c r="F1206" s="559" t="s">
        <v>46</v>
      </c>
      <c r="G1206" s="264" t="s">
        <v>6327</v>
      </c>
      <c r="H1206" s="104" t="s">
        <v>1445</v>
      </c>
    </row>
    <row r="1207" spans="1:8" ht="12.75" thickBot="1" x14ac:dyDescent="0.25">
      <c r="A1207" s="735" t="s">
        <v>3078</v>
      </c>
      <c r="B1207" s="736"/>
      <c r="C1207" s="467"/>
      <c r="D1207" s="468"/>
      <c r="E1207" s="469">
        <f>SUM(E1039:E1206)</f>
        <v>160973.60299999994</v>
      </c>
      <c r="F1207" s="470"/>
      <c r="G1207" s="467"/>
      <c r="H1207" s="471"/>
    </row>
    <row r="1208" spans="1:8" x14ac:dyDescent="0.2">
      <c r="A1208" s="286">
        <v>42432</v>
      </c>
      <c r="B1208" s="103" t="s">
        <v>6374</v>
      </c>
      <c r="C1208" s="264" t="s">
        <v>2859</v>
      </c>
      <c r="D1208" s="103" t="s">
        <v>54</v>
      </c>
      <c r="E1208" s="558">
        <v>411.84</v>
      </c>
      <c r="F1208" s="261" t="s">
        <v>46</v>
      </c>
      <c r="G1208" s="264" t="s">
        <v>6328</v>
      </c>
      <c r="H1208" s="104" t="s">
        <v>6375</v>
      </c>
    </row>
    <row r="1209" spans="1:8" x14ac:dyDescent="0.2">
      <c r="A1209" s="286">
        <v>42464</v>
      </c>
      <c r="B1209" s="103" t="s">
        <v>2958</v>
      </c>
      <c r="C1209" s="264"/>
      <c r="D1209" s="103" t="s">
        <v>48</v>
      </c>
      <c r="E1209" s="558">
        <v>160</v>
      </c>
      <c r="F1209" s="261" t="s">
        <v>46</v>
      </c>
      <c r="G1209" s="264" t="s">
        <v>6328</v>
      </c>
      <c r="H1209" s="104" t="s">
        <v>3027</v>
      </c>
    </row>
    <row r="1210" spans="1:8" x14ac:dyDescent="0.2">
      <c r="A1210" s="286">
        <v>42550</v>
      </c>
      <c r="B1210" s="103" t="s">
        <v>3131</v>
      </c>
      <c r="C1210" s="264"/>
      <c r="D1210" s="103" t="s">
        <v>3135</v>
      </c>
      <c r="E1210" s="558">
        <v>5200</v>
      </c>
      <c r="F1210" s="261" t="s">
        <v>46</v>
      </c>
      <c r="G1210" s="264" t="s">
        <v>6328</v>
      </c>
      <c r="H1210" s="104" t="s">
        <v>3136</v>
      </c>
    </row>
    <row r="1211" spans="1:8" x14ac:dyDescent="0.2">
      <c r="A1211" s="286">
        <v>42550</v>
      </c>
      <c r="B1211" s="103" t="s">
        <v>3132</v>
      </c>
      <c r="C1211" s="264"/>
      <c r="D1211" s="103" t="s">
        <v>3135</v>
      </c>
      <c r="E1211" s="558">
        <v>5200</v>
      </c>
      <c r="F1211" s="261" t="s">
        <v>46</v>
      </c>
      <c r="G1211" s="264" t="s">
        <v>6328</v>
      </c>
      <c r="H1211" s="104" t="s">
        <v>3136</v>
      </c>
    </row>
    <row r="1212" spans="1:8" x14ac:dyDescent="0.2">
      <c r="A1212" s="286">
        <v>42580</v>
      </c>
      <c r="B1212" s="103" t="s">
        <v>3133</v>
      </c>
      <c r="C1212" s="264"/>
      <c r="D1212" s="103" t="s">
        <v>3135</v>
      </c>
      <c r="E1212" s="558">
        <v>5200</v>
      </c>
      <c r="F1212" s="261" t="s">
        <v>46</v>
      </c>
      <c r="G1212" s="264" t="s">
        <v>6328</v>
      </c>
      <c r="H1212" s="104" t="s">
        <v>3136</v>
      </c>
    </row>
    <row r="1213" spans="1:8" x14ac:dyDescent="0.2">
      <c r="A1213" s="286">
        <v>42580</v>
      </c>
      <c r="B1213" s="103" t="s">
        <v>3134</v>
      </c>
      <c r="C1213" s="264"/>
      <c r="D1213" s="103" t="s">
        <v>3135</v>
      </c>
      <c r="E1213" s="558">
        <v>5200</v>
      </c>
      <c r="F1213" s="261" t="s">
        <v>46</v>
      </c>
      <c r="G1213" s="264" t="s">
        <v>6328</v>
      </c>
      <c r="H1213" s="104" t="s">
        <v>3136</v>
      </c>
    </row>
    <row r="1214" spans="1:8" x14ac:dyDescent="0.2">
      <c r="A1214" s="286">
        <v>42611</v>
      </c>
      <c r="B1214" s="103" t="s">
        <v>3212</v>
      </c>
      <c r="C1214" s="264"/>
      <c r="D1214" s="103" t="s">
        <v>3135</v>
      </c>
      <c r="E1214" s="558">
        <v>5200</v>
      </c>
      <c r="F1214" s="559" t="s">
        <v>46</v>
      </c>
      <c r="G1214" s="264" t="s">
        <v>6328</v>
      </c>
      <c r="H1214" s="104" t="s">
        <v>3136</v>
      </c>
    </row>
    <row r="1215" spans="1:8" x14ac:dyDescent="0.2">
      <c r="A1215" s="286">
        <v>42611</v>
      </c>
      <c r="B1215" s="103" t="s">
        <v>3213</v>
      </c>
      <c r="C1215" s="264"/>
      <c r="D1215" s="103" t="s">
        <v>3135</v>
      </c>
      <c r="E1215" s="558">
        <v>5200</v>
      </c>
      <c r="F1215" s="559" t="s">
        <v>46</v>
      </c>
      <c r="G1215" s="264" t="s">
        <v>6328</v>
      </c>
      <c r="H1215" s="104" t="s">
        <v>3136</v>
      </c>
    </row>
    <row r="1216" spans="1:8" x14ac:dyDescent="0.2">
      <c r="A1216" s="286">
        <v>42642</v>
      </c>
      <c r="B1216" s="103" t="s">
        <v>3414</v>
      </c>
      <c r="C1216" s="264"/>
      <c r="D1216" s="103" t="s">
        <v>3135</v>
      </c>
      <c r="E1216" s="558">
        <v>5200</v>
      </c>
      <c r="F1216" s="559" t="s">
        <v>46</v>
      </c>
      <c r="G1216" s="264" t="s">
        <v>6328</v>
      </c>
      <c r="H1216" s="104" t="s">
        <v>3136</v>
      </c>
    </row>
    <row r="1217" spans="1:19" x14ac:dyDescent="0.2">
      <c r="A1217" s="286">
        <v>42642</v>
      </c>
      <c r="B1217" s="103" t="s">
        <v>3415</v>
      </c>
      <c r="C1217" s="264"/>
      <c r="D1217" s="103" t="s">
        <v>3135</v>
      </c>
      <c r="E1217" s="558">
        <v>5200</v>
      </c>
      <c r="F1217" s="559" t="s">
        <v>46</v>
      </c>
      <c r="G1217" s="264" t="s">
        <v>6328</v>
      </c>
      <c r="H1217" s="104" t="s">
        <v>3136</v>
      </c>
    </row>
    <row r="1218" spans="1:19" x14ac:dyDescent="0.2">
      <c r="A1218" s="286">
        <v>42674</v>
      </c>
      <c r="B1218" s="103" t="s">
        <v>3416</v>
      </c>
      <c r="C1218" s="264"/>
      <c r="D1218" s="103" t="s">
        <v>3135</v>
      </c>
      <c r="E1218" s="558">
        <v>5200</v>
      </c>
      <c r="F1218" s="559" t="s">
        <v>46</v>
      </c>
      <c r="G1218" s="264" t="s">
        <v>6328</v>
      </c>
      <c r="H1218" s="104" t="s">
        <v>3136</v>
      </c>
    </row>
    <row r="1219" spans="1:19" x14ac:dyDescent="0.2">
      <c r="A1219" s="286">
        <v>42674</v>
      </c>
      <c r="B1219" s="103" t="s">
        <v>3417</v>
      </c>
      <c r="C1219" s="264"/>
      <c r="D1219" s="103" t="s">
        <v>3135</v>
      </c>
      <c r="E1219" s="558">
        <v>5200</v>
      </c>
      <c r="F1219" s="559" t="s">
        <v>46</v>
      </c>
      <c r="G1219" s="264" t="s">
        <v>6328</v>
      </c>
      <c r="H1219" s="104" t="s">
        <v>3136</v>
      </c>
    </row>
    <row r="1220" spans="1:19" x14ac:dyDescent="0.2">
      <c r="A1220" s="286">
        <v>42698</v>
      </c>
      <c r="B1220" s="103" t="s">
        <v>3418</v>
      </c>
      <c r="C1220" s="264" t="s">
        <v>3419</v>
      </c>
      <c r="D1220" s="103" t="s">
        <v>54</v>
      </c>
      <c r="E1220" s="558">
        <v>3952.8</v>
      </c>
      <c r="F1220" s="559" t="s">
        <v>46</v>
      </c>
      <c r="G1220" s="264" t="s">
        <v>6328</v>
      </c>
      <c r="H1220" s="104" t="s">
        <v>3420</v>
      </c>
    </row>
    <row r="1221" spans="1:19" x14ac:dyDescent="0.2">
      <c r="A1221" s="286">
        <v>42704</v>
      </c>
      <c r="B1221" s="103" t="s">
        <v>3421</v>
      </c>
      <c r="C1221" s="264"/>
      <c r="D1221" s="103" t="s">
        <v>3135</v>
      </c>
      <c r="E1221" s="558">
        <v>5200</v>
      </c>
      <c r="F1221" s="559" t="s">
        <v>46</v>
      </c>
      <c r="G1221" s="264" t="s">
        <v>6328</v>
      </c>
      <c r="H1221" s="104" t="s">
        <v>3136</v>
      </c>
    </row>
    <row r="1222" spans="1:19" x14ac:dyDescent="0.2">
      <c r="A1222" s="129">
        <v>42704</v>
      </c>
      <c r="B1222" s="560" t="s">
        <v>3397</v>
      </c>
      <c r="C1222" s="108"/>
      <c r="D1222" s="103" t="s">
        <v>3135</v>
      </c>
      <c r="E1222" s="561">
        <v>5200</v>
      </c>
      <c r="F1222" s="559" t="s">
        <v>46</v>
      </c>
      <c r="G1222" s="108" t="s">
        <v>6328</v>
      </c>
      <c r="H1222" s="560" t="s">
        <v>3136</v>
      </c>
    </row>
    <row r="1223" spans="1:19" x14ac:dyDescent="0.2">
      <c r="A1223" s="129">
        <v>42735</v>
      </c>
      <c r="B1223" s="103" t="s">
        <v>3422</v>
      </c>
      <c r="C1223" s="264"/>
      <c r="D1223" s="103" t="s">
        <v>3135</v>
      </c>
      <c r="E1223" s="558">
        <v>5200</v>
      </c>
      <c r="F1223" s="559" t="s">
        <v>46</v>
      </c>
      <c r="G1223" s="264" t="s">
        <v>6328</v>
      </c>
      <c r="H1223" s="104" t="s">
        <v>3136</v>
      </c>
    </row>
    <row r="1224" spans="1:19" s="105" customFormat="1" ht="12.75" thickBot="1" x14ac:dyDescent="0.25">
      <c r="A1224" s="129">
        <v>42735</v>
      </c>
      <c r="B1224" s="560" t="s">
        <v>3423</v>
      </c>
      <c r="C1224" s="108"/>
      <c r="D1224" s="103" t="s">
        <v>3135</v>
      </c>
      <c r="E1224" s="561">
        <v>5200</v>
      </c>
      <c r="F1224" s="559" t="s">
        <v>46</v>
      </c>
      <c r="G1224" s="108" t="s">
        <v>6328</v>
      </c>
      <c r="H1224" s="560" t="s">
        <v>3136</v>
      </c>
      <c r="I1224" s="437"/>
      <c r="J1224" s="437"/>
      <c r="K1224" s="437"/>
      <c r="L1224" s="437"/>
      <c r="M1224" s="536"/>
      <c r="N1224" s="437"/>
      <c r="O1224" s="437"/>
      <c r="P1224" s="437"/>
      <c r="Q1224" s="437"/>
      <c r="R1224" s="437"/>
      <c r="S1224" s="437"/>
    </row>
    <row r="1225" spans="1:19" x14ac:dyDescent="0.2">
      <c r="A1225" s="737" t="s">
        <v>3078</v>
      </c>
      <c r="B1225" s="738"/>
      <c r="C1225" s="562"/>
      <c r="D1225" s="563"/>
      <c r="E1225" s="564">
        <f>SUM(E1208:E1224)</f>
        <v>77324.639999999999</v>
      </c>
      <c r="F1225" s="565"/>
      <c r="G1225" s="562"/>
      <c r="H1225" s="566"/>
    </row>
    <row r="1226" spans="1:19" s="105" customFormat="1" x14ac:dyDescent="0.2">
      <c r="A1226" s="567">
        <v>42387</v>
      </c>
      <c r="B1226" s="568" t="s">
        <v>2710</v>
      </c>
      <c r="C1226" s="264"/>
      <c r="D1226" s="568" t="s">
        <v>81</v>
      </c>
      <c r="E1226" s="569">
        <v>205</v>
      </c>
      <c r="F1226" s="261" t="s">
        <v>46</v>
      </c>
      <c r="G1226" s="264" t="s">
        <v>6329</v>
      </c>
      <c r="H1226" s="560" t="s">
        <v>2965</v>
      </c>
      <c r="M1226" s="132"/>
    </row>
    <row r="1227" spans="1:19" s="105" customFormat="1" x14ac:dyDescent="0.2">
      <c r="A1227" s="570">
        <v>42571</v>
      </c>
      <c r="B1227" s="560" t="s">
        <v>6416</v>
      </c>
      <c r="C1227" s="108" t="s">
        <v>3139</v>
      </c>
      <c r="D1227" s="560" t="s">
        <v>54</v>
      </c>
      <c r="E1227" s="561">
        <v>1086</v>
      </c>
      <c r="F1227" s="261" t="s">
        <v>46</v>
      </c>
      <c r="G1227" s="108" t="s">
        <v>6329</v>
      </c>
      <c r="H1227" s="560" t="s">
        <v>6417</v>
      </c>
      <c r="M1227" s="132"/>
    </row>
    <row r="1228" spans="1:19" s="105" customFormat="1" x14ac:dyDescent="0.2">
      <c r="A1228" s="570">
        <v>42573</v>
      </c>
      <c r="B1228" s="560" t="s">
        <v>3137</v>
      </c>
      <c r="C1228" s="108" t="s">
        <v>3140</v>
      </c>
      <c r="D1228" s="560" t="s">
        <v>54</v>
      </c>
      <c r="E1228" s="561">
        <v>561</v>
      </c>
      <c r="F1228" s="261" t="s">
        <v>46</v>
      </c>
      <c r="G1228" s="108" t="s">
        <v>6329</v>
      </c>
      <c r="H1228" s="560" t="s">
        <v>3141</v>
      </c>
      <c r="M1228" s="132"/>
    </row>
    <row r="1229" spans="1:19" s="105" customFormat="1" x14ac:dyDescent="0.2">
      <c r="A1229" s="570">
        <v>42580</v>
      </c>
      <c r="B1229" s="560" t="s">
        <v>3138</v>
      </c>
      <c r="C1229" s="108" t="s">
        <v>3142</v>
      </c>
      <c r="D1229" s="560" t="s">
        <v>54</v>
      </c>
      <c r="E1229" s="561">
        <v>585</v>
      </c>
      <c r="F1229" s="261" t="s">
        <v>46</v>
      </c>
      <c r="G1229" s="108" t="s">
        <v>6329</v>
      </c>
      <c r="H1229" s="560" t="s">
        <v>3143</v>
      </c>
      <c r="M1229" s="132"/>
    </row>
    <row r="1230" spans="1:19" s="105" customFormat="1" x14ac:dyDescent="0.2">
      <c r="A1230" s="570">
        <v>42598</v>
      </c>
      <c r="B1230" s="560" t="s">
        <v>3214</v>
      </c>
      <c r="C1230" s="108" t="s">
        <v>3215</v>
      </c>
      <c r="D1230" s="570" t="s">
        <v>54</v>
      </c>
      <c r="E1230" s="561">
        <v>21.87</v>
      </c>
      <c r="F1230" s="559" t="s">
        <v>46</v>
      </c>
      <c r="G1230" s="108" t="s">
        <v>6329</v>
      </c>
      <c r="H1230" s="560" t="s">
        <v>3216</v>
      </c>
      <c r="M1230" s="132"/>
    </row>
    <row r="1231" spans="1:19" s="105" customFormat="1" x14ac:dyDescent="0.2">
      <c r="A1231" s="570">
        <v>42598</v>
      </c>
      <c r="B1231" s="560" t="s">
        <v>3217</v>
      </c>
      <c r="C1231" s="108" t="s">
        <v>3218</v>
      </c>
      <c r="D1231" s="570" t="s">
        <v>54</v>
      </c>
      <c r="E1231" s="561">
        <v>25.08</v>
      </c>
      <c r="F1231" s="559" t="s">
        <v>46</v>
      </c>
      <c r="G1231" s="108" t="s">
        <v>6329</v>
      </c>
      <c r="H1231" s="560" t="s">
        <v>3216</v>
      </c>
      <c r="I1231" s="437"/>
      <c r="J1231" s="437"/>
      <c r="K1231" s="437"/>
      <c r="L1231" s="437"/>
      <c r="M1231" s="536"/>
      <c r="N1231" s="437"/>
      <c r="O1231" s="437"/>
      <c r="P1231" s="437"/>
      <c r="Q1231" s="437"/>
      <c r="R1231" s="437"/>
      <c r="S1231" s="437"/>
    </row>
    <row r="1232" spans="1:19" s="105" customFormat="1" x14ac:dyDescent="0.2">
      <c r="A1232" s="570">
        <v>42643</v>
      </c>
      <c r="B1232" s="560" t="s">
        <v>3398</v>
      </c>
      <c r="C1232" s="108" t="s">
        <v>3399</v>
      </c>
      <c r="D1232" s="560" t="s">
        <v>54</v>
      </c>
      <c r="E1232" s="561">
        <v>87</v>
      </c>
      <c r="F1232" s="559" t="s">
        <v>46</v>
      </c>
      <c r="G1232" s="108" t="s">
        <v>6329</v>
      </c>
      <c r="H1232" s="560" t="s">
        <v>3400</v>
      </c>
      <c r="I1232" s="437"/>
      <c r="J1232" s="437"/>
      <c r="K1232" s="437"/>
      <c r="L1232" s="437"/>
      <c r="M1232" s="536"/>
      <c r="N1232" s="437"/>
      <c r="O1232" s="437"/>
      <c r="P1232" s="437"/>
      <c r="Q1232" s="437"/>
      <c r="R1232" s="437"/>
      <c r="S1232" s="437"/>
    </row>
    <row r="1233" spans="1:19" s="105" customFormat="1" x14ac:dyDescent="0.2">
      <c r="A1233" s="570">
        <v>42674</v>
      </c>
      <c r="B1233" s="560" t="s">
        <v>3401</v>
      </c>
      <c r="C1233" s="108" t="s">
        <v>3402</v>
      </c>
      <c r="D1233" s="560" t="s">
        <v>54</v>
      </c>
      <c r="E1233" s="561">
        <v>585</v>
      </c>
      <c r="F1233" s="559" t="s">
        <v>46</v>
      </c>
      <c r="G1233" s="108" t="s">
        <v>6329</v>
      </c>
      <c r="H1233" s="560" t="s">
        <v>3403</v>
      </c>
      <c r="I1233" s="437"/>
      <c r="J1233" s="437"/>
      <c r="K1233" s="437"/>
      <c r="L1233" s="437"/>
      <c r="M1233" s="536"/>
      <c r="N1233" s="437"/>
      <c r="O1233" s="437"/>
      <c r="P1233" s="437"/>
      <c r="Q1233" s="437"/>
      <c r="R1233" s="437"/>
      <c r="S1233" s="437"/>
    </row>
    <row r="1234" spans="1:19" s="105" customFormat="1" x14ac:dyDescent="0.2">
      <c r="A1234" s="570">
        <v>42691</v>
      </c>
      <c r="B1234" s="560" t="s">
        <v>3404</v>
      </c>
      <c r="C1234" s="108"/>
      <c r="D1234" s="560" t="s">
        <v>81</v>
      </c>
      <c r="E1234" s="561">
        <v>315</v>
      </c>
      <c r="F1234" s="559" t="s">
        <v>46</v>
      </c>
      <c r="G1234" s="108" t="s">
        <v>6329</v>
      </c>
      <c r="H1234" s="560" t="s">
        <v>3405</v>
      </c>
      <c r="I1234" s="437"/>
      <c r="J1234" s="437"/>
      <c r="K1234" s="437"/>
      <c r="L1234" s="437"/>
      <c r="M1234" s="536"/>
      <c r="N1234" s="437"/>
      <c r="O1234" s="437"/>
      <c r="P1234" s="437"/>
      <c r="Q1234" s="437"/>
      <c r="R1234" s="437"/>
      <c r="S1234" s="437"/>
    </row>
    <row r="1235" spans="1:19" s="105" customFormat="1" x14ac:dyDescent="0.2">
      <c r="A1235" s="570">
        <v>42691</v>
      </c>
      <c r="B1235" s="560" t="s">
        <v>3406</v>
      </c>
      <c r="C1235" s="108"/>
      <c r="D1235" s="560" t="s">
        <v>48</v>
      </c>
      <c r="E1235" s="561">
        <v>62.88</v>
      </c>
      <c r="F1235" s="559" t="s">
        <v>46</v>
      </c>
      <c r="G1235" s="108" t="s">
        <v>6329</v>
      </c>
      <c r="H1235" s="560" t="s">
        <v>3407</v>
      </c>
      <c r="I1235" s="437"/>
      <c r="J1235" s="437"/>
      <c r="K1235" s="437"/>
      <c r="L1235" s="437"/>
      <c r="M1235" s="536"/>
      <c r="N1235" s="437"/>
      <c r="O1235" s="437"/>
      <c r="P1235" s="437"/>
      <c r="Q1235" s="437"/>
      <c r="R1235" s="437"/>
      <c r="S1235" s="437"/>
    </row>
    <row r="1236" spans="1:19" s="105" customFormat="1" x14ac:dyDescent="0.2">
      <c r="A1236" s="570">
        <v>42691</v>
      </c>
      <c r="B1236" s="560" t="s">
        <v>3408</v>
      </c>
      <c r="C1236" s="108" t="s">
        <v>3409</v>
      </c>
      <c r="D1236" s="560" t="s">
        <v>135</v>
      </c>
      <c r="E1236" s="561">
        <v>1364.31</v>
      </c>
      <c r="F1236" s="559" t="s">
        <v>46</v>
      </c>
      <c r="G1236" s="108" t="s">
        <v>6329</v>
      </c>
      <c r="H1236" s="560" t="s">
        <v>3410</v>
      </c>
      <c r="I1236" s="437"/>
      <c r="J1236" s="437"/>
      <c r="K1236" s="437"/>
      <c r="L1236" s="437"/>
      <c r="M1236" s="536"/>
      <c r="N1236" s="437"/>
      <c r="O1236" s="437"/>
      <c r="P1236" s="437"/>
      <c r="Q1236" s="437"/>
      <c r="R1236" s="437"/>
      <c r="S1236" s="437"/>
    </row>
    <row r="1237" spans="1:19" s="105" customFormat="1" x14ac:dyDescent="0.2">
      <c r="A1237" s="570">
        <v>42719</v>
      </c>
      <c r="B1237" s="560" t="s">
        <v>3411</v>
      </c>
      <c r="C1237" s="108"/>
      <c r="D1237" s="560" t="s">
        <v>3135</v>
      </c>
      <c r="E1237" s="561">
        <v>1200</v>
      </c>
      <c r="F1237" s="559" t="s">
        <v>46</v>
      </c>
      <c r="G1237" s="108" t="s">
        <v>6329</v>
      </c>
      <c r="H1237" s="560" t="s">
        <v>3136</v>
      </c>
      <c r="I1237" s="437"/>
      <c r="J1237" s="437"/>
      <c r="K1237" s="437"/>
      <c r="L1237" s="437"/>
      <c r="M1237" s="536"/>
      <c r="N1237" s="437"/>
      <c r="O1237" s="437"/>
      <c r="P1237" s="437"/>
      <c r="Q1237" s="437"/>
      <c r="R1237" s="437"/>
      <c r="S1237" s="437"/>
    </row>
    <row r="1238" spans="1:19" s="105" customFormat="1" x14ac:dyDescent="0.2">
      <c r="A1238" s="570">
        <v>42719</v>
      </c>
      <c r="B1238" s="560" t="s">
        <v>3412</v>
      </c>
      <c r="C1238" s="108"/>
      <c r="D1238" s="560" t="s">
        <v>3135</v>
      </c>
      <c r="E1238" s="561">
        <v>1200</v>
      </c>
      <c r="F1238" s="559" t="s">
        <v>46</v>
      </c>
      <c r="G1238" s="108" t="s">
        <v>6329</v>
      </c>
      <c r="H1238" s="560" t="s">
        <v>3136</v>
      </c>
      <c r="I1238" s="437"/>
      <c r="J1238" s="437"/>
      <c r="K1238" s="437"/>
      <c r="L1238" s="437"/>
      <c r="M1238" s="536"/>
      <c r="N1238" s="437"/>
      <c r="O1238" s="437"/>
      <c r="P1238" s="437"/>
      <c r="Q1238" s="437"/>
      <c r="R1238" s="437"/>
      <c r="S1238" s="437"/>
    </row>
    <row r="1239" spans="1:19" ht="12.75" thickBot="1" x14ac:dyDescent="0.25">
      <c r="A1239" s="570">
        <v>42719</v>
      </c>
      <c r="B1239" s="560" t="s">
        <v>3413</v>
      </c>
      <c r="C1239" s="108"/>
      <c r="D1239" s="560" t="s">
        <v>3135</v>
      </c>
      <c r="E1239" s="561">
        <v>600</v>
      </c>
      <c r="F1239" s="559" t="s">
        <v>46</v>
      </c>
      <c r="G1239" s="108" t="s">
        <v>6329</v>
      </c>
      <c r="H1239" s="560" t="s">
        <v>3136</v>
      </c>
      <c r="I1239" s="105"/>
      <c r="J1239" s="105"/>
      <c r="K1239" s="105"/>
      <c r="L1239" s="105"/>
      <c r="M1239" s="132"/>
      <c r="N1239" s="105"/>
      <c r="O1239" s="105"/>
      <c r="P1239" s="105"/>
      <c r="Q1239" s="105"/>
      <c r="R1239" s="105"/>
      <c r="S1239" s="105"/>
    </row>
    <row r="1240" spans="1:19" ht="12.75" thickBot="1" x14ac:dyDescent="0.25">
      <c r="A1240" s="735" t="s">
        <v>3078</v>
      </c>
      <c r="B1240" s="736"/>
      <c r="C1240" s="467"/>
      <c r="D1240" s="468"/>
      <c r="E1240" s="469">
        <f>SUM(E1226:E1239)</f>
        <v>7898.1399999999994</v>
      </c>
      <c r="F1240" s="470"/>
      <c r="G1240" s="467"/>
      <c r="H1240" s="471"/>
    </row>
    <row r="1241" spans="1:19" x14ac:dyDescent="0.2">
      <c r="A1241" s="557">
        <v>42377</v>
      </c>
      <c r="B1241" s="103" t="s">
        <v>2779</v>
      </c>
      <c r="C1241" s="264"/>
      <c r="D1241" s="103" t="s">
        <v>45</v>
      </c>
      <c r="E1241" s="558">
        <v>3380.8</v>
      </c>
      <c r="F1241" s="261" t="s">
        <v>46</v>
      </c>
      <c r="G1241" s="108" t="s">
        <v>5584</v>
      </c>
      <c r="H1241" s="104" t="s">
        <v>6392</v>
      </c>
    </row>
    <row r="1242" spans="1:19" x14ac:dyDescent="0.2">
      <c r="A1242" s="557">
        <v>42377</v>
      </c>
      <c r="B1242" s="103" t="s">
        <v>2780</v>
      </c>
      <c r="C1242" s="264"/>
      <c r="D1242" s="103" t="s">
        <v>45</v>
      </c>
      <c r="E1242" s="558">
        <v>1419.2</v>
      </c>
      <c r="F1242" s="261" t="s">
        <v>46</v>
      </c>
      <c r="G1242" s="108" t="s">
        <v>5584</v>
      </c>
      <c r="H1242" s="104" t="s">
        <v>6393</v>
      </c>
    </row>
    <row r="1243" spans="1:19" x14ac:dyDescent="0.2">
      <c r="A1243" s="557">
        <v>42383</v>
      </c>
      <c r="B1243" s="103" t="s">
        <v>2825</v>
      </c>
      <c r="C1243" s="264" t="s">
        <v>2826</v>
      </c>
      <c r="D1243" s="103" t="s">
        <v>54</v>
      </c>
      <c r="E1243" s="558">
        <v>875.94</v>
      </c>
      <c r="F1243" s="261" t="s">
        <v>46</v>
      </c>
      <c r="G1243" s="264" t="s">
        <v>5584</v>
      </c>
      <c r="H1243" s="104" t="s">
        <v>2979</v>
      </c>
    </row>
    <row r="1244" spans="1:19" x14ac:dyDescent="0.2">
      <c r="A1244" s="557">
        <v>42403</v>
      </c>
      <c r="B1244" s="103" t="s">
        <v>2839</v>
      </c>
      <c r="C1244" s="264" t="s">
        <v>2840</v>
      </c>
      <c r="D1244" s="103" t="s">
        <v>54</v>
      </c>
      <c r="E1244" s="558">
        <v>1000</v>
      </c>
      <c r="F1244" s="261" t="s">
        <v>46</v>
      </c>
      <c r="G1244" s="264" t="s">
        <v>5584</v>
      </c>
      <c r="H1244" s="104" t="s">
        <v>2983</v>
      </c>
    </row>
    <row r="1245" spans="1:19" x14ac:dyDescent="0.2">
      <c r="A1245" s="557">
        <v>42422</v>
      </c>
      <c r="B1245" s="103" t="s">
        <v>2845</v>
      </c>
      <c r="C1245" s="264" t="s">
        <v>2846</v>
      </c>
      <c r="D1245" s="103" t="s">
        <v>54</v>
      </c>
      <c r="E1245" s="558">
        <v>400</v>
      </c>
      <c r="F1245" s="261" t="s">
        <v>46</v>
      </c>
      <c r="G1245" s="264" t="s">
        <v>5584</v>
      </c>
      <c r="H1245" s="104" t="s">
        <v>2986</v>
      </c>
    </row>
    <row r="1246" spans="1:19" x14ac:dyDescent="0.2">
      <c r="A1246" s="557">
        <v>42426</v>
      </c>
      <c r="B1246" s="103" t="s">
        <v>2850</v>
      </c>
      <c r="C1246" s="264" t="s">
        <v>2851</v>
      </c>
      <c r="D1246" s="103" t="s">
        <v>54</v>
      </c>
      <c r="E1246" s="558">
        <v>2327.5</v>
      </c>
      <c r="F1246" s="261" t="s">
        <v>46</v>
      </c>
      <c r="G1246" s="264" t="s">
        <v>5584</v>
      </c>
      <c r="H1246" s="104" t="s">
        <v>2988</v>
      </c>
    </row>
    <row r="1247" spans="1:19" x14ac:dyDescent="0.2">
      <c r="A1247" s="557">
        <v>42430</v>
      </c>
      <c r="B1247" s="103" t="s">
        <v>2853</v>
      </c>
      <c r="C1247" s="264" t="s">
        <v>2854</v>
      </c>
      <c r="D1247" s="103" t="s">
        <v>54</v>
      </c>
      <c r="E1247" s="558">
        <v>1312.76</v>
      </c>
      <c r="F1247" s="261" t="s">
        <v>46</v>
      </c>
      <c r="G1247" s="264" t="s">
        <v>5584</v>
      </c>
      <c r="H1247" s="104" t="s">
        <v>2989</v>
      </c>
    </row>
    <row r="1248" spans="1:19" x14ac:dyDescent="0.2">
      <c r="A1248" s="557">
        <v>42430</v>
      </c>
      <c r="B1248" s="103" t="s">
        <v>2855</v>
      </c>
      <c r="C1248" s="264" t="s">
        <v>2856</v>
      </c>
      <c r="D1248" s="103" t="s">
        <v>54</v>
      </c>
      <c r="E1248" s="558">
        <v>440</v>
      </c>
      <c r="F1248" s="261" t="s">
        <v>46</v>
      </c>
      <c r="G1248" s="264" t="s">
        <v>5584</v>
      </c>
      <c r="H1248" s="104" t="s">
        <v>2990</v>
      </c>
    </row>
    <row r="1249" spans="1:8" x14ac:dyDescent="0.2">
      <c r="A1249" s="557">
        <v>42440</v>
      </c>
      <c r="B1249" s="103" t="s">
        <v>2863</v>
      </c>
      <c r="C1249" s="264" t="s">
        <v>2864</v>
      </c>
      <c r="D1249" s="103" t="s">
        <v>54</v>
      </c>
      <c r="E1249" s="558">
        <v>900</v>
      </c>
      <c r="F1249" s="261" t="s">
        <v>46</v>
      </c>
      <c r="G1249" s="264" t="s">
        <v>5584</v>
      </c>
      <c r="H1249" s="104" t="s">
        <v>2994</v>
      </c>
    </row>
    <row r="1250" spans="1:8" x14ac:dyDescent="0.2">
      <c r="A1250" s="557">
        <v>42502</v>
      </c>
      <c r="B1250" s="103" t="s">
        <v>2701</v>
      </c>
      <c r="C1250" s="264"/>
      <c r="D1250" s="103" t="s">
        <v>49</v>
      </c>
      <c r="E1250" s="558">
        <v>2000</v>
      </c>
      <c r="F1250" s="261" t="s">
        <v>46</v>
      </c>
      <c r="G1250" s="264" t="s">
        <v>5584</v>
      </c>
      <c r="H1250" s="104" t="s">
        <v>2963</v>
      </c>
    </row>
    <row r="1251" spans="1:8" x14ac:dyDescent="0.2">
      <c r="A1251" s="557">
        <v>42514</v>
      </c>
      <c r="B1251" s="103" t="s">
        <v>2703</v>
      </c>
      <c r="C1251" s="264"/>
      <c r="D1251" s="103" t="s">
        <v>49</v>
      </c>
      <c r="E1251" s="558">
        <v>3500</v>
      </c>
      <c r="F1251" s="261" t="s">
        <v>46</v>
      </c>
      <c r="G1251" s="264" t="s">
        <v>5584</v>
      </c>
      <c r="H1251" s="104" t="s">
        <v>2963</v>
      </c>
    </row>
    <row r="1252" spans="1:8" x14ac:dyDescent="0.2">
      <c r="A1252" s="557">
        <v>42514</v>
      </c>
      <c r="B1252" s="103" t="s">
        <v>2913</v>
      </c>
      <c r="C1252" s="264" t="s">
        <v>2914</v>
      </c>
      <c r="D1252" s="103" t="s">
        <v>54</v>
      </c>
      <c r="E1252" s="558">
        <v>290</v>
      </c>
      <c r="F1252" s="261" t="s">
        <v>46</v>
      </c>
      <c r="G1252" s="264" t="s">
        <v>5584</v>
      </c>
      <c r="H1252" s="104" t="s">
        <v>3009</v>
      </c>
    </row>
    <row r="1253" spans="1:8" x14ac:dyDescent="0.2">
      <c r="A1253" s="557">
        <v>42514</v>
      </c>
      <c r="B1253" s="103" t="s">
        <v>2915</v>
      </c>
      <c r="C1253" s="264" t="s">
        <v>2916</v>
      </c>
      <c r="D1253" s="103" t="s">
        <v>54</v>
      </c>
      <c r="E1253" s="558">
        <v>880</v>
      </c>
      <c r="F1253" s="261" t="s">
        <v>46</v>
      </c>
      <c r="G1253" s="264" t="s">
        <v>5584</v>
      </c>
      <c r="H1253" s="104" t="s">
        <v>3010</v>
      </c>
    </row>
    <row r="1254" spans="1:8" x14ac:dyDescent="0.2">
      <c r="A1254" s="557">
        <v>42523</v>
      </c>
      <c r="B1254" s="103" t="s">
        <v>2923</v>
      </c>
      <c r="C1254" s="264" t="s">
        <v>2924</v>
      </c>
      <c r="D1254" s="103" t="s">
        <v>54</v>
      </c>
      <c r="E1254" s="558">
        <v>503</v>
      </c>
      <c r="F1254" s="261" t="s">
        <v>46</v>
      </c>
      <c r="G1254" s="264" t="s">
        <v>5584</v>
      </c>
      <c r="H1254" s="104" t="s">
        <v>3013</v>
      </c>
    </row>
    <row r="1255" spans="1:8" x14ac:dyDescent="0.2">
      <c r="A1255" s="557">
        <v>42524</v>
      </c>
      <c r="B1255" s="103" t="s">
        <v>6400</v>
      </c>
      <c r="C1255" s="264" t="s">
        <v>2925</v>
      </c>
      <c r="D1255" s="103" t="s">
        <v>54</v>
      </c>
      <c r="E1255" s="558">
        <v>374.52</v>
      </c>
      <c r="F1255" s="261" t="s">
        <v>46</v>
      </c>
      <c r="G1255" s="264" t="s">
        <v>5584</v>
      </c>
      <c r="H1255" s="104" t="s">
        <v>6401</v>
      </c>
    </row>
    <row r="1256" spans="1:8" x14ac:dyDescent="0.2">
      <c r="A1256" s="557">
        <v>42530</v>
      </c>
      <c r="B1256" s="103" t="s">
        <v>2769</v>
      </c>
      <c r="C1256" s="264"/>
      <c r="D1256" s="103" t="s">
        <v>303</v>
      </c>
      <c r="E1256" s="558">
        <v>-3500</v>
      </c>
      <c r="F1256" s="261" t="s">
        <v>46</v>
      </c>
      <c r="G1256" s="264" t="s">
        <v>5584</v>
      </c>
      <c r="H1256" s="104" t="s">
        <v>2963</v>
      </c>
    </row>
    <row r="1257" spans="1:8" x14ac:dyDescent="0.2">
      <c r="A1257" s="557">
        <v>42543</v>
      </c>
      <c r="B1257" s="103" t="s">
        <v>2948</v>
      </c>
      <c r="C1257" s="264" t="s">
        <v>2947</v>
      </c>
      <c r="D1257" s="103" t="s">
        <v>54</v>
      </c>
      <c r="E1257" s="558">
        <v>219.08</v>
      </c>
      <c r="F1257" s="261" t="s">
        <v>46</v>
      </c>
      <c r="G1257" s="264" t="s">
        <v>5584</v>
      </c>
      <c r="H1257" s="104" t="s">
        <v>3022</v>
      </c>
    </row>
    <row r="1258" spans="1:8" x14ac:dyDescent="0.2">
      <c r="A1258" s="557">
        <v>42565</v>
      </c>
      <c r="B1258" s="103" t="s">
        <v>3144</v>
      </c>
      <c r="C1258" s="264"/>
      <c r="D1258" s="103" t="s">
        <v>49</v>
      </c>
      <c r="E1258" s="558">
        <v>2000</v>
      </c>
      <c r="F1258" s="261" t="s">
        <v>46</v>
      </c>
      <c r="G1258" s="264" t="s">
        <v>5584</v>
      </c>
      <c r="H1258" s="104" t="s">
        <v>3148</v>
      </c>
    </row>
    <row r="1259" spans="1:8" x14ac:dyDescent="0.2">
      <c r="A1259" s="557">
        <v>42570</v>
      </c>
      <c r="B1259" s="103" t="s">
        <v>3145</v>
      </c>
      <c r="C1259" s="264"/>
      <c r="D1259" s="103" t="s">
        <v>303</v>
      </c>
      <c r="E1259" s="558">
        <v>25.6</v>
      </c>
      <c r="F1259" s="261" t="s">
        <v>46</v>
      </c>
      <c r="G1259" s="264" t="s">
        <v>5584</v>
      </c>
      <c r="H1259" s="104" t="s">
        <v>3149</v>
      </c>
    </row>
    <row r="1260" spans="1:8" x14ac:dyDescent="0.2">
      <c r="A1260" s="557">
        <v>42570</v>
      </c>
      <c r="B1260" s="103" t="s">
        <v>3146</v>
      </c>
      <c r="C1260" s="264"/>
      <c r="D1260" s="103" t="s">
        <v>81</v>
      </c>
      <c r="E1260" s="558">
        <v>365</v>
      </c>
      <c r="F1260" s="261" t="s">
        <v>46</v>
      </c>
      <c r="G1260" s="264" t="s">
        <v>5584</v>
      </c>
      <c r="H1260" s="104" t="s">
        <v>3089</v>
      </c>
    </row>
    <row r="1261" spans="1:8" x14ac:dyDescent="0.2">
      <c r="A1261" s="557">
        <v>42571</v>
      </c>
      <c r="B1261" s="103" t="s">
        <v>3147</v>
      </c>
      <c r="C1261" s="264"/>
      <c r="D1261" s="103" t="s">
        <v>81</v>
      </c>
      <c r="E1261" s="558">
        <v>365</v>
      </c>
      <c r="F1261" s="261" t="s">
        <v>46</v>
      </c>
      <c r="G1261" s="264" t="s">
        <v>5584</v>
      </c>
      <c r="H1261" s="104" t="s">
        <v>3089</v>
      </c>
    </row>
    <row r="1262" spans="1:8" x14ac:dyDescent="0.2">
      <c r="A1262" s="557">
        <v>42607</v>
      </c>
      <c r="B1262" s="103" t="s">
        <v>3219</v>
      </c>
      <c r="C1262" s="264"/>
      <c r="D1262" s="103" t="s">
        <v>3135</v>
      </c>
      <c r="E1262" s="558">
        <v>5200</v>
      </c>
      <c r="F1262" s="559" t="s">
        <v>46</v>
      </c>
      <c r="G1262" s="264" t="s">
        <v>5584</v>
      </c>
      <c r="H1262" s="104" t="s">
        <v>3220</v>
      </c>
    </row>
    <row r="1263" spans="1:8" x14ac:dyDescent="0.2">
      <c r="A1263" s="557">
        <v>42608</v>
      </c>
      <c r="B1263" s="103" t="s">
        <v>3221</v>
      </c>
      <c r="C1263" s="264"/>
      <c r="D1263" s="103" t="s">
        <v>49</v>
      </c>
      <c r="E1263" s="558">
        <v>1000</v>
      </c>
      <c r="F1263" s="559" t="s">
        <v>46</v>
      </c>
      <c r="G1263" s="264" t="s">
        <v>5584</v>
      </c>
      <c r="H1263" s="104" t="s">
        <v>3222</v>
      </c>
    </row>
    <row r="1264" spans="1:8" x14ac:dyDescent="0.2">
      <c r="A1264" s="557">
        <v>42619</v>
      </c>
      <c r="B1264" s="103" t="s">
        <v>3362</v>
      </c>
      <c r="C1264" s="264"/>
      <c r="D1264" s="103" t="s">
        <v>49</v>
      </c>
      <c r="E1264" s="558">
        <v>2000</v>
      </c>
      <c r="F1264" s="559" t="s">
        <v>46</v>
      </c>
      <c r="G1264" s="264" t="s">
        <v>5584</v>
      </c>
      <c r="H1264" s="104" t="s">
        <v>3363</v>
      </c>
    </row>
    <row r="1265" spans="1:8" x14ac:dyDescent="0.2">
      <c r="A1265" s="557">
        <v>42619</v>
      </c>
      <c r="B1265" s="103" t="s">
        <v>3364</v>
      </c>
      <c r="C1265" s="264"/>
      <c r="D1265" s="103" t="s">
        <v>303</v>
      </c>
      <c r="E1265" s="558">
        <v>108.65</v>
      </c>
      <c r="F1265" s="559" t="s">
        <v>46</v>
      </c>
      <c r="G1265" s="264" t="s">
        <v>5584</v>
      </c>
      <c r="H1265" s="104" t="s">
        <v>3148</v>
      </c>
    </row>
    <row r="1266" spans="1:8" x14ac:dyDescent="0.2">
      <c r="A1266" s="557">
        <v>42627</v>
      </c>
      <c r="B1266" s="103" t="s">
        <v>3365</v>
      </c>
      <c r="C1266" s="264" t="s">
        <v>3366</v>
      </c>
      <c r="D1266" s="103" t="s">
        <v>54</v>
      </c>
      <c r="E1266" s="558">
        <v>174</v>
      </c>
      <c r="F1266" s="559" t="s">
        <v>46</v>
      </c>
      <c r="G1266" s="264" t="s">
        <v>5584</v>
      </c>
      <c r="H1266" s="104" t="s">
        <v>3367</v>
      </c>
    </row>
    <row r="1267" spans="1:8" x14ac:dyDescent="0.2">
      <c r="A1267" s="557">
        <v>42629</v>
      </c>
      <c r="B1267" s="103" t="s">
        <v>3368</v>
      </c>
      <c r="C1267" s="264" t="s">
        <v>3369</v>
      </c>
      <c r="D1267" s="103" t="s">
        <v>54</v>
      </c>
      <c r="E1267" s="558">
        <v>273.3</v>
      </c>
      <c r="F1267" s="559" t="s">
        <v>46</v>
      </c>
      <c r="G1267" s="264" t="s">
        <v>5584</v>
      </c>
      <c r="H1267" s="104" t="s">
        <v>3370</v>
      </c>
    </row>
    <row r="1268" spans="1:8" x14ac:dyDescent="0.2">
      <c r="A1268" s="557">
        <v>42635</v>
      </c>
      <c r="B1268" s="103" t="s">
        <v>3371</v>
      </c>
      <c r="C1268" s="264" t="s">
        <v>3372</v>
      </c>
      <c r="D1268" s="103" t="s">
        <v>54</v>
      </c>
      <c r="E1268" s="558">
        <v>3300</v>
      </c>
      <c r="F1268" s="559" t="s">
        <v>46</v>
      </c>
      <c r="G1268" s="264" t="s">
        <v>5584</v>
      </c>
      <c r="H1268" s="104" t="s">
        <v>3373</v>
      </c>
    </row>
    <row r="1269" spans="1:8" x14ac:dyDescent="0.2">
      <c r="A1269" s="557">
        <v>42636</v>
      </c>
      <c r="B1269" s="103" t="s">
        <v>3374</v>
      </c>
      <c r="C1269" s="264"/>
      <c r="D1269" s="103" t="s">
        <v>303</v>
      </c>
      <c r="E1269" s="558">
        <v>9.7200000000000006</v>
      </c>
      <c r="F1269" s="559" t="s">
        <v>46</v>
      </c>
      <c r="G1269" s="264" t="s">
        <v>5584</v>
      </c>
      <c r="H1269" s="104" t="s">
        <v>3375</v>
      </c>
    </row>
    <row r="1270" spans="1:8" x14ac:dyDescent="0.2">
      <c r="A1270" s="557">
        <v>42642</v>
      </c>
      <c r="B1270" s="103" t="s">
        <v>3376</v>
      </c>
      <c r="C1270" s="264"/>
      <c r="D1270" s="103" t="s">
        <v>3135</v>
      </c>
      <c r="E1270" s="558">
        <v>5200</v>
      </c>
      <c r="F1270" s="559" t="s">
        <v>46</v>
      </c>
      <c r="G1270" s="264" t="s">
        <v>5584</v>
      </c>
      <c r="H1270" s="104" t="s">
        <v>3220</v>
      </c>
    </row>
    <row r="1271" spans="1:8" x14ac:dyDescent="0.2">
      <c r="A1271" s="557">
        <v>42648</v>
      </c>
      <c r="B1271" s="103" t="s">
        <v>3377</v>
      </c>
      <c r="C1271" s="264" t="s">
        <v>3378</v>
      </c>
      <c r="D1271" s="103"/>
      <c r="E1271" s="558">
        <v>2000</v>
      </c>
      <c r="F1271" s="559" t="s">
        <v>46</v>
      </c>
      <c r="G1271" s="264" t="s">
        <v>5584</v>
      </c>
      <c r="H1271" s="104" t="s">
        <v>3379</v>
      </c>
    </row>
    <row r="1272" spans="1:8" x14ac:dyDescent="0.2">
      <c r="A1272" s="557">
        <v>42661</v>
      </c>
      <c r="B1272" s="103" t="s">
        <v>3380</v>
      </c>
      <c r="C1272" s="264"/>
      <c r="D1272" s="103" t="s">
        <v>3135</v>
      </c>
      <c r="E1272" s="558">
        <v>5200</v>
      </c>
      <c r="F1272" s="559" t="s">
        <v>46</v>
      </c>
      <c r="G1272" s="264" t="s">
        <v>5584</v>
      </c>
      <c r="H1272" s="104" t="s">
        <v>3136</v>
      </c>
    </row>
    <row r="1273" spans="1:8" x14ac:dyDescent="0.2">
      <c r="A1273" s="557">
        <v>42675</v>
      </c>
      <c r="B1273" s="103" t="s">
        <v>3381</v>
      </c>
      <c r="C1273" s="264" t="s">
        <v>3382</v>
      </c>
      <c r="D1273" s="103" t="s">
        <v>54</v>
      </c>
      <c r="E1273" s="558">
        <v>5500</v>
      </c>
      <c r="F1273" s="559" t="s">
        <v>46</v>
      </c>
      <c r="G1273" s="264" t="s">
        <v>5584</v>
      </c>
      <c r="H1273" s="104" t="s">
        <v>3383</v>
      </c>
    </row>
    <row r="1274" spans="1:8" x14ac:dyDescent="0.2">
      <c r="A1274" s="557">
        <v>42692</v>
      </c>
      <c r="B1274" s="103" t="s">
        <v>3384</v>
      </c>
      <c r="C1274" s="264"/>
      <c r="D1274" s="103" t="s">
        <v>303</v>
      </c>
      <c r="E1274" s="558">
        <v>1.6298999999999999</v>
      </c>
      <c r="F1274" s="559" t="s">
        <v>46</v>
      </c>
      <c r="G1274" s="264" t="s">
        <v>5584</v>
      </c>
      <c r="H1274" s="104" t="s">
        <v>3379</v>
      </c>
    </row>
    <row r="1275" spans="1:8" x14ac:dyDescent="0.2">
      <c r="A1275" s="557">
        <v>42695</v>
      </c>
      <c r="B1275" s="103" t="s">
        <v>3385</v>
      </c>
      <c r="C1275" s="264"/>
      <c r="D1275" s="103" t="s">
        <v>3135</v>
      </c>
      <c r="E1275" s="558">
        <v>5200</v>
      </c>
      <c r="F1275" s="559" t="s">
        <v>46</v>
      </c>
      <c r="G1275" s="264" t="s">
        <v>5584</v>
      </c>
      <c r="H1275" s="104" t="s">
        <v>3136</v>
      </c>
    </row>
    <row r="1276" spans="1:8" x14ac:dyDescent="0.2">
      <c r="A1276" s="557">
        <v>42695</v>
      </c>
      <c r="B1276" s="103" t="s">
        <v>3386</v>
      </c>
      <c r="C1276" s="264" t="s">
        <v>3387</v>
      </c>
      <c r="D1276" s="103" t="s">
        <v>54</v>
      </c>
      <c r="E1276" s="558">
        <v>500</v>
      </c>
      <c r="F1276" s="559" t="s">
        <v>46</v>
      </c>
      <c r="G1276" s="264" t="s">
        <v>5584</v>
      </c>
      <c r="H1276" s="104" t="s">
        <v>3388</v>
      </c>
    </row>
    <row r="1277" spans="1:8" x14ac:dyDescent="0.2">
      <c r="A1277" s="557">
        <v>42698</v>
      </c>
      <c r="B1277" s="103" t="s">
        <v>3389</v>
      </c>
      <c r="C1277" s="264"/>
      <c r="D1277" s="103" t="s">
        <v>303</v>
      </c>
      <c r="E1277" s="558">
        <v>1.82</v>
      </c>
      <c r="F1277" s="559" t="s">
        <v>46</v>
      </c>
      <c r="G1277" s="264" t="s">
        <v>5584</v>
      </c>
      <c r="H1277" s="104" t="s">
        <v>3390</v>
      </c>
    </row>
    <row r="1278" spans="1:8" x14ac:dyDescent="0.2">
      <c r="A1278" s="557">
        <v>42702</v>
      </c>
      <c r="B1278" s="103" t="s">
        <v>3391</v>
      </c>
      <c r="C1278" s="264" t="s">
        <v>3392</v>
      </c>
      <c r="D1278" s="103" t="s">
        <v>54</v>
      </c>
      <c r="E1278" s="558">
        <v>3000</v>
      </c>
      <c r="F1278" s="559" t="s">
        <v>46</v>
      </c>
      <c r="G1278" s="264" t="s">
        <v>5584</v>
      </c>
      <c r="H1278" s="104" t="s">
        <v>3393</v>
      </c>
    </row>
    <row r="1279" spans="1:8" x14ac:dyDescent="0.2">
      <c r="A1279" s="557">
        <v>42713</v>
      </c>
      <c r="B1279" s="103" t="s">
        <v>3394</v>
      </c>
      <c r="C1279" s="264"/>
      <c r="D1279" s="103" t="s">
        <v>3135</v>
      </c>
      <c r="E1279" s="558">
        <v>5200</v>
      </c>
      <c r="F1279" s="559" t="s">
        <v>46</v>
      </c>
      <c r="G1279" s="264" t="s">
        <v>5584</v>
      </c>
      <c r="H1279" s="104" t="s">
        <v>3136</v>
      </c>
    </row>
    <row r="1280" spans="1:8" ht="12.75" thickBot="1" x14ac:dyDescent="0.25">
      <c r="A1280" s="557">
        <v>42716</v>
      </c>
      <c r="B1280" s="103" t="s">
        <v>3395</v>
      </c>
      <c r="C1280" s="264"/>
      <c r="D1280" s="103" t="s">
        <v>48</v>
      </c>
      <c r="E1280" s="558">
        <v>111.75</v>
      </c>
      <c r="F1280" s="559" t="s">
        <v>46</v>
      </c>
      <c r="G1280" s="264" t="s">
        <v>5584</v>
      </c>
      <c r="H1280" s="104" t="s">
        <v>3396</v>
      </c>
    </row>
    <row r="1281" spans="1:8" ht="12.75" thickBot="1" x14ac:dyDescent="0.25">
      <c r="A1281" s="735" t="s">
        <v>3078</v>
      </c>
      <c r="B1281" s="736"/>
      <c r="C1281" s="467"/>
      <c r="D1281" s="468"/>
      <c r="E1281" s="469">
        <f>SUM(E1241:E1280)</f>
        <v>63059.269900000007</v>
      </c>
      <c r="F1281" s="470"/>
      <c r="G1281" s="467"/>
      <c r="H1281" s="471"/>
    </row>
    <row r="1282" spans="1:8" x14ac:dyDescent="0.2">
      <c r="A1282" s="557">
        <v>42397</v>
      </c>
      <c r="B1282" s="103" t="s">
        <v>2711</v>
      </c>
      <c r="C1282" s="264"/>
      <c r="D1282" s="103" t="s">
        <v>81</v>
      </c>
      <c r="E1282" s="558">
        <v>6308.7960000000003</v>
      </c>
      <c r="F1282" s="261" t="s">
        <v>46</v>
      </c>
      <c r="G1282" s="264" t="s">
        <v>6330</v>
      </c>
      <c r="H1282" s="104" t="s">
        <v>2966</v>
      </c>
    </row>
    <row r="1283" spans="1:8" x14ac:dyDescent="0.2">
      <c r="A1283" s="557">
        <v>42451</v>
      </c>
      <c r="B1283" s="103" t="s">
        <v>2865</v>
      </c>
      <c r="C1283" s="264" t="s">
        <v>2866</v>
      </c>
      <c r="D1283" s="103" t="s">
        <v>54</v>
      </c>
      <c r="E1283" s="558">
        <v>270</v>
      </c>
      <c r="F1283" s="261" t="s">
        <v>46</v>
      </c>
      <c r="G1283" s="264" t="s">
        <v>6330</v>
      </c>
      <c r="H1283" s="104" t="s">
        <v>2995</v>
      </c>
    </row>
    <row r="1284" spans="1:8" x14ac:dyDescent="0.2">
      <c r="A1284" s="557">
        <v>42598</v>
      </c>
      <c r="B1284" s="103" t="s">
        <v>3223</v>
      </c>
      <c r="C1284" s="264" t="s">
        <v>3224</v>
      </c>
      <c r="D1284" s="103" t="s">
        <v>54</v>
      </c>
      <c r="E1284" s="558">
        <v>15</v>
      </c>
      <c r="F1284" s="559" t="s">
        <v>46</v>
      </c>
      <c r="G1284" s="264" t="s">
        <v>6330</v>
      </c>
      <c r="H1284" s="104" t="s">
        <v>3225</v>
      </c>
    </row>
    <row r="1285" spans="1:8" x14ac:dyDescent="0.2">
      <c r="A1285" s="557">
        <v>42612</v>
      </c>
      <c r="B1285" s="103" t="s">
        <v>3226</v>
      </c>
      <c r="C1285" s="264"/>
      <c r="D1285" s="103" t="s">
        <v>81</v>
      </c>
      <c r="E1285" s="558">
        <v>1000</v>
      </c>
      <c r="F1285" s="559" t="s">
        <v>46</v>
      </c>
      <c r="G1285" s="264" t="s">
        <v>6330</v>
      </c>
      <c r="H1285" s="104" t="s">
        <v>3227</v>
      </c>
    </row>
    <row r="1286" spans="1:8" x14ac:dyDescent="0.2">
      <c r="A1286" s="557">
        <v>42719</v>
      </c>
      <c r="B1286" s="103" t="s">
        <v>3360</v>
      </c>
      <c r="C1286" s="264"/>
      <c r="D1286" s="103" t="s">
        <v>3135</v>
      </c>
      <c r="E1286" s="558">
        <v>600</v>
      </c>
      <c r="F1286" s="559" t="s">
        <v>46</v>
      </c>
      <c r="G1286" s="264" t="s">
        <v>6330</v>
      </c>
      <c r="H1286" s="104" t="s">
        <v>3136</v>
      </c>
    </row>
    <row r="1287" spans="1:8" x14ac:dyDescent="0.2">
      <c r="A1287" s="557">
        <v>42719</v>
      </c>
      <c r="B1287" s="103" t="s">
        <v>3361</v>
      </c>
      <c r="C1287" s="264"/>
      <c r="D1287" s="103" t="s">
        <v>3135</v>
      </c>
      <c r="E1287" s="558">
        <v>600</v>
      </c>
      <c r="F1287" s="559" t="s">
        <v>46</v>
      </c>
      <c r="G1287" s="264" t="s">
        <v>6330</v>
      </c>
      <c r="H1287" s="104" t="s">
        <v>3136</v>
      </c>
    </row>
    <row r="1288" spans="1:8" ht="12.75" thickBot="1" x14ac:dyDescent="0.25">
      <c r="A1288" s="557">
        <v>42720</v>
      </c>
      <c r="B1288" s="103" t="s">
        <v>3644</v>
      </c>
      <c r="C1288" s="264"/>
      <c r="D1288" s="103" t="s">
        <v>3135</v>
      </c>
      <c r="E1288" s="558">
        <v>2000</v>
      </c>
      <c r="F1288" s="559" t="s">
        <v>46</v>
      </c>
      <c r="G1288" s="264" t="s">
        <v>6330</v>
      </c>
      <c r="H1288" s="104" t="s">
        <v>3136</v>
      </c>
    </row>
    <row r="1289" spans="1:8" ht="12.75" thickBot="1" x14ac:dyDescent="0.25">
      <c r="A1289" s="735" t="s">
        <v>3078</v>
      </c>
      <c r="B1289" s="736"/>
      <c r="C1289" s="467"/>
      <c r="D1289" s="468"/>
      <c r="E1289" s="469">
        <f>SUM(E1282:E1288)</f>
        <v>10793.796</v>
      </c>
      <c r="F1289" s="470"/>
      <c r="G1289" s="467"/>
      <c r="H1289" s="471"/>
    </row>
    <row r="1290" spans="1:8" x14ac:dyDescent="0.2">
      <c r="A1290" s="557">
        <v>42361</v>
      </c>
      <c r="B1290" s="103" t="s">
        <v>2817</v>
      </c>
      <c r="C1290" s="264" t="s">
        <v>2818</v>
      </c>
      <c r="D1290" s="103" t="s">
        <v>54</v>
      </c>
      <c r="E1290" s="558">
        <v>11700</v>
      </c>
      <c r="F1290" s="261" t="s">
        <v>46</v>
      </c>
      <c r="G1290" s="264" t="s">
        <v>10</v>
      </c>
      <c r="H1290" s="104" t="s">
        <v>2977</v>
      </c>
    </row>
    <row r="1291" spans="1:8" x14ac:dyDescent="0.2">
      <c r="A1291" s="557">
        <v>42373</v>
      </c>
      <c r="B1291" s="103" t="s">
        <v>2773</v>
      </c>
      <c r="C1291" s="264"/>
      <c r="D1291" s="103" t="s">
        <v>45</v>
      </c>
      <c r="E1291" s="558">
        <v>1080</v>
      </c>
      <c r="F1291" s="261" t="s">
        <v>46</v>
      </c>
      <c r="G1291" s="108" t="s">
        <v>10</v>
      </c>
      <c r="H1291" s="104" t="s">
        <v>2973</v>
      </c>
    </row>
    <row r="1292" spans="1:8" x14ac:dyDescent="0.2">
      <c r="A1292" s="557">
        <v>42373</v>
      </c>
      <c r="B1292" s="103" t="s">
        <v>2774</v>
      </c>
      <c r="C1292" s="264"/>
      <c r="D1292" s="103" t="s">
        <v>45</v>
      </c>
      <c r="E1292" s="558">
        <v>376.17599999999999</v>
      </c>
      <c r="F1292" s="261" t="s">
        <v>46</v>
      </c>
      <c r="G1292" s="108" t="s">
        <v>10</v>
      </c>
      <c r="H1292" s="104" t="s">
        <v>2974</v>
      </c>
    </row>
    <row r="1293" spans="1:8" x14ac:dyDescent="0.2">
      <c r="A1293" s="557">
        <v>42380</v>
      </c>
      <c r="B1293" s="103" t="s">
        <v>2709</v>
      </c>
      <c r="C1293" s="264"/>
      <c r="D1293" s="103" t="s">
        <v>81</v>
      </c>
      <c r="E1293" s="558">
        <v>500</v>
      </c>
      <c r="F1293" s="261" t="s">
        <v>46</v>
      </c>
      <c r="G1293" s="264" t="s">
        <v>10</v>
      </c>
      <c r="H1293" s="104" t="s">
        <v>1609</v>
      </c>
    </row>
    <row r="1294" spans="1:8" x14ac:dyDescent="0.2">
      <c r="A1294" s="557">
        <v>42380</v>
      </c>
      <c r="B1294" s="103" t="s">
        <v>2738</v>
      </c>
      <c r="C1294" s="264" t="s">
        <v>2739</v>
      </c>
      <c r="D1294" s="103" t="s">
        <v>135</v>
      </c>
      <c r="E1294" s="558">
        <v>1028.44</v>
      </c>
      <c r="F1294" s="261" t="s">
        <v>46</v>
      </c>
      <c r="G1294" s="264" t="s">
        <v>10</v>
      </c>
      <c r="H1294" s="104" t="s">
        <v>1609</v>
      </c>
    </row>
    <row r="1295" spans="1:8" x14ac:dyDescent="0.2">
      <c r="A1295" s="557">
        <v>42388</v>
      </c>
      <c r="B1295" s="103" t="s">
        <v>2829</v>
      </c>
      <c r="C1295" s="264" t="s">
        <v>2830</v>
      </c>
      <c r="D1295" s="103" t="s">
        <v>54</v>
      </c>
      <c r="E1295" s="558">
        <v>3463</v>
      </c>
      <c r="F1295" s="261" t="s">
        <v>46</v>
      </c>
      <c r="G1295" s="264" t="s">
        <v>10</v>
      </c>
      <c r="H1295" s="104" t="s">
        <v>2980</v>
      </c>
    </row>
    <row r="1296" spans="1:8" x14ac:dyDescent="0.2">
      <c r="A1296" s="557">
        <v>42391</v>
      </c>
      <c r="B1296" s="103" t="s">
        <v>2781</v>
      </c>
      <c r="C1296" s="264"/>
      <c r="D1296" s="103" t="s">
        <v>45</v>
      </c>
      <c r="E1296" s="558">
        <v>1000</v>
      </c>
      <c r="F1296" s="261" t="s">
        <v>46</v>
      </c>
      <c r="G1296" s="108" t="s">
        <v>10</v>
      </c>
      <c r="H1296" s="104" t="s">
        <v>2975</v>
      </c>
    </row>
    <row r="1297" spans="1:8" x14ac:dyDescent="0.2">
      <c r="A1297" s="557">
        <v>42391</v>
      </c>
      <c r="B1297" s="103" t="s">
        <v>2782</v>
      </c>
      <c r="C1297" s="264"/>
      <c r="D1297" s="103" t="s">
        <v>45</v>
      </c>
      <c r="E1297" s="558">
        <v>348.30799999999999</v>
      </c>
      <c r="F1297" s="261" t="s">
        <v>46</v>
      </c>
      <c r="G1297" s="108" t="s">
        <v>10</v>
      </c>
      <c r="H1297" s="104" t="s">
        <v>2976</v>
      </c>
    </row>
    <row r="1298" spans="1:8" x14ac:dyDescent="0.2">
      <c r="A1298" s="557">
        <v>42396</v>
      </c>
      <c r="B1298" s="103" t="s">
        <v>2833</v>
      </c>
      <c r="C1298" s="264" t="s">
        <v>2834</v>
      </c>
      <c r="D1298" s="103" t="s">
        <v>54</v>
      </c>
      <c r="E1298" s="558">
        <v>1480</v>
      </c>
      <c r="F1298" s="261" t="s">
        <v>46</v>
      </c>
      <c r="G1298" s="264" t="s">
        <v>10</v>
      </c>
      <c r="H1298" s="104" t="s">
        <v>2981</v>
      </c>
    </row>
    <row r="1299" spans="1:8" x14ac:dyDescent="0.2">
      <c r="A1299" s="557">
        <v>42398</v>
      </c>
      <c r="B1299" s="103" t="s">
        <v>2835</v>
      </c>
      <c r="C1299" s="264" t="s">
        <v>2836</v>
      </c>
      <c r="D1299" s="103" t="s">
        <v>54</v>
      </c>
      <c r="E1299" s="558">
        <v>1427.58</v>
      </c>
      <c r="F1299" s="261" t="s">
        <v>46</v>
      </c>
      <c r="G1299" s="264" t="s">
        <v>10</v>
      </c>
      <c r="H1299" s="104" t="s">
        <v>2982</v>
      </c>
    </row>
    <row r="1300" spans="1:8" x14ac:dyDescent="0.2">
      <c r="A1300" s="557">
        <v>42403</v>
      </c>
      <c r="B1300" s="103" t="s">
        <v>2783</v>
      </c>
      <c r="C1300" s="264"/>
      <c r="D1300" s="103" t="s">
        <v>45</v>
      </c>
      <c r="E1300" s="558">
        <v>2068</v>
      </c>
      <c r="F1300" s="261" t="s">
        <v>46</v>
      </c>
      <c r="G1300" s="108" t="s">
        <v>10</v>
      </c>
      <c r="H1300" s="104" t="s">
        <v>2973</v>
      </c>
    </row>
    <row r="1301" spans="1:8" x14ac:dyDescent="0.2">
      <c r="A1301" s="557">
        <v>42403</v>
      </c>
      <c r="B1301" s="103" t="s">
        <v>2784</v>
      </c>
      <c r="C1301" s="264"/>
      <c r="D1301" s="103" t="s">
        <v>45</v>
      </c>
      <c r="E1301" s="558">
        <v>738.22400000000005</v>
      </c>
      <c r="F1301" s="261" t="s">
        <v>46</v>
      </c>
      <c r="G1301" s="108" t="s">
        <v>10</v>
      </c>
      <c r="H1301" s="104" t="s">
        <v>2974</v>
      </c>
    </row>
    <row r="1302" spans="1:8" x14ac:dyDescent="0.2">
      <c r="A1302" s="557">
        <v>42412</v>
      </c>
      <c r="B1302" s="103" t="s">
        <v>2841</v>
      </c>
      <c r="C1302" s="264" t="s">
        <v>2842</v>
      </c>
      <c r="D1302" s="103" t="s">
        <v>54</v>
      </c>
      <c r="E1302" s="558">
        <v>250.12</v>
      </c>
      <c r="F1302" s="261" t="s">
        <v>46</v>
      </c>
      <c r="G1302" s="264" t="s">
        <v>10</v>
      </c>
      <c r="H1302" s="104" t="s">
        <v>2984</v>
      </c>
    </row>
    <row r="1303" spans="1:8" x14ac:dyDescent="0.2">
      <c r="A1303" s="557">
        <v>42422</v>
      </c>
      <c r="B1303" s="103" t="s">
        <v>2847</v>
      </c>
      <c r="C1303" s="264" t="s">
        <v>2458</v>
      </c>
      <c r="D1303" s="103" t="s">
        <v>54</v>
      </c>
      <c r="E1303" s="558">
        <v>585</v>
      </c>
      <c r="F1303" s="261" t="s">
        <v>46</v>
      </c>
      <c r="G1303" s="264" t="s">
        <v>10</v>
      </c>
      <c r="H1303" s="104" t="s">
        <v>2987</v>
      </c>
    </row>
    <row r="1304" spans="1:8" x14ac:dyDescent="0.2">
      <c r="A1304" s="557">
        <v>42422</v>
      </c>
      <c r="B1304" s="103" t="s">
        <v>2956</v>
      </c>
      <c r="C1304" s="264"/>
      <c r="D1304" s="103" t="s">
        <v>48</v>
      </c>
      <c r="E1304" s="558">
        <v>164</v>
      </c>
      <c r="F1304" s="261" t="s">
        <v>46</v>
      </c>
      <c r="G1304" s="264" t="s">
        <v>10</v>
      </c>
      <c r="H1304" s="104" t="s">
        <v>3025</v>
      </c>
    </row>
    <row r="1305" spans="1:8" x14ac:dyDescent="0.2">
      <c r="A1305" s="557">
        <v>42423</v>
      </c>
      <c r="B1305" s="103" t="s">
        <v>2848</v>
      </c>
      <c r="C1305" s="264" t="s">
        <v>2849</v>
      </c>
      <c r="D1305" s="103" t="s">
        <v>54</v>
      </c>
      <c r="E1305" s="558">
        <v>7860</v>
      </c>
      <c r="F1305" s="261" t="s">
        <v>46</v>
      </c>
      <c r="G1305" s="264" t="s">
        <v>10</v>
      </c>
      <c r="H1305" s="104" t="s">
        <v>2980</v>
      </c>
    </row>
    <row r="1306" spans="1:8" x14ac:dyDescent="0.2">
      <c r="A1306" s="557">
        <v>42430</v>
      </c>
      <c r="B1306" s="103" t="s">
        <v>6339</v>
      </c>
      <c r="C1306" s="264" t="s">
        <v>2852</v>
      </c>
      <c r="D1306" s="103" t="s">
        <v>54</v>
      </c>
      <c r="E1306" s="558">
        <v>450</v>
      </c>
      <c r="F1306" s="261" t="s">
        <v>46</v>
      </c>
      <c r="G1306" s="264" t="s">
        <v>10</v>
      </c>
      <c r="H1306" s="104" t="s">
        <v>6340</v>
      </c>
    </row>
    <row r="1307" spans="1:8" x14ac:dyDescent="0.2">
      <c r="A1307" s="557">
        <v>42432</v>
      </c>
      <c r="B1307" s="103" t="s">
        <v>2957</v>
      </c>
      <c r="C1307" s="264"/>
      <c r="D1307" s="103" t="s">
        <v>48</v>
      </c>
      <c r="E1307" s="558">
        <v>638.66</v>
      </c>
      <c r="F1307" s="261" t="s">
        <v>46</v>
      </c>
      <c r="G1307" s="264" t="s">
        <v>10</v>
      </c>
      <c r="H1307" s="104" t="s">
        <v>3026</v>
      </c>
    </row>
    <row r="1308" spans="1:8" x14ac:dyDescent="0.2">
      <c r="A1308" s="557">
        <v>42439</v>
      </c>
      <c r="B1308" s="103" t="s">
        <v>2793</v>
      </c>
      <c r="C1308" s="264"/>
      <c r="D1308" s="103" t="s">
        <v>45</v>
      </c>
      <c r="E1308" s="558">
        <v>2068</v>
      </c>
      <c r="F1308" s="261" t="s">
        <v>46</v>
      </c>
      <c r="G1308" s="108" t="s">
        <v>10</v>
      </c>
      <c r="H1308" s="104" t="s">
        <v>2973</v>
      </c>
    </row>
    <row r="1309" spans="1:8" x14ac:dyDescent="0.2">
      <c r="A1309" s="557">
        <v>42439</v>
      </c>
      <c r="B1309" s="103" t="s">
        <v>2794</v>
      </c>
      <c r="C1309" s="264"/>
      <c r="D1309" s="103" t="s">
        <v>45</v>
      </c>
      <c r="E1309" s="558">
        <v>738.22400000000005</v>
      </c>
      <c r="F1309" s="261" t="s">
        <v>46</v>
      </c>
      <c r="G1309" s="108" t="s">
        <v>10</v>
      </c>
      <c r="H1309" s="104" t="s">
        <v>2974</v>
      </c>
    </row>
    <row r="1310" spans="1:8" x14ac:dyDescent="0.2">
      <c r="A1310" s="557">
        <v>42453</v>
      </c>
      <c r="B1310" s="103" t="s">
        <v>2868</v>
      </c>
      <c r="C1310" s="264" t="s">
        <v>2869</v>
      </c>
      <c r="D1310" s="103" t="s">
        <v>54</v>
      </c>
      <c r="E1310" s="558">
        <v>315</v>
      </c>
      <c r="F1310" s="261" t="s">
        <v>46</v>
      </c>
      <c r="G1310" s="264" t="s">
        <v>10</v>
      </c>
      <c r="H1310" s="104" t="s">
        <v>2996</v>
      </c>
    </row>
    <row r="1311" spans="1:8" x14ac:dyDescent="0.2">
      <c r="A1311" s="557">
        <v>42466</v>
      </c>
      <c r="B1311" s="103" t="s">
        <v>2874</v>
      </c>
      <c r="C1311" s="264" t="s">
        <v>2875</v>
      </c>
      <c r="D1311" s="103" t="s">
        <v>54</v>
      </c>
      <c r="E1311" s="558">
        <v>2024.5</v>
      </c>
      <c r="F1311" s="261" t="s">
        <v>46</v>
      </c>
      <c r="G1311" s="264" t="s">
        <v>10</v>
      </c>
      <c r="H1311" s="104" t="s">
        <v>2998</v>
      </c>
    </row>
    <row r="1312" spans="1:8" x14ac:dyDescent="0.2">
      <c r="A1312" s="557">
        <v>42468</v>
      </c>
      <c r="B1312" s="103" t="s">
        <v>2876</v>
      </c>
      <c r="C1312" s="264" t="s">
        <v>2877</v>
      </c>
      <c r="D1312" s="103" t="s">
        <v>54</v>
      </c>
      <c r="E1312" s="558">
        <v>259</v>
      </c>
      <c r="F1312" s="261" t="s">
        <v>46</v>
      </c>
      <c r="G1312" s="264" t="s">
        <v>10</v>
      </c>
      <c r="H1312" s="104" t="s">
        <v>2999</v>
      </c>
    </row>
    <row r="1313" spans="1:8" x14ac:dyDescent="0.2">
      <c r="A1313" s="557">
        <v>42468</v>
      </c>
      <c r="B1313" s="103" t="s">
        <v>2878</v>
      </c>
      <c r="C1313" s="264" t="s">
        <v>2879</v>
      </c>
      <c r="D1313" s="103" t="s">
        <v>54</v>
      </c>
      <c r="E1313" s="558">
        <v>585</v>
      </c>
      <c r="F1313" s="261" t="s">
        <v>46</v>
      </c>
      <c r="G1313" s="264" t="s">
        <v>10</v>
      </c>
      <c r="H1313" s="104" t="s">
        <v>3000</v>
      </c>
    </row>
    <row r="1314" spans="1:8" x14ac:dyDescent="0.2">
      <c r="A1314" s="557">
        <v>42468</v>
      </c>
      <c r="B1314" s="103" t="s">
        <v>2880</v>
      </c>
      <c r="C1314" s="264" t="s">
        <v>2881</v>
      </c>
      <c r="D1314" s="103" t="s">
        <v>54</v>
      </c>
      <c r="E1314" s="558">
        <v>600</v>
      </c>
      <c r="F1314" s="261" t="s">
        <v>46</v>
      </c>
      <c r="G1314" s="264" t="s">
        <v>10</v>
      </c>
      <c r="H1314" s="104" t="s">
        <v>3001</v>
      </c>
    </row>
    <row r="1315" spans="1:8" x14ac:dyDescent="0.2">
      <c r="A1315" s="557">
        <v>42471</v>
      </c>
      <c r="B1315" s="103" t="s">
        <v>2712</v>
      </c>
      <c r="C1315" s="264"/>
      <c r="D1315" s="103" t="s">
        <v>81</v>
      </c>
      <c r="E1315" s="558">
        <v>500</v>
      </c>
      <c r="F1315" s="261" t="s">
        <v>46</v>
      </c>
      <c r="G1315" s="264" t="s">
        <v>10</v>
      </c>
      <c r="H1315" s="104" t="s">
        <v>1609</v>
      </c>
    </row>
    <row r="1316" spans="1:8" x14ac:dyDescent="0.2">
      <c r="A1316" s="557">
        <v>42475</v>
      </c>
      <c r="B1316" s="103" t="s">
        <v>2713</v>
      </c>
      <c r="C1316" s="264"/>
      <c r="D1316" s="103" t="s">
        <v>81</v>
      </c>
      <c r="E1316" s="558">
        <v>270</v>
      </c>
      <c r="F1316" s="261" t="s">
        <v>46</v>
      </c>
      <c r="G1316" s="264" t="s">
        <v>10</v>
      </c>
      <c r="H1316" s="104" t="s">
        <v>2967</v>
      </c>
    </row>
    <row r="1317" spans="1:8" x14ac:dyDescent="0.2">
      <c r="A1317" s="557">
        <v>42479</v>
      </c>
      <c r="B1317" s="103" t="s">
        <v>2714</v>
      </c>
      <c r="C1317" s="264"/>
      <c r="D1317" s="103" t="s">
        <v>81</v>
      </c>
      <c r="E1317" s="558">
        <v>720</v>
      </c>
      <c r="F1317" s="261" t="s">
        <v>46</v>
      </c>
      <c r="G1317" s="264" t="s">
        <v>10</v>
      </c>
      <c r="H1317" s="104" t="s">
        <v>2968</v>
      </c>
    </row>
    <row r="1318" spans="1:8" x14ac:dyDescent="0.2">
      <c r="A1318" s="557">
        <v>42479</v>
      </c>
      <c r="B1318" s="103" t="s">
        <v>2715</v>
      </c>
      <c r="C1318" s="264"/>
      <c r="D1318" s="103" t="s">
        <v>81</v>
      </c>
      <c r="E1318" s="558">
        <v>720</v>
      </c>
      <c r="F1318" s="261" t="s">
        <v>46</v>
      </c>
      <c r="G1318" s="264" t="s">
        <v>10</v>
      </c>
      <c r="H1318" s="104" t="s">
        <v>2968</v>
      </c>
    </row>
    <row r="1319" spans="1:8" x14ac:dyDescent="0.2">
      <c r="A1319" s="557">
        <v>42479</v>
      </c>
      <c r="B1319" s="103" t="s">
        <v>2716</v>
      </c>
      <c r="C1319" s="264"/>
      <c r="D1319" s="103" t="s">
        <v>81</v>
      </c>
      <c r="E1319" s="558">
        <v>720</v>
      </c>
      <c r="F1319" s="261" t="s">
        <v>46</v>
      </c>
      <c r="G1319" s="264" t="s">
        <v>10</v>
      </c>
      <c r="H1319" s="104" t="s">
        <v>2968</v>
      </c>
    </row>
    <row r="1320" spans="1:8" x14ac:dyDescent="0.2">
      <c r="A1320" s="557">
        <v>42479</v>
      </c>
      <c r="B1320" s="103" t="s">
        <v>2717</v>
      </c>
      <c r="C1320" s="264"/>
      <c r="D1320" s="103" t="s">
        <v>81</v>
      </c>
      <c r="E1320" s="558">
        <v>950</v>
      </c>
      <c r="F1320" s="261" t="s">
        <v>46</v>
      </c>
      <c r="G1320" s="264" t="s">
        <v>10</v>
      </c>
      <c r="H1320" s="104" t="s">
        <v>2968</v>
      </c>
    </row>
    <row r="1321" spans="1:8" x14ac:dyDescent="0.2">
      <c r="A1321" s="557">
        <v>42479</v>
      </c>
      <c r="B1321" s="103" t="s">
        <v>2718</v>
      </c>
      <c r="C1321" s="264"/>
      <c r="D1321" s="103" t="s">
        <v>81</v>
      </c>
      <c r="E1321" s="558">
        <v>950</v>
      </c>
      <c r="F1321" s="261" t="s">
        <v>46</v>
      </c>
      <c r="G1321" s="264" t="s">
        <v>10</v>
      </c>
      <c r="H1321" s="104" t="s">
        <v>2968</v>
      </c>
    </row>
    <row r="1322" spans="1:8" x14ac:dyDescent="0.2">
      <c r="A1322" s="557">
        <v>42479</v>
      </c>
      <c r="B1322" s="103" t="s">
        <v>2719</v>
      </c>
      <c r="C1322" s="264"/>
      <c r="D1322" s="103" t="s">
        <v>81</v>
      </c>
      <c r="E1322" s="558">
        <v>950</v>
      </c>
      <c r="F1322" s="261" t="s">
        <v>46</v>
      </c>
      <c r="G1322" s="264" t="s">
        <v>10</v>
      </c>
      <c r="H1322" s="104" t="s">
        <v>2968</v>
      </c>
    </row>
    <row r="1323" spans="1:8" x14ac:dyDescent="0.2">
      <c r="A1323" s="557">
        <v>42479</v>
      </c>
      <c r="B1323" s="103" t="s">
        <v>2959</v>
      </c>
      <c r="C1323" s="264"/>
      <c r="D1323" s="103" t="s">
        <v>48</v>
      </c>
      <c r="E1323" s="558">
        <v>1524.01</v>
      </c>
      <c r="F1323" s="261" t="s">
        <v>46</v>
      </c>
      <c r="G1323" s="264" t="s">
        <v>10</v>
      </c>
      <c r="H1323" s="104" t="s">
        <v>2968</v>
      </c>
    </row>
    <row r="1324" spans="1:8" x14ac:dyDescent="0.2">
      <c r="A1324" s="557">
        <v>42480</v>
      </c>
      <c r="B1324" s="103" t="s">
        <v>2720</v>
      </c>
      <c r="C1324" s="264"/>
      <c r="D1324" s="103" t="s">
        <v>81</v>
      </c>
      <c r="E1324" s="558">
        <v>540</v>
      </c>
      <c r="F1324" s="261" t="s">
        <v>46</v>
      </c>
      <c r="G1324" s="264" t="s">
        <v>10</v>
      </c>
      <c r="H1324" s="104" t="s">
        <v>2968</v>
      </c>
    </row>
    <row r="1325" spans="1:8" x14ac:dyDescent="0.2">
      <c r="A1325" s="557">
        <v>42480</v>
      </c>
      <c r="B1325" s="103" t="s">
        <v>2721</v>
      </c>
      <c r="C1325" s="264"/>
      <c r="D1325" s="103" t="s">
        <v>81</v>
      </c>
      <c r="E1325" s="558">
        <v>720</v>
      </c>
      <c r="F1325" s="261" t="s">
        <v>46</v>
      </c>
      <c r="G1325" s="264" t="s">
        <v>10</v>
      </c>
      <c r="H1325" s="104" t="s">
        <v>2968</v>
      </c>
    </row>
    <row r="1326" spans="1:8" x14ac:dyDescent="0.2">
      <c r="A1326" s="557">
        <v>42480</v>
      </c>
      <c r="B1326" s="103" t="s">
        <v>2740</v>
      </c>
      <c r="C1326" s="264" t="s">
        <v>2741</v>
      </c>
      <c r="D1326" s="103" t="s">
        <v>135</v>
      </c>
      <c r="E1326" s="558">
        <v>5530.62</v>
      </c>
      <c r="F1326" s="261" t="s">
        <v>46</v>
      </c>
      <c r="G1326" s="264" t="s">
        <v>10</v>
      </c>
      <c r="H1326" s="104" t="s">
        <v>2968</v>
      </c>
    </row>
    <row r="1327" spans="1:8" x14ac:dyDescent="0.2">
      <c r="A1327" s="557">
        <v>42480</v>
      </c>
      <c r="B1327" s="103" t="s">
        <v>2892</v>
      </c>
      <c r="C1327" s="264" t="s">
        <v>2893</v>
      </c>
      <c r="D1327" s="103" t="s">
        <v>54</v>
      </c>
      <c r="E1327" s="558">
        <v>1001.32</v>
      </c>
      <c r="F1327" s="261" t="s">
        <v>46</v>
      </c>
      <c r="G1327" s="264" t="s">
        <v>10</v>
      </c>
      <c r="H1327" s="104" t="s">
        <v>3005</v>
      </c>
    </row>
    <row r="1328" spans="1:8" x14ac:dyDescent="0.2">
      <c r="A1328" s="557">
        <v>42486</v>
      </c>
      <c r="B1328" s="103" t="s">
        <v>2896</v>
      </c>
      <c r="C1328" s="264" t="s">
        <v>2897</v>
      </c>
      <c r="D1328" s="103" t="s">
        <v>54</v>
      </c>
      <c r="E1328" s="558">
        <v>585</v>
      </c>
      <c r="F1328" s="261" t="s">
        <v>46</v>
      </c>
      <c r="G1328" s="264" t="s">
        <v>10</v>
      </c>
      <c r="H1328" s="104" t="s">
        <v>3006</v>
      </c>
    </row>
    <row r="1329" spans="1:8" x14ac:dyDescent="0.2">
      <c r="A1329" s="557">
        <v>42514</v>
      </c>
      <c r="B1329" s="103" t="s">
        <v>2742</v>
      </c>
      <c r="C1329" s="264" t="s">
        <v>2743</v>
      </c>
      <c r="D1329" s="103" t="s">
        <v>135</v>
      </c>
      <c r="E1329" s="558">
        <v>1940.73</v>
      </c>
      <c r="F1329" s="261" t="s">
        <v>46</v>
      </c>
      <c r="G1329" s="264" t="s">
        <v>10</v>
      </c>
      <c r="H1329" s="104" t="s">
        <v>2970</v>
      </c>
    </row>
    <row r="1330" spans="1:8" x14ac:dyDescent="0.2">
      <c r="A1330" s="557">
        <v>42515</v>
      </c>
      <c r="B1330" s="103" t="s">
        <v>2744</v>
      </c>
      <c r="C1330" s="264" t="s">
        <v>2745</v>
      </c>
      <c r="D1330" s="103" t="s">
        <v>135</v>
      </c>
      <c r="E1330" s="558">
        <v>570.94000000000005</v>
      </c>
      <c r="F1330" s="261" t="s">
        <v>46</v>
      </c>
      <c r="G1330" s="264" t="s">
        <v>10</v>
      </c>
      <c r="H1330" s="104" t="s">
        <v>2971</v>
      </c>
    </row>
    <row r="1331" spans="1:8" x14ac:dyDescent="0.2">
      <c r="A1331" s="557">
        <v>42515</v>
      </c>
      <c r="B1331" s="103" t="s">
        <v>2919</v>
      </c>
      <c r="C1331" s="264" t="s">
        <v>2920</v>
      </c>
      <c r="D1331" s="103" t="s">
        <v>54</v>
      </c>
      <c r="E1331" s="558">
        <v>241.5</v>
      </c>
      <c r="F1331" s="261" t="s">
        <v>46</v>
      </c>
      <c r="G1331" s="264" t="s">
        <v>10</v>
      </c>
      <c r="H1331" s="104" t="s">
        <v>3011</v>
      </c>
    </row>
    <row r="1332" spans="1:8" x14ac:dyDescent="0.2">
      <c r="A1332" s="557">
        <v>42521</v>
      </c>
      <c r="B1332" s="103" t="s">
        <v>2961</v>
      </c>
      <c r="C1332" s="264"/>
      <c r="D1332" s="103" t="s">
        <v>48</v>
      </c>
      <c r="E1332" s="558">
        <v>360.65</v>
      </c>
      <c r="F1332" s="261" t="s">
        <v>46</v>
      </c>
      <c r="G1332" s="264" t="s">
        <v>10</v>
      </c>
      <c r="H1332" s="104" t="s">
        <v>3028</v>
      </c>
    </row>
    <row r="1333" spans="1:8" x14ac:dyDescent="0.2">
      <c r="A1333" s="557">
        <v>42522</v>
      </c>
      <c r="B1333" s="103" t="s">
        <v>2746</v>
      </c>
      <c r="C1333" s="264" t="s">
        <v>2747</v>
      </c>
      <c r="D1333" s="103" t="s">
        <v>135</v>
      </c>
      <c r="E1333" s="558">
        <v>1789.56</v>
      </c>
      <c r="F1333" s="261" t="s">
        <v>46</v>
      </c>
      <c r="G1333" s="264" t="s">
        <v>10</v>
      </c>
      <c r="H1333" s="104" t="s">
        <v>2972</v>
      </c>
    </row>
    <row r="1334" spans="1:8" x14ac:dyDescent="0.2">
      <c r="A1334" s="557">
        <v>42522</v>
      </c>
      <c r="B1334" s="103" t="s">
        <v>2921</v>
      </c>
      <c r="C1334" s="264" t="s">
        <v>2922</v>
      </c>
      <c r="D1334" s="103" t="s">
        <v>54</v>
      </c>
      <c r="E1334" s="558">
        <v>606</v>
      </c>
      <c r="F1334" s="261" t="s">
        <v>46</v>
      </c>
      <c r="G1334" s="264" t="s">
        <v>10</v>
      </c>
      <c r="H1334" s="104" t="s">
        <v>3012</v>
      </c>
    </row>
    <row r="1335" spans="1:8" x14ac:dyDescent="0.2">
      <c r="A1335" s="557">
        <v>42527</v>
      </c>
      <c r="B1335" s="103" t="s">
        <v>2928</v>
      </c>
      <c r="C1335" s="264" t="s">
        <v>2929</v>
      </c>
      <c r="D1335" s="103" t="s">
        <v>54</v>
      </c>
      <c r="E1335" s="558">
        <v>462.08</v>
      </c>
      <c r="F1335" s="261" t="s">
        <v>46</v>
      </c>
      <c r="G1335" s="264" t="s">
        <v>10</v>
      </c>
      <c r="H1335" s="104" t="s">
        <v>3014</v>
      </c>
    </row>
    <row r="1336" spans="1:8" x14ac:dyDescent="0.2">
      <c r="A1336" s="557">
        <v>42541</v>
      </c>
      <c r="B1336" s="103" t="s">
        <v>2938</v>
      </c>
      <c r="C1336" s="264" t="s">
        <v>2939</v>
      </c>
      <c r="D1336" s="103" t="s">
        <v>54</v>
      </c>
      <c r="E1336" s="558">
        <v>295</v>
      </c>
      <c r="F1336" s="261" t="s">
        <v>46</v>
      </c>
      <c r="G1336" s="264" t="s">
        <v>10</v>
      </c>
      <c r="H1336" s="104" t="s">
        <v>3018</v>
      </c>
    </row>
    <row r="1337" spans="1:8" x14ac:dyDescent="0.2">
      <c r="A1337" s="557">
        <v>42541</v>
      </c>
      <c r="B1337" s="103" t="s">
        <v>2942</v>
      </c>
      <c r="C1337" s="264" t="s">
        <v>2943</v>
      </c>
      <c r="D1337" s="103" t="s">
        <v>54</v>
      </c>
      <c r="E1337" s="558">
        <v>585</v>
      </c>
      <c r="F1337" s="261" t="s">
        <v>46</v>
      </c>
      <c r="G1337" s="264" t="s">
        <v>10</v>
      </c>
      <c r="H1337" s="104" t="s">
        <v>3020</v>
      </c>
    </row>
    <row r="1338" spans="1:8" x14ac:dyDescent="0.2">
      <c r="A1338" s="557">
        <v>42542</v>
      </c>
      <c r="B1338" s="103" t="s">
        <v>2722</v>
      </c>
      <c r="C1338" s="264"/>
      <c r="D1338" s="103" t="s">
        <v>81</v>
      </c>
      <c r="E1338" s="558">
        <v>1535</v>
      </c>
      <c r="F1338" s="261" t="s">
        <v>46</v>
      </c>
      <c r="G1338" s="264" t="s">
        <v>10</v>
      </c>
      <c r="H1338" s="104" t="s">
        <v>2969</v>
      </c>
    </row>
    <row r="1339" spans="1:8" x14ac:dyDescent="0.2">
      <c r="A1339" s="557">
        <v>42543</v>
      </c>
      <c r="B1339" s="103" t="s">
        <v>2944</v>
      </c>
      <c r="C1339" s="264" t="s">
        <v>2945</v>
      </c>
      <c r="D1339" s="103" t="s">
        <v>54</v>
      </c>
      <c r="E1339" s="558">
        <v>220</v>
      </c>
      <c r="F1339" s="261" t="s">
        <v>46</v>
      </c>
      <c r="G1339" s="264" t="s">
        <v>10</v>
      </c>
      <c r="H1339" s="104" t="s">
        <v>3021</v>
      </c>
    </row>
    <row r="1340" spans="1:8" x14ac:dyDescent="0.2">
      <c r="A1340" s="557">
        <v>42545</v>
      </c>
      <c r="B1340" s="103" t="s">
        <v>2723</v>
      </c>
      <c r="C1340" s="264"/>
      <c r="D1340" s="103" t="s">
        <v>81</v>
      </c>
      <c r="E1340" s="558">
        <v>645</v>
      </c>
      <c r="F1340" s="261" t="s">
        <v>46</v>
      </c>
      <c r="G1340" s="264" t="s">
        <v>10</v>
      </c>
      <c r="H1340" s="104" t="s">
        <v>2967</v>
      </c>
    </row>
    <row r="1341" spans="1:8" x14ac:dyDescent="0.2">
      <c r="A1341" s="557">
        <v>42545</v>
      </c>
      <c r="B1341" s="103" t="s">
        <v>2949</v>
      </c>
      <c r="C1341" s="264" t="s">
        <v>2950</v>
      </c>
      <c r="D1341" s="103" t="s">
        <v>54</v>
      </c>
      <c r="E1341" s="558">
        <v>180.5</v>
      </c>
      <c r="F1341" s="261" t="s">
        <v>46</v>
      </c>
      <c r="G1341" s="264" t="s">
        <v>10</v>
      </c>
      <c r="H1341" s="104" t="s">
        <v>3023</v>
      </c>
    </row>
    <row r="1342" spans="1:8" x14ac:dyDescent="0.2">
      <c r="A1342" s="557">
        <v>42545</v>
      </c>
      <c r="B1342" s="103" t="s">
        <v>2951</v>
      </c>
      <c r="C1342" s="264" t="s">
        <v>2952</v>
      </c>
      <c r="D1342" s="103" t="s">
        <v>54</v>
      </c>
      <c r="E1342" s="558">
        <v>400</v>
      </c>
      <c r="F1342" s="261" t="s">
        <v>46</v>
      </c>
      <c r="G1342" s="264" t="s">
        <v>10</v>
      </c>
      <c r="H1342" s="104" t="s">
        <v>3024</v>
      </c>
    </row>
    <row r="1343" spans="1:8" x14ac:dyDescent="0.2">
      <c r="A1343" s="557">
        <v>42555</v>
      </c>
      <c r="B1343" s="103" t="s">
        <v>3150</v>
      </c>
      <c r="C1343" s="264" t="s">
        <v>3153</v>
      </c>
      <c r="D1343" s="103" t="s">
        <v>135</v>
      </c>
      <c r="E1343" s="558">
        <v>1468.22</v>
      </c>
      <c r="F1343" s="261" t="s">
        <v>46</v>
      </c>
      <c r="G1343" s="264" t="s">
        <v>10</v>
      </c>
      <c r="H1343" s="104" t="s">
        <v>3154</v>
      </c>
    </row>
    <row r="1344" spans="1:8" x14ac:dyDescent="0.2">
      <c r="A1344" s="557">
        <v>42556</v>
      </c>
      <c r="B1344" s="103" t="s">
        <v>3151</v>
      </c>
      <c r="C1344" s="264" t="s">
        <v>3122</v>
      </c>
      <c r="D1344" s="103" t="s">
        <v>135</v>
      </c>
      <c r="E1344" s="558">
        <v>1518.45</v>
      </c>
      <c r="F1344" s="261" t="s">
        <v>46</v>
      </c>
      <c r="G1344" s="264" t="s">
        <v>10</v>
      </c>
      <c r="H1344" s="104" t="s">
        <v>3155</v>
      </c>
    </row>
    <row r="1345" spans="1:8" x14ac:dyDescent="0.2">
      <c r="A1345" s="557">
        <v>42579</v>
      </c>
      <c r="B1345" s="103" t="s">
        <v>3152</v>
      </c>
      <c r="C1345" s="264" t="s">
        <v>3156</v>
      </c>
      <c r="D1345" s="103" t="s">
        <v>54</v>
      </c>
      <c r="E1345" s="558">
        <v>229</v>
      </c>
      <c r="F1345" s="261" t="s">
        <v>46</v>
      </c>
      <c r="G1345" s="264" t="s">
        <v>10</v>
      </c>
      <c r="H1345" s="104" t="s">
        <v>1006</v>
      </c>
    </row>
    <row r="1346" spans="1:8" x14ac:dyDescent="0.2">
      <c r="A1346" s="557">
        <v>42585</v>
      </c>
      <c r="B1346" s="103" t="s">
        <v>3228</v>
      </c>
      <c r="C1346" s="264" t="s">
        <v>3229</v>
      </c>
      <c r="D1346" s="103" t="s">
        <v>54</v>
      </c>
      <c r="E1346" s="558">
        <v>250</v>
      </c>
      <c r="F1346" s="559" t="s">
        <v>46</v>
      </c>
      <c r="G1346" s="264" t="s">
        <v>10</v>
      </c>
      <c r="H1346" s="104" t="s">
        <v>3230</v>
      </c>
    </row>
    <row r="1347" spans="1:8" x14ac:dyDescent="0.2">
      <c r="A1347" s="557">
        <v>42598</v>
      </c>
      <c r="B1347" s="103" t="s">
        <v>3231</v>
      </c>
      <c r="C1347" s="264" t="s">
        <v>3232</v>
      </c>
      <c r="D1347" s="103" t="s">
        <v>54</v>
      </c>
      <c r="E1347" s="558">
        <v>19.399999999999999</v>
      </c>
      <c r="F1347" s="559" t="s">
        <v>46</v>
      </c>
      <c r="G1347" s="264" t="s">
        <v>10</v>
      </c>
      <c r="H1347" s="104" t="s">
        <v>3233</v>
      </c>
    </row>
    <row r="1348" spans="1:8" x14ac:dyDescent="0.2">
      <c r="A1348" s="557">
        <v>42598</v>
      </c>
      <c r="B1348" s="103" t="s">
        <v>3234</v>
      </c>
      <c r="C1348" s="264"/>
      <c r="D1348" s="103" t="s">
        <v>81</v>
      </c>
      <c r="E1348" s="558">
        <v>425</v>
      </c>
      <c r="F1348" s="559" t="s">
        <v>46</v>
      </c>
      <c r="G1348" s="264" t="s">
        <v>10</v>
      </c>
      <c r="H1348" s="104" t="s">
        <v>3235</v>
      </c>
    </row>
    <row r="1349" spans="1:8" x14ac:dyDescent="0.2">
      <c r="A1349" s="557">
        <v>42606</v>
      </c>
      <c r="B1349" s="103" t="s">
        <v>3236</v>
      </c>
      <c r="C1349" s="264" t="s">
        <v>3237</v>
      </c>
      <c r="D1349" s="557" t="s">
        <v>54</v>
      </c>
      <c r="E1349" s="558">
        <v>3300</v>
      </c>
      <c r="F1349" s="559" t="s">
        <v>46</v>
      </c>
      <c r="G1349" s="264" t="s">
        <v>10</v>
      </c>
      <c r="H1349" s="104" t="s">
        <v>3238</v>
      </c>
    </row>
    <row r="1350" spans="1:8" x14ac:dyDescent="0.2">
      <c r="A1350" s="557">
        <v>42606</v>
      </c>
      <c r="B1350" s="103" t="s">
        <v>3239</v>
      </c>
      <c r="C1350" s="264" t="s">
        <v>3240</v>
      </c>
      <c r="D1350" s="103" t="s">
        <v>54</v>
      </c>
      <c r="E1350" s="558">
        <v>433.12</v>
      </c>
      <c r="F1350" s="559" t="s">
        <v>46</v>
      </c>
      <c r="G1350" s="264" t="s">
        <v>10</v>
      </c>
      <c r="H1350" s="104" t="s">
        <v>3241</v>
      </c>
    </row>
    <row r="1351" spans="1:8" x14ac:dyDescent="0.2">
      <c r="A1351" s="557">
        <v>42622</v>
      </c>
      <c r="B1351" s="103" t="s">
        <v>3290</v>
      </c>
      <c r="C1351" s="264"/>
      <c r="D1351" s="103" t="s">
        <v>48</v>
      </c>
      <c r="E1351" s="558">
        <v>2999</v>
      </c>
      <c r="F1351" s="559" t="s">
        <v>46</v>
      </c>
      <c r="G1351" s="264" t="s">
        <v>10</v>
      </c>
      <c r="H1351" s="104" t="s">
        <v>3291</v>
      </c>
    </row>
    <row r="1352" spans="1:8" x14ac:dyDescent="0.2">
      <c r="A1352" s="557">
        <v>42622</v>
      </c>
      <c r="B1352" s="103" t="s">
        <v>3292</v>
      </c>
      <c r="C1352" s="264"/>
      <c r="D1352" s="103" t="s">
        <v>48</v>
      </c>
      <c r="E1352" s="558">
        <v>150</v>
      </c>
      <c r="F1352" s="559" t="s">
        <v>46</v>
      </c>
      <c r="G1352" s="264" t="s">
        <v>10</v>
      </c>
      <c r="H1352" s="104" t="s">
        <v>3291</v>
      </c>
    </row>
    <row r="1353" spans="1:8" x14ac:dyDescent="0.2">
      <c r="A1353" s="557">
        <v>42622</v>
      </c>
      <c r="B1353" s="103" t="s">
        <v>3293</v>
      </c>
      <c r="C1353" s="264" t="s">
        <v>3294</v>
      </c>
      <c r="D1353" s="103" t="s">
        <v>135</v>
      </c>
      <c r="E1353" s="558">
        <v>1534.03</v>
      </c>
      <c r="F1353" s="559" t="s">
        <v>46</v>
      </c>
      <c r="G1353" s="264" t="s">
        <v>10</v>
      </c>
      <c r="H1353" s="104" t="s">
        <v>3295</v>
      </c>
    </row>
    <row r="1354" spans="1:8" x14ac:dyDescent="0.2">
      <c r="A1354" s="557">
        <v>42625</v>
      </c>
      <c r="B1354" s="103" t="s">
        <v>3296</v>
      </c>
      <c r="C1354" s="264" t="s">
        <v>3297</v>
      </c>
      <c r="D1354" s="103" t="s">
        <v>54</v>
      </c>
      <c r="E1354" s="558">
        <v>405</v>
      </c>
      <c r="F1354" s="559" t="s">
        <v>46</v>
      </c>
      <c r="G1354" s="264" t="s">
        <v>10</v>
      </c>
      <c r="H1354" s="104" t="s">
        <v>3298</v>
      </c>
    </row>
    <row r="1355" spans="1:8" x14ac:dyDescent="0.2">
      <c r="A1355" s="557">
        <v>42625</v>
      </c>
      <c r="B1355" s="103" t="s">
        <v>3299</v>
      </c>
      <c r="C1355" s="264" t="s">
        <v>3300</v>
      </c>
      <c r="D1355" s="103" t="s">
        <v>135</v>
      </c>
      <c r="E1355" s="558">
        <v>562.15</v>
      </c>
      <c r="F1355" s="559" t="s">
        <v>46</v>
      </c>
      <c r="G1355" s="264" t="s">
        <v>10</v>
      </c>
      <c r="H1355" s="104" t="s">
        <v>3301</v>
      </c>
    </row>
    <row r="1356" spans="1:8" x14ac:dyDescent="0.2">
      <c r="A1356" s="557">
        <v>42626</v>
      </c>
      <c r="B1356" s="103" t="s">
        <v>3302</v>
      </c>
      <c r="C1356" s="264"/>
      <c r="D1356" s="103" t="s">
        <v>81</v>
      </c>
      <c r="E1356" s="558">
        <v>365</v>
      </c>
      <c r="F1356" s="559" t="s">
        <v>46</v>
      </c>
      <c r="G1356" s="264" t="s">
        <v>10</v>
      </c>
      <c r="H1356" s="104" t="s">
        <v>3303</v>
      </c>
    </row>
    <row r="1357" spans="1:8" x14ac:dyDescent="0.2">
      <c r="A1357" s="557">
        <v>42627</v>
      </c>
      <c r="B1357" s="103" t="s">
        <v>3304</v>
      </c>
      <c r="C1357" s="264" t="s">
        <v>3305</v>
      </c>
      <c r="D1357" s="103" t="s">
        <v>54</v>
      </c>
      <c r="E1357" s="558">
        <v>3402</v>
      </c>
      <c r="F1357" s="559" t="s">
        <v>46</v>
      </c>
      <c r="G1357" s="264" t="s">
        <v>10</v>
      </c>
      <c r="H1357" s="104" t="s">
        <v>3306</v>
      </c>
    </row>
    <row r="1358" spans="1:8" x14ac:dyDescent="0.2">
      <c r="A1358" s="557">
        <v>42634</v>
      </c>
      <c r="B1358" s="103" t="s">
        <v>3307</v>
      </c>
      <c r="C1358" s="264"/>
      <c r="D1358" s="103" t="s">
        <v>81</v>
      </c>
      <c r="E1358" s="558">
        <v>500</v>
      </c>
      <c r="F1358" s="559" t="s">
        <v>46</v>
      </c>
      <c r="G1358" s="264" t="s">
        <v>10</v>
      </c>
      <c r="H1358" s="104" t="s">
        <v>3308</v>
      </c>
    </row>
    <row r="1359" spans="1:8" x14ac:dyDescent="0.2">
      <c r="A1359" s="557">
        <v>42635</v>
      </c>
      <c r="B1359" s="103" t="s">
        <v>3309</v>
      </c>
      <c r="C1359" s="264" t="s">
        <v>3310</v>
      </c>
      <c r="D1359" s="103" t="s">
        <v>135</v>
      </c>
      <c r="E1359" s="558">
        <v>3327.23</v>
      </c>
      <c r="F1359" s="559" t="s">
        <v>46</v>
      </c>
      <c r="G1359" s="264" t="s">
        <v>10</v>
      </c>
      <c r="H1359" s="104" t="s">
        <v>3311</v>
      </c>
    </row>
    <row r="1360" spans="1:8" x14ac:dyDescent="0.2">
      <c r="A1360" s="557">
        <v>42635</v>
      </c>
      <c r="B1360" s="103" t="s">
        <v>3312</v>
      </c>
      <c r="C1360" s="264" t="s">
        <v>3310</v>
      </c>
      <c r="D1360" s="103" t="s">
        <v>135</v>
      </c>
      <c r="E1360" s="558">
        <v>1586.76</v>
      </c>
      <c r="F1360" s="559" t="s">
        <v>46</v>
      </c>
      <c r="G1360" s="264" t="s">
        <v>10</v>
      </c>
      <c r="H1360" s="104" t="s">
        <v>3313</v>
      </c>
    </row>
    <row r="1361" spans="1:8" x14ac:dyDescent="0.2">
      <c r="A1361" s="557">
        <v>42636</v>
      </c>
      <c r="B1361" s="103" t="s">
        <v>3314</v>
      </c>
      <c r="C1361" s="264" t="s">
        <v>3315</v>
      </c>
      <c r="D1361" s="103" t="s">
        <v>54</v>
      </c>
      <c r="E1361" s="558">
        <v>15.42</v>
      </c>
      <c r="F1361" s="559" t="s">
        <v>46</v>
      </c>
      <c r="G1361" s="264" t="s">
        <v>10</v>
      </c>
      <c r="H1361" s="104" t="s">
        <v>3316</v>
      </c>
    </row>
    <row r="1362" spans="1:8" x14ac:dyDescent="0.2">
      <c r="A1362" s="557">
        <v>42636</v>
      </c>
      <c r="B1362" s="103" t="s">
        <v>3317</v>
      </c>
      <c r="C1362" s="264" t="s">
        <v>3318</v>
      </c>
      <c r="D1362" s="103" t="s">
        <v>54</v>
      </c>
      <c r="E1362" s="558">
        <v>29.91</v>
      </c>
      <c r="F1362" s="559" t="s">
        <v>46</v>
      </c>
      <c r="G1362" s="264" t="s">
        <v>10</v>
      </c>
      <c r="H1362" s="104" t="s">
        <v>3319</v>
      </c>
    </row>
    <row r="1363" spans="1:8" x14ac:dyDescent="0.2">
      <c r="A1363" s="557">
        <v>42636</v>
      </c>
      <c r="B1363" s="103" t="s">
        <v>3320</v>
      </c>
      <c r="C1363" s="264" t="s">
        <v>3321</v>
      </c>
      <c r="D1363" s="103" t="s">
        <v>54</v>
      </c>
      <c r="E1363" s="558">
        <v>66.13</v>
      </c>
      <c r="F1363" s="559" t="s">
        <v>46</v>
      </c>
      <c r="G1363" s="264" t="s">
        <v>10</v>
      </c>
      <c r="H1363" s="104" t="s">
        <v>3322</v>
      </c>
    </row>
    <row r="1364" spans="1:8" x14ac:dyDescent="0.2">
      <c r="A1364" s="557">
        <v>42636</v>
      </c>
      <c r="B1364" s="103" t="s">
        <v>3323</v>
      </c>
      <c r="C1364" s="264" t="s">
        <v>3324</v>
      </c>
      <c r="D1364" s="103" t="s">
        <v>54</v>
      </c>
      <c r="E1364" s="558">
        <v>15.37</v>
      </c>
      <c r="F1364" s="559" t="s">
        <v>46</v>
      </c>
      <c r="G1364" s="264" t="s">
        <v>10</v>
      </c>
      <c r="H1364" s="104" t="s">
        <v>3325</v>
      </c>
    </row>
    <row r="1365" spans="1:8" x14ac:dyDescent="0.2">
      <c r="A1365" s="557">
        <v>42664</v>
      </c>
      <c r="B1365" s="103" t="s">
        <v>3326</v>
      </c>
      <c r="C1365" s="264"/>
      <c r="D1365" s="103" t="s">
        <v>81</v>
      </c>
      <c r="E1365" s="558">
        <v>645</v>
      </c>
      <c r="F1365" s="559" t="s">
        <v>46</v>
      </c>
      <c r="G1365" s="264" t="s">
        <v>10</v>
      </c>
      <c r="H1365" s="104" t="s">
        <v>3327</v>
      </c>
    </row>
    <row r="1366" spans="1:8" x14ac:dyDescent="0.2">
      <c r="A1366" s="557">
        <v>42664</v>
      </c>
      <c r="B1366" s="103" t="s">
        <v>3328</v>
      </c>
      <c r="C1366" s="264" t="s">
        <v>3329</v>
      </c>
      <c r="D1366" s="103" t="s">
        <v>54</v>
      </c>
      <c r="E1366" s="558">
        <v>800</v>
      </c>
      <c r="F1366" s="559" t="s">
        <v>46</v>
      </c>
      <c r="G1366" s="264" t="s">
        <v>10</v>
      </c>
      <c r="H1366" s="104" t="s">
        <v>3330</v>
      </c>
    </row>
    <row r="1367" spans="1:8" x14ac:dyDescent="0.2">
      <c r="A1367" s="557">
        <v>42674</v>
      </c>
      <c r="B1367" s="103" t="s">
        <v>3331</v>
      </c>
      <c r="C1367" s="264" t="s">
        <v>3332</v>
      </c>
      <c r="D1367" s="103" t="s">
        <v>54</v>
      </c>
      <c r="E1367" s="558">
        <v>250.7</v>
      </c>
      <c r="F1367" s="559" t="s">
        <v>46</v>
      </c>
      <c r="G1367" s="264" t="s">
        <v>10</v>
      </c>
      <c r="H1367" s="104" t="s">
        <v>3333</v>
      </c>
    </row>
    <row r="1368" spans="1:8" x14ac:dyDescent="0.2">
      <c r="A1368" s="557">
        <v>42675</v>
      </c>
      <c r="B1368" s="103" t="s">
        <v>3334</v>
      </c>
      <c r="C1368" s="264" t="s">
        <v>3335</v>
      </c>
      <c r="D1368" s="103" t="s">
        <v>54</v>
      </c>
      <c r="E1368" s="558">
        <v>3500</v>
      </c>
      <c r="F1368" s="559" t="s">
        <v>46</v>
      </c>
      <c r="G1368" s="264" t="s">
        <v>10</v>
      </c>
      <c r="H1368" s="104" t="s">
        <v>3336</v>
      </c>
    </row>
    <row r="1369" spans="1:8" x14ac:dyDescent="0.2">
      <c r="A1369" s="557">
        <v>42683</v>
      </c>
      <c r="B1369" s="103" t="s">
        <v>3337</v>
      </c>
      <c r="C1369" s="264" t="s">
        <v>3338</v>
      </c>
      <c r="D1369" s="103" t="s">
        <v>54</v>
      </c>
      <c r="E1369" s="558">
        <v>46.7</v>
      </c>
      <c r="F1369" s="559" t="s">
        <v>46</v>
      </c>
      <c r="G1369" s="264" t="s">
        <v>10</v>
      </c>
      <c r="H1369" s="104" t="s">
        <v>3339</v>
      </c>
    </row>
    <row r="1370" spans="1:8" x14ac:dyDescent="0.2">
      <c r="A1370" s="557">
        <v>42683</v>
      </c>
      <c r="B1370" s="103" t="s">
        <v>3340</v>
      </c>
      <c r="C1370" s="264" t="s">
        <v>3341</v>
      </c>
      <c r="D1370" s="103" t="s">
        <v>54</v>
      </c>
      <c r="E1370" s="558">
        <v>40.97</v>
      </c>
      <c r="F1370" s="559" t="s">
        <v>46</v>
      </c>
      <c r="G1370" s="264" t="s">
        <v>10</v>
      </c>
      <c r="H1370" s="104" t="s">
        <v>3342</v>
      </c>
    </row>
    <row r="1371" spans="1:8" x14ac:dyDescent="0.2">
      <c r="A1371" s="557">
        <v>42691</v>
      </c>
      <c r="B1371" s="103" t="s">
        <v>3343</v>
      </c>
      <c r="C1371" s="264" t="s">
        <v>3344</v>
      </c>
      <c r="D1371" s="103" t="s">
        <v>54</v>
      </c>
      <c r="E1371" s="558">
        <v>597.83000000000004</v>
      </c>
      <c r="F1371" s="559" t="s">
        <v>46</v>
      </c>
      <c r="G1371" s="264" t="s">
        <v>10</v>
      </c>
      <c r="H1371" s="104" t="s">
        <v>3345</v>
      </c>
    </row>
    <row r="1372" spans="1:8" x14ac:dyDescent="0.2">
      <c r="A1372" s="557">
        <v>42697</v>
      </c>
      <c r="B1372" s="103" t="s">
        <v>3346</v>
      </c>
      <c r="C1372" s="264"/>
      <c r="D1372" s="103" t="s">
        <v>81</v>
      </c>
      <c r="E1372" s="558">
        <v>500</v>
      </c>
      <c r="F1372" s="559" t="s">
        <v>46</v>
      </c>
      <c r="G1372" s="264" t="s">
        <v>10</v>
      </c>
      <c r="H1372" s="104" t="s">
        <v>3308</v>
      </c>
    </row>
    <row r="1373" spans="1:8" x14ac:dyDescent="0.2">
      <c r="A1373" s="557">
        <v>42704</v>
      </c>
      <c r="B1373" s="103" t="s">
        <v>3347</v>
      </c>
      <c r="C1373" s="264" t="s">
        <v>3348</v>
      </c>
      <c r="D1373" s="103" t="s">
        <v>51</v>
      </c>
      <c r="E1373" s="558">
        <v>180</v>
      </c>
      <c r="F1373" s="559" t="s">
        <v>46</v>
      </c>
      <c r="G1373" s="264" t="s">
        <v>10</v>
      </c>
      <c r="H1373" s="104" t="s">
        <v>3349</v>
      </c>
    </row>
    <row r="1374" spans="1:8" x14ac:dyDescent="0.2">
      <c r="A1374" s="557">
        <v>42709</v>
      </c>
      <c r="B1374" s="103" t="s">
        <v>3350</v>
      </c>
      <c r="C1374" s="264" t="s">
        <v>3351</v>
      </c>
      <c r="D1374" s="103" t="s">
        <v>135</v>
      </c>
      <c r="E1374" s="558">
        <v>1390.06</v>
      </c>
      <c r="F1374" s="559" t="s">
        <v>46</v>
      </c>
      <c r="G1374" s="264" t="s">
        <v>10</v>
      </c>
      <c r="H1374" s="104" t="s">
        <v>3352</v>
      </c>
    </row>
    <row r="1375" spans="1:8" x14ac:dyDescent="0.2">
      <c r="A1375" s="557">
        <v>42712</v>
      </c>
      <c r="B1375" s="103" t="s">
        <v>3353</v>
      </c>
      <c r="C1375" s="264" t="s">
        <v>3354</v>
      </c>
      <c r="D1375" s="103" t="s">
        <v>54</v>
      </c>
      <c r="E1375" s="558">
        <v>29.95</v>
      </c>
      <c r="F1375" s="559" t="s">
        <v>46</v>
      </c>
      <c r="G1375" s="264" t="s">
        <v>10</v>
      </c>
      <c r="H1375" s="104" t="s">
        <v>3355</v>
      </c>
    </row>
    <row r="1376" spans="1:8" x14ac:dyDescent="0.2">
      <c r="A1376" s="557">
        <v>42719</v>
      </c>
      <c r="B1376" s="103" t="s">
        <v>3356</v>
      </c>
      <c r="C1376" s="264"/>
      <c r="D1376" s="103" t="s">
        <v>3135</v>
      </c>
      <c r="E1376" s="558">
        <v>1200</v>
      </c>
      <c r="F1376" s="559" t="s">
        <v>46</v>
      </c>
      <c r="G1376" s="264" t="s">
        <v>10</v>
      </c>
      <c r="H1376" s="104" t="s">
        <v>3136</v>
      </c>
    </row>
    <row r="1377" spans="1:8" x14ac:dyDescent="0.2">
      <c r="A1377" s="557">
        <v>42719</v>
      </c>
      <c r="B1377" s="103" t="s">
        <v>3357</v>
      </c>
      <c r="C1377" s="264"/>
      <c r="D1377" s="103" t="s">
        <v>3135</v>
      </c>
      <c r="E1377" s="558">
        <v>2400</v>
      </c>
      <c r="F1377" s="559" t="s">
        <v>46</v>
      </c>
      <c r="G1377" s="264" t="s">
        <v>10</v>
      </c>
      <c r="H1377" s="104" t="s">
        <v>3136</v>
      </c>
    </row>
    <row r="1378" spans="1:8" x14ac:dyDescent="0.2">
      <c r="A1378" s="557">
        <v>42719</v>
      </c>
      <c r="B1378" s="103" t="s">
        <v>3358</v>
      </c>
      <c r="C1378" s="264"/>
      <c r="D1378" s="103" t="s">
        <v>3135</v>
      </c>
      <c r="E1378" s="558">
        <v>600</v>
      </c>
      <c r="F1378" s="559" t="s">
        <v>46</v>
      </c>
      <c r="G1378" s="264" t="s">
        <v>10</v>
      </c>
      <c r="H1378" s="104" t="s">
        <v>3136</v>
      </c>
    </row>
    <row r="1379" spans="1:8" ht="12.75" thickBot="1" x14ac:dyDescent="0.25">
      <c r="A1379" s="557">
        <v>42719</v>
      </c>
      <c r="B1379" s="103" t="s">
        <v>3359</v>
      </c>
      <c r="C1379" s="264"/>
      <c r="D1379" s="103" t="s">
        <v>3135</v>
      </c>
      <c r="E1379" s="558">
        <v>1200</v>
      </c>
      <c r="F1379" s="559" t="s">
        <v>46</v>
      </c>
      <c r="G1379" s="264" t="s">
        <v>10</v>
      </c>
      <c r="H1379" s="104" t="s">
        <v>3136</v>
      </c>
    </row>
    <row r="1380" spans="1:8" ht="12.75" thickBot="1" x14ac:dyDescent="0.25">
      <c r="A1380" s="735" t="s">
        <v>3078</v>
      </c>
      <c r="B1380" s="736"/>
      <c r="C1380" s="467"/>
      <c r="D1380" s="468"/>
      <c r="E1380" s="469">
        <f>SUM(E1290:E1379)</f>
        <v>103242.54199999999</v>
      </c>
      <c r="F1380" s="470"/>
      <c r="G1380" s="467"/>
      <c r="H1380" s="471"/>
    </row>
    <row r="1381" spans="1:8" x14ac:dyDescent="0.2">
      <c r="A1381" s="557">
        <v>42381</v>
      </c>
      <c r="B1381" s="103" t="s">
        <v>2681</v>
      </c>
      <c r="C1381" s="264"/>
      <c r="D1381" s="103" t="s">
        <v>49</v>
      </c>
      <c r="E1381" s="558">
        <v>2000</v>
      </c>
      <c r="F1381" s="261" t="s">
        <v>46</v>
      </c>
      <c r="G1381" s="264" t="s">
        <v>5</v>
      </c>
      <c r="H1381" s="104" t="s">
        <v>1491</v>
      </c>
    </row>
    <row r="1382" spans="1:8" x14ac:dyDescent="0.2">
      <c r="A1382" s="557">
        <v>42416</v>
      </c>
      <c r="B1382" s="103" t="s">
        <v>2685</v>
      </c>
      <c r="C1382" s="264"/>
      <c r="D1382" s="103" t="s">
        <v>49</v>
      </c>
      <c r="E1382" s="558">
        <v>2000</v>
      </c>
      <c r="F1382" s="261" t="s">
        <v>46</v>
      </c>
      <c r="G1382" s="264" t="s">
        <v>5</v>
      </c>
      <c r="H1382" s="104" t="s">
        <v>1491</v>
      </c>
    </row>
    <row r="1383" spans="1:8" x14ac:dyDescent="0.2">
      <c r="A1383" s="557">
        <v>42444</v>
      </c>
      <c r="B1383" s="103" t="s">
        <v>2691</v>
      </c>
      <c r="C1383" s="264"/>
      <c r="D1383" s="103" t="s">
        <v>49</v>
      </c>
      <c r="E1383" s="558">
        <v>2000</v>
      </c>
      <c r="F1383" s="261" t="s">
        <v>46</v>
      </c>
      <c r="G1383" s="264" t="s">
        <v>5</v>
      </c>
      <c r="H1383" s="104" t="s">
        <v>1491</v>
      </c>
    </row>
    <row r="1384" spans="1:8" x14ac:dyDescent="0.2">
      <c r="A1384" s="557">
        <v>42467</v>
      </c>
      <c r="B1384" s="103" t="s">
        <v>2694</v>
      </c>
      <c r="C1384" s="264"/>
      <c r="D1384" s="103" t="s">
        <v>49</v>
      </c>
      <c r="E1384" s="558">
        <v>2000</v>
      </c>
      <c r="F1384" s="261" t="s">
        <v>46</v>
      </c>
      <c r="G1384" s="264" t="s">
        <v>5</v>
      </c>
      <c r="H1384" s="104" t="s">
        <v>1491</v>
      </c>
    </row>
    <row r="1385" spans="1:8" x14ac:dyDescent="0.2">
      <c r="A1385" s="557">
        <v>42507</v>
      </c>
      <c r="B1385" s="103" t="s">
        <v>2702</v>
      </c>
      <c r="C1385" s="264"/>
      <c r="D1385" s="103" t="s">
        <v>49</v>
      </c>
      <c r="E1385" s="558">
        <v>1000</v>
      </c>
      <c r="F1385" s="261" t="s">
        <v>46</v>
      </c>
      <c r="G1385" s="264" t="s">
        <v>5</v>
      </c>
      <c r="H1385" s="104" t="s">
        <v>1491</v>
      </c>
    </row>
    <row r="1386" spans="1:8" x14ac:dyDescent="0.2">
      <c r="A1386" s="557">
        <v>42530</v>
      </c>
      <c r="B1386" s="103" t="s">
        <v>2707</v>
      </c>
      <c r="C1386" s="264"/>
      <c r="D1386" s="103" t="s">
        <v>49</v>
      </c>
      <c r="E1386" s="558">
        <v>1000</v>
      </c>
      <c r="F1386" s="261" t="s">
        <v>46</v>
      </c>
      <c r="G1386" s="264" t="s">
        <v>5</v>
      </c>
      <c r="H1386" s="104" t="s">
        <v>1491</v>
      </c>
    </row>
    <row r="1387" spans="1:8" x14ac:dyDescent="0.2">
      <c r="A1387" s="557">
        <v>42381</v>
      </c>
      <c r="B1387" s="103" t="s">
        <v>2750</v>
      </c>
      <c r="C1387" s="264"/>
      <c r="D1387" s="103" t="s">
        <v>303</v>
      </c>
      <c r="E1387" s="558">
        <v>1227.31</v>
      </c>
      <c r="F1387" s="261" t="s">
        <v>46</v>
      </c>
      <c r="G1387" s="264" t="s">
        <v>5</v>
      </c>
      <c r="H1387" s="104" t="s">
        <v>1491</v>
      </c>
    </row>
    <row r="1388" spans="1:8" x14ac:dyDescent="0.2">
      <c r="A1388" s="557">
        <v>42416</v>
      </c>
      <c r="B1388" s="103" t="s">
        <v>2753</v>
      </c>
      <c r="C1388" s="264"/>
      <c r="D1388" s="103" t="s">
        <v>303</v>
      </c>
      <c r="E1388" s="558">
        <v>53.01</v>
      </c>
      <c r="F1388" s="261" t="s">
        <v>46</v>
      </c>
      <c r="G1388" s="264" t="s">
        <v>5</v>
      </c>
      <c r="H1388" s="104" t="s">
        <v>1491</v>
      </c>
    </row>
    <row r="1389" spans="1:8" x14ac:dyDescent="0.2">
      <c r="A1389" s="557">
        <v>42444</v>
      </c>
      <c r="B1389" s="103" t="s">
        <v>2757</v>
      </c>
      <c r="C1389" s="264"/>
      <c r="D1389" s="103" t="s">
        <v>303</v>
      </c>
      <c r="E1389" s="558">
        <v>49.33</v>
      </c>
      <c r="F1389" s="261" t="s">
        <v>46</v>
      </c>
      <c r="G1389" s="264" t="s">
        <v>5</v>
      </c>
      <c r="H1389" s="104" t="s">
        <v>1491</v>
      </c>
    </row>
    <row r="1390" spans="1:8" x14ac:dyDescent="0.2">
      <c r="A1390" s="557">
        <v>42467</v>
      </c>
      <c r="B1390" s="103" t="s">
        <v>2759</v>
      </c>
      <c r="C1390" s="264"/>
      <c r="D1390" s="103" t="s">
        <v>303</v>
      </c>
      <c r="E1390" s="558">
        <v>66.92</v>
      </c>
      <c r="F1390" s="261" t="s">
        <v>46</v>
      </c>
      <c r="G1390" s="264" t="s">
        <v>5</v>
      </c>
      <c r="H1390" s="104" t="s">
        <v>1491</v>
      </c>
    </row>
    <row r="1391" spans="1:8" x14ac:dyDescent="0.2">
      <c r="A1391" s="557">
        <v>42495</v>
      </c>
      <c r="B1391" s="103" t="s">
        <v>2763</v>
      </c>
      <c r="C1391" s="264"/>
      <c r="D1391" s="103" t="s">
        <v>303</v>
      </c>
      <c r="E1391" s="558">
        <v>39.479999999999997</v>
      </c>
      <c r="F1391" s="261" t="s">
        <v>46</v>
      </c>
      <c r="G1391" s="264" t="s">
        <v>5</v>
      </c>
      <c r="H1391" s="104" t="s">
        <v>1491</v>
      </c>
    </row>
    <row r="1392" spans="1:8" x14ac:dyDescent="0.2">
      <c r="A1392" s="557">
        <v>42507</v>
      </c>
      <c r="B1392" s="103" t="s">
        <v>2766</v>
      </c>
      <c r="C1392" s="264"/>
      <c r="D1392" s="103" t="s">
        <v>303</v>
      </c>
      <c r="E1392" s="558">
        <v>251.16</v>
      </c>
      <c r="F1392" s="261" t="s">
        <v>46</v>
      </c>
      <c r="G1392" s="264" t="s">
        <v>5</v>
      </c>
      <c r="H1392" s="104" t="s">
        <v>1491</v>
      </c>
    </row>
    <row r="1393" spans="1:8" x14ac:dyDescent="0.2">
      <c r="A1393" s="557">
        <v>42440</v>
      </c>
      <c r="B1393" s="103" t="s">
        <v>2862</v>
      </c>
      <c r="C1393" s="264" t="s">
        <v>102</v>
      </c>
      <c r="D1393" s="103" t="s">
        <v>54</v>
      </c>
      <c r="E1393" s="558">
        <v>700</v>
      </c>
      <c r="F1393" s="261" t="s">
        <v>46</v>
      </c>
      <c r="G1393" s="264" t="s">
        <v>5</v>
      </c>
      <c r="H1393" s="104" t="s">
        <v>2993</v>
      </c>
    </row>
    <row r="1394" spans="1:8" x14ac:dyDescent="0.2">
      <c r="A1394" s="557">
        <v>42541</v>
      </c>
      <c r="B1394" s="103" t="s">
        <v>2940</v>
      </c>
      <c r="C1394" s="264" t="s">
        <v>2941</v>
      </c>
      <c r="D1394" s="103" t="s">
        <v>54</v>
      </c>
      <c r="E1394" s="558">
        <v>999.99</v>
      </c>
      <c r="F1394" s="261" t="s">
        <v>46</v>
      </c>
      <c r="G1394" s="264" t="s">
        <v>5</v>
      </c>
      <c r="H1394" s="104" t="s">
        <v>3019</v>
      </c>
    </row>
    <row r="1395" spans="1:8" x14ac:dyDescent="0.2">
      <c r="A1395" s="557">
        <v>42360</v>
      </c>
      <c r="B1395" s="103" t="s">
        <v>2955</v>
      </c>
      <c r="C1395" s="264"/>
      <c r="D1395" s="103" t="s">
        <v>48</v>
      </c>
      <c r="E1395" s="558">
        <v>420</v>
      </c>
      <c r="F1395" s="261" t="s">
        <v>46</v>
      </c>
      <c r="G1395" s="264" t="s">
        <v>5</v>
      </c>
      <c r="H1395" s="104" t="s">
        <v>1491</v>
      </c>
    </row>
    <row r="1396" spans="1:8" x14ac:dyDescent="0.2">
      <c r="A1396" s="557">
        <v>42557</v>
      </c>
      <c r="B1396" s="103" t="s">
        <v>3157</v>
      </c>
      <c r="C1396" s="264" t="s">
        <v>3174</v>
      </c>
      <c r="D1396" s="103" t="s">
        <v>54</v>
      </c>
      <c r="E1396" s="558">
        <v>1135</v>
      </c>
      <c r="F1396" s="261" t="s">
        <v>46</v>
      </c>
      <c r="G1396" s="264" t="s">
        <v>5</v>
      </c>
      <c r="H1396" s="104" t="s">
        <v>1447</v>
      </c>
    </row>
    <row r="1397" spans="1:8" x14ac:dyDescent="0.2">
      <c r="A1397" s="557">
        <v>42557</v>
      </c>
      <c r="B1397" s="103" t="s">
        <v>3158</v>
      </c>
      <c r="C1397" s="264"/>
      <c r="D1397" s="103" t="s">
        <v>303</v>
      </c>
      <c r="E1397" s="558">
        <v>178.55</v>
      </c>
      <c r="F1397" s="261" t="s">
        <v>46</v>
      </c>
      <c r="G1397" s="264" t="s">
        <v>5</v>
      </c>
      <c r="H1397" s="104" t="s">
        <v>1561</v>
      </c>
    </row>
    <row r="1398" spans="1:8" x14ac:dyDescent="0.2">
      <c r="A1398" s="557">
        <v>42565</v>
      </c>
      <c r="B1398" s="103" t="s">
        <v>3159</v>
      </c>
      <c r="C1398" s="264"/>
      <c r="D1398" s="103" t="s">
        <v>49</v>
      </c>
      <c r="E1398" s="558">
        <v>170.86</v>
      </c>
      <c r="F1398" s="261" t="s">
        <v>46</v>
      </c>
      <c r="G1398" s="264" t="s">
        <v>5</v>
      </c>
      <c r="H1398" s="104" t="s">
        <v>3175</v>
      </c>
    </row>
    <row r="1399" spans="1:8" x14ac:dyDescent="0.2">
      <c r="A1399" s="557">
        <v>42565</v>
      </c>
      <c r="B1399" s="103" t="s">
        <v>3160</v>
      </c>
      <c r="C1399" s="264"/>
      <c r="D1399" s="103" t="s">
        <v>81</v>
      </c>
      <c r="E1399" s="558">
        <v>900</v>
      </c>
      <c r="F1399" s="261" t="s">
        <v>46</v>
      </c>
      <c r="G1399" s="264" t="s">
        <v>5</v>
      </c>
      <c r="H1399" s="104" t="s">
        <v>3175</v>
      </c>
    </row>
    <row r="1400" spans="1:8" x14ac:dyDescent="0.2">
      <c r="A1400" s="557">
        <v>42565</v>
      </c>
      <c r="B1400" s="103" t="s">
        <v>3161</v>
      </c>
      <c r="C1400" s="264"/>
      <c r="D1400" s="103" t="s">
        <v>81</v>
      </c>
      <c r="E1400" s="558">
        <v>900</v>
      </c>
      <c r="F1400" s="261" t="s">
        <v>46</v>
      </c>
      <c r="G1400" s="264" t="s">
        <v>5</v>
      </c>
      <c r="H1400" s="104" t="s">
        <v>3175</v>
      </c>
    </row>
    <row r="1401" spans="1:8" x14ac:dyDescent="0.2">
      <c r="A1401" s="557">
        <v>42565</v>
      </c>
      <c r="B1401" s="103" t="s">
        <v>3162</v>
      </c>
      <c r="C1401" s="264"/>
      <c r="D1401" s="103" t="s">
        <v>49</v>
      </c>
      <c r="E1401" s="558">
        <v>170.86</v>
      </c>
      <c r="F1401" s="261" t="s">
        <v>46</v>
      </c>
      <c r="G1401" s="264" t="s">
        <v>5</v>
      </c>
      <c r="H1401" s="104" t="s">
        <v>3175</v>
      </c>
    </row>
    <row r="1402" spans="1:8" x14ac:dyDescent="0.2">
      <c r="A1402" s="557">
        <v>42565</v>
      </c>
      <c r="B1402" s="103" t="s">
        <v>3163</v>
      </c>
      <c r="C1402" s="264"/>
      <c r="D1402" s="103" t="s">
        <v>49</v>
      </c>
      <c r="E1402" s="558">
        <v>170.86</v>
      </c>
      <c r="F1402" s="261" t="s">
        <v>46</v>
      </c>
      <c r="G1402" s="264" t="s">
        <v>5</v>
      </c>
      <c r="H1402" s="104" t="s">
        <v>3175</v>
      </c>
    </row>
    <row r="1403" spans="1:8" x14ac:dyDescent="0.2">
      <c r="A1403" s="557">
        <v>42565</v>
      </c>
      <c r="B1403" s="103" t="s">
        <v>3164</v>
      </c>
      <c r="C1403" s="264"/>
      <c r="D1403" s="103" t="s">
        <v>81</v>
      </c>
      <c r="E1403" s="558">
        <v>900</v>
      </c>
      <c r="F1403" s="261" t="s">
        <v>46</v>
      </c>
      <c r="G1403" s="264" t="s">
        <v>5</v>
      </c>
      <c r="H1403" s="104" t="s">
        <v>3175</v>
      </c>
    </row>
    <row r="1404" spans="1:8" x14ac:dyDescent="0.2">
      <c r="A1404" s="557">
        <v>42565</v>
      </c>
      <c r="B1404" s="103" t="s">
        <v>3165</v>
      </c>
      <c r="C1404" s="264"/>
      <c r="D1404" s="103" t="s">
        <v>81</v>
      </c>
      <c r="E1404" s="558">
        <v>900</v>
      </c>
      <c r="F1404" s="261" t="s">
        <v>46</v>
      </c>
      <c r="G1404" s="264" t="s">
        <v>5</v>
      </c>
      <c r="H1404" s="104" t="s">
        <v>3175</v>
      </c>
    </row>
    <row r="1405" spans="1:8" x14ac:dyDescent="0.2">
      <c r="A1405" s="557">
        <v>42565</v>
      </c>
      <c r="B1405" s="103" t="s">
        <v>3166</v>
      </c>
      <c r="C1405" s="264"/>
      <c r="D1405" s="103" t="s">
        <v>49</v>
      </c>
      <c r="E1405" s="558">
        <v>170.86</v>
      </c>
      <c r="F1405" s="261" t="s">
        <v>46</v>
      </c>
      <c r="G1405" s="264" t="s">
        <v>5</v>
      </c>
      <c r="H1405" s="104" t="s">
        <v>3175</v>
      </c>
    </row>
    <row r="1406" spans="1:8" x14ac:dyDescent="0.2">
      <c r="A1406" s="557">
        <v>42565</v>
      </c>
      <c r="B1406" s="103" t="s">
        <v>3167</v>
      </c>
      <c r="C1406" s="264"/>
      <c r="D1406" s="103" t="s">
        <v>49</v>
      </c>
      <c r="E1406" s="558">
        <v>170.86</v>
      </c>
      <c r="F1406" s="261" t="s">
        <v>46</v>
      </c>
      <c r="G1406" s="264" t="s">
        <v>5</v>
      </c>
      <c r="H1406" s="104" t="s">
        <v>3175</v>
      </c>
    </row>
    <row r="1407" spans="1:8" x14ac:dyDescent="0.2">
      <c r="A1407" s="557">
        <v>42565</v>
      </c>
      <c r="B1407" s="103" t="s">
        <v>3168</v>
      </c>
      <c r="C1407" s="264"/>
      <c r="D1407" s="103" t="s">
        <v>81</v>
      </c>
      <c r="E1407" s="558">
        <v>900</v>
      </c>
      <c r="F1407" s="261" t="s">
        <v>46</v>
      </c>
      <c r="G1407" s="264" t="s">
        <v>5</v>
      </c>
      <c r="H1407" s="104" t="s">
        <v>3175</v>
      </c>
    </row>
    <row r="1408" spans="1:8" x14ac:dyDescent="0.2">
      <c r="A1408" s="557">
        <v>42565</v>
      </c>
      <c r="B1408" s="103" t="s">
        <v>3169</v>
      </c>
      <c r="C1408" s="264"/>
      <c r="D1408" s="103" t="s">
        <v>49</v>
      </c>
      <c r="E1408" s="558">
        <v>170.86</v>
      </c>
      <c r="F1408" s="261" t="s">
        <v>46</v>
      </c>
      <c r="G1408" s="264" t="s">
        <v>5</v>
      </c>
      <c r="H1408" s="104" t="s">
        <v>3175</v>
      </c>
    </row>
    <row r="1409" spans="1:8" x14ac:dyDescent="0.2">
      <c r="A1409" s="557">
        <v>42565</v>
      </c>
      <c r="B1409" s="103" t="s">
        <v>3170</v>
      </c>
      <c r="C1409" s="264"/>
      <c r="D1409" s="103" t="s">
        <v>81</v>
      </c>
      <c r="E1409" s="558">
        <v>900</v>
      </c>
      <c r="F1409" s="261" t="s">
        <v>46</v>
      </c>
      <c r="G1409" s="264" t="s">
        <v>5</v>
      </c>
      <c r="H1409" s="104" t="s">
        <v>3175</v>
      </c>
    </row>
    <row r="1410" spans="1:8" x14ac:dyDescent="0.2">
      <c r="A1410" s="557">
        <v>42565</v>
      </c>
      <c r="B1410" s="103" t="s">
        <v>3171</v>
      </c>
      <c r="C1410" s="264"/>
      <c r="D1410" s="103" t="s">
        <v>81</v>
      </c>
      <c r="E1410" s="558">
        <v>900</v>
      </c>
      <c r="F1410" s="261" t="s">
        <v>46</v>
      </c>
      <c r="G1410" s="264" t="s">
        <v>5</v>
      </c>
      <c r="H1410" s="104" t="s">
        <v>3175</v>
      </c>
    </row>
    <row r="1411" spans="1:8" x14ac:dyDescent="0.2">
      <c r="A1411" s="557">
        <v>42565</v>
      </c>
      <c r="B1411" s="103" t="s">
        <v>3172</v>
      </c>
      <c r="C1411" s="264"/>
      <c r="D1411" s="103" t="s">
        <v>49</v>
      </c>
      <c r="E1411" s="558">
        <v>170.86</v>
      </c>
      <c r="F1411" s="261" t="s">
        <v>46</v>
      </c>
      <c r="G1411" s="264" t="s">
        <v>5</v>
      </c>
      <c r="H1411" s="104" t="s">
        <v>3175</v>
      </c>
    </row>
    <row r="1412" spans="1:8" x14ac:dyDescent="0.2">
      <c r="A1412" s="557">
        <v>42570</v>
      </c>
      <c r="B1412" s="103" t="s">
        <v>3173</v>
      </c>
      <c r="C1412" s="264"/>
      <c r="D1412" s="103" t="s">
        <v>81</v>
      </c>
      <c r="E1412" s="558">
        <v>365</v>
      </c>
      <c r="F1412" s="261" t="s">
        <v>46</v>
      </c>
      <c r="G1412" s="264" t="s">
        <v>5</v>
      </c>
      <c r="H1412" s="104" t="s">
        <v>3089</v>
      </c>
    </row>
    <row r="1413" spans="1:8" x14ac:dyDescent="0.2">
      <c r="A1413" s="557">
        <v>42572</v>
      </c>
      <c r="B1413" s="103" t="s">
        <v>3177</v>
      </c>
      <c r="C1413" s="264" t="s">
        <v>3176</v>
      </c>
      <c r="D1413" s="103" t="s">
        <v>135</v>
      </c>
      <c r="E1413" s="558">
        <v>1537.28</v>
      </c>
      <c r="F1413" s="261" t="s">
        <v>46</v>
      </c>
      <c r="G1413" s="264" t="s">
        <v>5</v>
      </c>
      <c r="H1413" s="104" t="s">
        <v>3089</v>
      </c>
    </row>
    <row r="1414" spans="1:8" x14ac:dyDescent="0.2">
      <c r="A1414" s="557">
        <v>42496</v>
      </c>
      <c r="B1414" s="103" t="s">
        <v>2960</v>
      </c>
      <c r="C1414" s="264"/>
      <c r="D1414" s="103" t="s">
        <v>48</v>
      </c>
      <c r="E1414" s="558">
        <v>800</v>
      </c>
      <c r="F1414" s="261" t="s">
        <v>46</v>
      </c>
      <c r="G1414" s="264" t="s">
        <v>5</v>
      </c>
      <c r="H1414" s="104" t="s">
        <v>1491</v>
      </c>
    </row>
    <row r="1415" spans="1:8" x14ac:dyDescent="0.2">
      <c r="A1415" s="557">
        <v>42541</v>
      </c>
      <c r="B1415" s="103" t="s">
        <v>2962</v>
      </c>
      <c r="C1415" s="264"/>
      <c r="D1415" s="103" t="s">
        <v>48</v>
      </c>
      <c r="E1415" s="558">
        <v>2065</v>
      </c>
      <c r="F1415" s="261" t="s">
        <v>46</v>
      </c>
      <c r="G1415" s="264" t="s">
        <v>5</v>
      </c>
      <c r="H1415" s="104" t="s">
        <v>1491</v>
      </c>
    </row>
    <row r="1416" spans="1:8" x14ac:dyDescent="0.2">
      <c r="A1416" s="557">
        <v>42583</v>
      </c>
      <c r="B1416" s="103" t="s">
        <v>3242</v>
      </c>
      <c r="C1416" s="264" t="s">
        <v>3243</v>
      </c>
      <c r="D1416" s="103" t="s">
        <v>54</v>
      </c>
      <c r="E1416" s="558">
        <v>170</v>
      </c>
      <c r="F1416" s="559" t="s">
        <v>46</v>
      </c>
      <c r="G1416" s="264" t="s">
        <v>5</v>
      </c>
      <c r="H1416" s="104" t="s">
        <v>3089</v>
      </c>
    </row>
    <row r="1417" spans="1:8" x14ac:dyDescent="0.2">
      <c r="A1417" s="557">
        <v>42591</v>
      </c>
      <c r="B1417" s="103" t="s">
        <v>3244</v>
      </c>
      <c r="C1417" s="264"/>
      <c r="D1417" s="103" t="s">
        <v>49</v>
      </c>
      <c r="E1417" s="558">
        <v>1000</v>
      </c>
      <c r="F1417" s="559" t="s">
        <v>46</v>
      </c>
      <c r="G1417" s="264" t="s">
        <v>5</v>
      </c>
      <c r="H1417" s="104" t="s">
        <v>1561</v>
      </c>
    </row>
    <row r="1418" spans="1:8" x14ac:dyDescent="0.2">
      <c r="A1418" s="557">
        <v>42591</v>
      </c>
      <c r="B1418" s="103" t="s">
        <v>3245</v>
      </c>
      <c r="C1418" s="264"/>
      <c r="D1418" s="103" t="s">
        <v>303</v>
      </c>
      <c r="E1418" s="558">
        <v>127.33</v>
      </c>
      <c r="F1418" s="559" t="s">
        <v>46</v>
      </c>
      <c r="G1418" s="264" t="s">
        <v>5</v>
      </c>
      <c r="H1418" s="104" t="s">
        <v>1561</v>
      </c>
    </row>
    <row r="1419" spans="1:8" x14ac:dyDescent="0.2">
      <c r="A1419" s="557">
        <v>42598</v>
      </c>
      <c r="B1419" s="103" t="s">
        <v>3246</v>
      </c>
      <c r="C1419" s="264"/>
      <c r="D1419" s="103" t="s">
        <v>49</v>
      </c>
      <c r="E1419" s="558">
        <v>1000</v>
      </c>
      <c r="F1419" s="559" t="s">
        <v>46</v>
      </c>
      <c r="G1419" s="264" t="s">
        <v>5</v>
      </c>
      <c r="H1419" s="104" t="s">
        <v>1561</v>
      </c>
    </row>
    <row r="1420" spans="1:8" x14ac:dyDescent="0.2">
      <c r="A1420" s="557">
        <v>42598</v>
      </c>
      <c r="B1420" s="103" t="s">
        <v>3247</v>
      </c>
      <c r="C1420" s="264" t="s">
        <v>3248</v>
      </c>
      <c r="D1420" s="103" t="s">
        <v>54</v>
      </c>
      <c r="E1420" s="558">
        <v>1050</v>
      </c>
      <c r="F1420" s="559" t="s">
        <v>46</v>
      </c>
      <c r="G1420" s="264" t="s">
        <v>5</v>
      </c>
      <c r="H1420" s="104" t="s">
        <v>3249</v>
      </c>
    </row>
    <row r="1421" spans="1:8" x14ac:dyDescent="0.2">
      <c r="A1421" s="557">
        <v>42614</v>
      </c>
      <c r="B1421" s="103" t="s">
        <v>3250</v>
      </c>
      <c r="C1421" s="264" t="s">
        <v>3251</v>
      </c>
      <c r="D1421" s="103" t="s">
        <v>54</v>
      </c>
      <c r="E1421" s="558">
        <v>500</v>
      </c>
      <c r="F1421" s="559" t="s">
        <v>46</v>
      </c>
      <c r="G1421" s="264" t="s">
        <v>5</v>
      </c>
      <c r="H1421" s="104" t="s">
        <v>3252</v>
      </c>
    </row>
    <row r="1422" spans="1:8" x14ac:dyDescent="0.2">
      <c r="A1422" s="557">
        <v>42618</v>
      </c>
      <c r="B1422" s="103" t="s">
        <v>3253</v>
      </c>
      <c r="C1422" s="264"/>
      <c r="D1422" s="103" t="s">
        <v>49</v>
      </c>
      <c r="E1422" s="558">
        <v>1000</v>
      </c>
      <c r="F1422" s="559" t="s">
        <v>46</v>
      </c>
      <c r="G1422" s="264" t="s">
        <v>5</v>
      </c>
      <c r="H1422" s="104" t="s">
        <v>1561</v>
      </c>
    </row>
    <row r="1423" spans="1:8" x14ac:dyDescent="0.2">
      <c r="A1423" s="557">
        <v>42618</v>
      </c>
      <c r="B1423" s="103" t="s">
        <v>3254</v>
      </c>
      <c r="C1423" s="264"/>
      <c r="D1423" s="103" t="s">
        <v>303</v>
      </c>
      <c r="E1423" s="558">
        <v>124.03</v>
      </c>
      <c r="F1423" s="559" t="s">
        <v>46</v>
      </c>
      <c r="G1423" s="264" t="s">
        <v>5</v>
      </c>
      <c r="H1423" s="104" t="s">
        <v>1561</v>
      </c>
    </row>
    <row r="1424" spans="1:8" x14ac:dyDescent="0.2">
      <c r="A1424" s="557">
        <v>42621</v>
      </c>
      <c r="B1424" s="103" t="s">
        <v>3255</v>
      </c>
      <c r="C1424" s="264"/>
      <c r="D1424" s="103" t="s">
        <v>81</v>
      </c>
      <c r="E1424" s="558">
        <v>900</v>
      </c>
      <c r="F1424" s="559" t="s">
        <v>46</v>
      </c>
      <c r="G1424" s="264" t="s">
        <v>5</v>
      </c>
      <c r="H1424" s="104" t="s">
        <v>3256</v>
      </c>
    </row>
    <row r="1425" spans="1:8" x14ac:dyDescent="0.2">
      <c r="A1425" s="557">
        <v>42621</v>
      </c>
      <c r="B1425" s="103" t="s">
        <v>3257</v>
      </c>
      <c r="C1425" s="264"/>
      <c r="D1425" s="103" t="s">
        <v>81</v>
      </c>
      <c r="E1425" s="558">
        <v>900</v>
      </c>
      <c r="F1425" s="559" t="s">
        <v>46</v>
      </c>
      <c r="G1425" s="264" t="s">
        <v>5</v>
      </c>
      <c r="H1425" s="104" t="s">
        <v>3256</v>
      </c>
    </row>
    <row r="1426" spans="1:8" x14ac:dyDescent="0.2">
      <c r="A1426" s="557">
        <v>42621</v>
      </c>
      <c r="B1426" s="103" t="s">
        <v>3258</v>
      </c>
      <c r="C1426" s="264"/>
      <c r="D1426" s="103" t="s">
        <v>81</v>
      </c>
      <c r="E1426" s="558">
        <v>900</v>
      </c>
      <c r="F1426" s="559" t="s">
        <v>46</v>
      </c>
      <c r="G1426" s="264" t="s">
        <v>5</v>
      </c>
      <c r="H1426" s="104" t="s">
        <v>3256</v>
      </c>
    </row>
    <row r="1427" spans="1:8" x14ac:dyDescent="0.2">
      <c r="A1427" s="557">
        <v>42621</v>
      </c>
      <c r="B1427" s="103" t="s">
        <v>3259</v>
      </c>
      <c r="C1427" s="264"/>
      <c r="D1427" s="103" t="s">
        <v>81</v>
      </c>
      <c r="E1427" s="558">
        <v>900</v>
      </c>
      <c r="F1427" s="559" t="s">
        <v>46</v>
      </c>
      <c r="G1427" s="264" t="s">
        <v>5</v>
      </c>
      <c r="H1427" s="104" t="s">
        <v>3256</v>
      </c>
    </row>
    <row r="1428" spans="1:8" x14ac:dyDescent="0.2">
      <c r="A1428" s="557">
        <v>42621</v>
      </c>
      <c r="B1428" s="103" t="s">
        <v>3260</v>
      </c>
      <c r="C1428" s="264"/>
      <c r="D1428" s="103" t="s">
        <v>81</v>
      </c>
      <c r="E1428" s="558">
        <v>900</v>
      </c>
      <c r="F1428" s="559" t="s">
        <v>46</v>
      </c>
      <c r="G1428" s="264" t="s">
        <v>5</v>
      </c>
      <c r="H1428" s="104" t="s">
        <v>3256</v>
      </c>
    </row>
    <row r="1429" spans="1:8" x14ac:dyDescent="0.2">
      <c r="A1429" s="557">
        <v>42629</v>
      </c>
      <c r="B1429" s="103" t="s">
        <v>3261</v>
      </c>
      <c r="C1429" s="264"/>
      <c r="D1429" s="103" t="s">
        <v>303</v>
      </c>
      <c r="E1429" s="558">
        <v>-92.86</v>
      </c>
      <c r="F1429" s="559" t="s">
        <v>46</v>
      </c>
      <c r="G1429" s="264" t="s">
        <v>5</v>
      </c>
      <c r="H1429" s="104" t="s">
        <v>3175</v>
      </c>
    </row>
    <row r="1430" spans="1:8" x14ac:dyDescent="0.2">
      <c r="A1430" s="557">
        <v>42629</v>
      </c>
      <c r="B1430" s="103" t="s">
        <v>3262</v>
      </c>
      <c r="C1430" s="264"/>
      <c r="D1430" s="103" t="s">
        <v>303</v>
      </c>
      <c r="E1430" s="558">
        <v>-3.32</v>
      </c>
      <c r="F1430" s="559" t="s">
        <v>46</v>
      </c>
      <c r="G1430" s="264" t="s">
        <v>5</v>
      </c>
      <c r="H1430" s="104" t="s">
        <v>3175</v>
      </c>
    </row>
    <row r="1431" spans="1:8" x14ac:dyDescent="0.2">
      <c r="A1431" s="557">
        <v>42629</v>
      </c>
      <c r="B1431" s="103" t="s">
        <v>3263</v>
      </c>
      <c r="C1431" s="264"/>
      <c r="D1431" s="103" t="s">
        <v>303</v>
      </c>
      <c r="E1431" s="558">
        <v>-3.32</v>
      </c>
      <c r="F1431" s="559" t="s">
        <v>46</v>
      </c>
      <c r="G1431" s="264" t="s">
        <v>5</v>
      </c>
      <c r="H1431" s="104" t="s">
        <v>3175</v>
      </c>
    </row>
    <row r="1432" spans="1:8" x14ac:dyDescent="0.2">
      <c r="A1432" s="557">
        <v>42629</v>
      </c>
      <c r="B1432" s="103" t="s">
        <v>3264</v>
      </c>
      <c r="C1432" s="264"/>
      <c r="D1432" s="103" t="s">
        <v>303</v>
      </c>
      <c r="E1432" s="558">
        <v>-3.32</v>
      </c>
      <c r="F1432" s="559" t="s">
        <v>46</v>
      </c>
      <c r="G1432" s="264" t="s">
        <v>5</v>
      </c>
      <c r="H1432" s="104" t="s">
        <v>3175</v>
      </c>
    </row>
    <row r="1433" spans="1:8" x14ac:dyDescent="0.2">
      <c r="A1433" s="557">
        <v>42629</v>
      </c>
      <c r="B1433" s="103" t="s">
        <v>3265</v>
      </c>
      <c r="C1433" s="264"/>
      <c r="D1433" s="103" t="s">
        <v>303</v>
      </c>
      <c r="E1433" s="558">
        <v>-3.32</v>
      </c>
      <c r="F1433" s="559" t="s">
        <v>46</v>
      </c>
      <c r="G1433" s="264" t="s">
        <v>5</v>
      </c>
      <c r="H1433" s="104" t="s">
        <v>3175</v>
      </c>
    </row>
    <row r="1434" spans="1:8" x14ac:dyDescent="0.2">
      <c r="A1434" s="557">
        <v>42629</v>
      </c>
      <c r="B1434" s="103" t="s">
        <v>3266</v>
      </c>
      <c r="C1434" s="264"/>
      <c r="D1434" s="103" t="s">
        <v>303</v>
      </c>
      <c r="E1434" s="558">
        <v>-3.32</v>
      </c>
      <c r="F1434" s="559" t="s">
        <v>46</v>
      </c>
      <c r="G1434" s="264" t="s">
        <v>5</v>
      </c>
      <c r="H1434" s="104" t="s">
        <v>3175</v>
      </c>
    </row>
    <row r="1435" spans="1:8" x14ac:dyDescent="0.2">
      <c r="A1435" s="557">
        <v>42629</v>
      </c>
      <c r="B1435" s="103" t="s">
        <v>3267</v>
      </c>
      <c r="C1435" s="264"/>
      <c r="D1435" s="103" t="s">
        <v>303</v>
      </c>
      <c r="E1435" s="558">
        <v>-92.86</v>
      </c>
      <c r="F1435" s="559" t="s">
        <v>46</v>
      </c>
      <c r="G1435" s="264" t="s">
        <v>5</v>
      </c>
      <c r="H1435" s="104" t="s">
        <v>3175</v>
      </c>
    </row>
    <row r="1436" spans="1:8" x14ac:dyDescent="0.2">
      <c r="A1436" s="557">
        <v>42642</v>
      </c>
      <c r="B1436" s="103" t="s">
        <v>3268</v>
      </c>
      <c r="C1436" s="264"/>
      <c r="D1436" s="103" t="s">
        <v>81</v>
      </c>
      <c r="E1436" s="558">
        <v>1305</v>
      </c>
      <c r="F1436" s="559" t="s">
        <v>46</v>
      </c>
      <c r="G1436" s="264" t="s">
        <v>5</v>
      </c>
      <c r="H1436" s="104" t="s">
        <v>3269</v>
      </c>
    </row>
    <row r="1437" spans="1:8" x14ac:dyDescent="0.2">
      <c r="A1437" s="557">
        <v>42646</v>
      </c>
      <c r="B1437" s="103" t="s">
        <v>3270</v>
      </c>
      <c r="C1437" s="264" t="s">
        <v>3271</v>
      </c>
      <c r="D1437" s="103" t="s">
        <v>135</v>
      </c>
      <c r="E1437" s="558">
        <v>1152.74</v>
      </c>
      <c r="F1437" s="559" t="s">
        <v>46</v>
      </c>
      <c r="G1437" s="264" t="s">
        <v>5</v>
      </c>
      <c r="H1437" s="104" t="s">
        <v>3272</v>
      </c>
    </row>
    <row r="1438" spans="1:8" x14ac:dyDescent="0.2">
      <c r="A1438" s="557">
        <v>42650</v>
      </c>
      <c r="B1438" s="103" t="s">
        <v>3273</v>
      </c>
      <c r="C1438" s="264"/>
      <c r="D1438" s="103" t="s">
        <v>49</v>
      </c>
      <c r="E1438" s="558">
        <v>1000</v>
      </c>
      <c r="F1438" s="559" t="s">
        <v>46</v>
      </c>
      <c r="G1438" s="264" t="s">
        <v>5</v>
      </c>
      <c r="H1438" s="104" t="s">
        <v>1561</v>
      </c>
    </row>
    <row r="1439" spans="1:8" x14ac:dyDescent="0.2">
      <c r="A1439" s="557">
        <v>42650</v>
      </c>
      <c r="B1439" s="103" t="s">
        <v>3274</v>
      </c>
      <c r="C1439" s="264"/>
      <c r="D1439" s="103" t="s">
        <v>303</v>
      </c>
      <c r="E1439" s="558">
        <v>211.38</v>
      </c>
      <c r="F1439" s="559" t="s">
        <v>46</v>
      </c>
      <c r="G1439" s="264" t="s">
        <v>5</v>
      </c>
      <c r="H1439" s="104" t="s">
        <v>1561</v>
      </c>
    </row>
    <row r="1440" spans="1:8" x14ac:dyDescent="0.2">
      <c r="A1440" s="557">
        <v>42656</v>
      </c>
      <c r="B1440" s="103" t="s">
        <v>3275</v>
      </c>
      <c r="C1440" s="264"/>
      <c r="D1440" s="103" t="s">
        <v>48</v>
      </c>
      <c r="E1440" s="558">
        <v>91</v>
      </c>
      <c r="F1440" s="559" t="s">
        <v>46</v>
      </c>
      <c r="G1440" s="264" t="s">
        <v>5</v>
      </c>
      <c r="H1440" s="104" t="s">
        <v>3276</v>
      </c>
    </row>
    <row r="1441" spans="1:8" x14ac:dyDescent="0.2">
      <c r="A1441" s="557">
        <v>42656</v>
      </c>
      <c r="B1441" s="103" t="s">
        <v>3277</v>
      </c>
      <c r="C1441" s="264"/>
      <c r="D1441" s="103" t="s">
        <v>48</v>
      </c>
      <c r="E1441" s="558">
        <v>78</v>
      </c>
      <c r="F1441" s="559" t="s">
        <v>46</v>
      </c>
      <c r="G1441" s="264" t="s">
        <v>5</v>
      </c>
      <c r="H1441" s="104" t="s">
        <v>3276</v>
      </c>
    </row>
    <row r="1442" spans="1:8" x14ac:dyDescent="0.2">
      <c r="A1442" s="557">
        <v>42656</v>
      </c>
      <c r="B1442" s="103" t="s">
        <v>3278</v>
      </c>
      <c r="C1442" s="264"/>
      <c r="D1442" s="103" t="s">
        <v>48</v>
      </c>
      <c r="E1442" s="558">
        <v>78</v>
      </c>
      <c r="F1442" s="559" t="s">
        <v>46</v>
      </c>
      <c r="G1442" s="264" t="s">
        <v>5</v>
      </c>
      <c r="H1442" s="104" t="s">
        <v>3276</v>
      </c>
    </row>
    <row r="1443" spans="1:8" x14ac:dyDescent="0.2">
      <c r="A1443" s="557">
        <v>42656</v>
      </c>
      <c r="B1443" s="103" t="s">
        <v>3279</v>
      </c>
      <c r="C1443" s="264"/>
      <c r="D1443" s="103" t="s">
        <v>48</v>
      </c>
      <c r="E1443" s="558">
        <v>78</v>
      </c>
      <c r="F1443" s="559" t="s">
        <v>46</v>
      </c>
      <c r="G1443" s="264" t="s">
        <v>5</v>
      </c>
      <c r="H1443" s="104" t="s">
        <v>3276</v>
      </c>
    </row>
    <row r="1444" spans="1:8" x14ac:dyDescent="0.2">
      <c r="A1444" s="557">
        <v>42656</v>
      </c>
      <c r="B1444" s="103" t="s">
        <v>3280</v>
      </c>
      <c r="C1444" s="264"/>
      <c r="D1444" s="103" t="s">
        <v>48</v>
      </c>
      <c r="E1444" s="558">
        <v>125</v>
      </c>
      <c r="F1444" s="559" t="s">
        <v>46</v>
      </c>
      <c r="G1444" s="264" t="s">
        <v>5</v>
      </c>
      <c r="H1444" s="104" t="s">
        <v>3276</v>
      </c>
    </row>
    <row r="1445" spans="1:8" x14ac:dyDescent="0.2">
      <c r="A1445" s="557">
        <v>42667</v>
      </c>
      <c r="B1445" s="103" t="s">
        <v>3281</v>
      </c>
      <c r="C1445" s="264"/>
      <c r="D1445" s="103" t="s">
        <v>48</v>
      </c>
      <c r="E1445" s="558">
        <v>423</v>
      </c>
      <c r="F1445" s="559" t="s">
        <v>46</v>
      </c>
      <c r="G1445" s="264" t="s">
        <v>5</v>
      </c>
      <c r="H1445" s="104" t="s">
        <v>3276</v>
      </c>
    </row>
    <row r="1446" spans="1:8" x14ac:dyDescent="0.2">
      <c r="A1446" s="557">
        <v>42685</v>
      </c>
      <c r="B1446" s="103" t="s">
        <v>3282</v>
      </c>
      <c r="C1446" s="264"/>
      <c r="D1446" s="103" t="s">
        <v>49</v>
      </c>
      <c r="E1446" s="558">
        <v>1000</v>
      </c>
      <c r="F1446" s="559" t="s">
        <v>46</v>
      </c>
      <c r="G1446" s="264" t="s">
        <v>5</v>
      </c>
      <c r="H1446" s="104" t="s">
        <v>1561</v>
      </c>
    </row>
    <row r="1447" spans="1:8" x14ac:dyDescent="0.2">
      <c r="A1447" s="557">
        <v>42685</v>
      </c>
      <c r="B1447" s="103" t="s">
        <v>3283</v>
      </c>
      <c r="C1447" s="264"/>
      <c r="D1447" s="103" t="s">
        <v>303</v>
      </c>
      <c r="E1447" s="558">
        <v>170.74</v>
      </c>
      <c r="F1447" s="559" t="s">
        <v>46</v>
      </c>
      <c r="G1447" s="264" t="s">
        <v>5</v>
      </c>
      <c r="H1447" s="104" t="s">
        <v>1561</v>
      </c>
    </row>
    <row r="1448" spans="1:8" x14ac:dyDescent="0.2">
      <c r="A1448" s="557">
        <v>42691</v>
      </c>
      <c r="B1448" s="103" t="s">
        <v>3284</v>
      </c>
      <c r="C1448" s="264"/>
      <c r="D1448" s="103" t="s">
        <v>48</v>
      </c>
      <c r="E1448" s="558">
        <v>118.85</v>
      </c>
      <c r="F1448" s="559" t="s">
        <v>46</v>
      </c>
      <c r="G1448" s="264" t="s">
        <v>5</v>
      </c>
      <c r="H1448" s="104" t="s">
        <v>3276</v>
      </c>
    </row>
    <row r="1449" spans="1:8" x14ac:dyDescent="0.2">
      <c r="A1449" s="557">
        <v>42712</v>
      </c>
      <c r="B1449" s="103" t="s">
        <v>3285</v>
      </c>
      <c r="C1449" s="264"/>
      <c r="D1449" s="103" t="s">
        <v>49</v>
      </c>
      <c r="E1449" s="558">
        <v>1000</v>
      </c>
      <c r="F1449" s="559" t="s">
        <v>46</v>
      </c>
      <c r="G1449" s="264" t="s">
        <v>5</v>
      </c>
      <c r="H1449" s="104" t="s">
        <v>1561</v>
      </c>
    </row>
    <row r="1450" spans="1:8" x14ac:dyDescent="0.2">
      <c r="A1450" s="557">
        <v>42712</v>
      </c>
      <c r="B1450" s="103" t="s">
        <v>3286</v>
      </c>
      <c r="C1450" s="264"/>
      <c r="D1450" s="103" t="s">
        <v>303</v>
      </c>
      <c r="E1450" s="558">
        <v>114.4</v>
      </c>
      <c r="F1450" s="559" t="s">
        <v>46</v>
      </c>
      <c r="G1450" s="264" t="s">
        <v>5</v>
      </c>
      <c r="H1450" s="104" t="s">
        <v>1561</v>
      </c>
    </row>
    <row r="1451" spans="1:8" ht="12.75" thickBot="1" x14ac:dyDescent="0.25">
      <c r="A1451" s="557">
        <v>42716</v>
      </c>
      <c r="B1451" s="103" t="s">
        <v>3287</v>
      </c>
      <c r="C1451" s="264" t="s">
        <v>3288</v>
      </c>
      <c r="D1451" s="103" t="s">
        <v>54</v>
      </c>
      <c r="E1451" s="558">
        <v>145.43</v>
      </c>
      <c r="F1451" s="559" t="s">
        <v>46</v>
      </c>
      <c r="G1451" s="264" t="s">
        <v>5</v>
      </c>
      <c r="H1451" s="104" t="s">
        <v>3289</v>
      </c>
    </row>
    <row r="1452" spans="1:8" ht="12.75" thickBot="1" x14ac:dyDescent="0.25">
      <c r="A1452" s="735" t="s">
        <v>3078</v>
      </c>
      <c r="B1452" s="736"/>
      <c r="C1452" s="467"/>
      <c r="D1452" s="468"/>
      <c r="E1452" s="469">
        <f>SUM(E1381:E1451)</f>
        <v>43744.63</v>
      </c>
      <c r="F1452" s="470"/>
      <c r="G1452" s="467"/>
      <c r="H1452" s="471"/>
    </row>
    <row r="1453" spans="1:8" ht="12.75" thickBot="1" x14ac:dyDescent="0.25">
      <c r="A1453" s="551"/>
      <c r="B1453" s="530" t="s">
        <v>3079</v>
      </c>
      <c r="C1453" s="571"/>
      <c r="D1453" s="531"/>
      <c r="E1453" s="572">
        <f>SUM(E930:E1451)-E1380-E1289-E1281-E1240-E1225-E1207-E1038-E960</f>
        <v>599188.0745999997</v>
      </c>
      <c r="F1453" s="573"/>
      <c r="G1453" s="571"/>
      <c r="H1453" s="574"/>
    </row>
    <row r="1457" spans="1:8" ht="12.75" thickBot="1" x14ac:dyDescent="0.25"/>
    <row r="1458" spans="1:8" x14ac:dyDescent="0.2">
      <c r="A1458" s="722" t="s">
        <v>3598</v>
      </c>
      <c r="B1458" s="723"/>
      <c r="C1458" s="723"/>
      <c r="D1458" s="723"/>
      <c r="E1458" s="723"/>
      <c r="F1458" s="723"/>
      <c r="G1458" s="723"/>
      <c r="H1458" s="724"/>
    </row>
    <row r="1459" spans="1:8" x14ac:dyDescent="0.2">
      <c r="A1459" s="438" t="s">
        <v>295</v>
      </c>
      <c r="B1459" s="439" t="s">
        <v>296</v>
      </c>
      <c r="C1459" s="440" t="s">
        <v>297</v>
      </c>
      <c r="D1459" s="441" t="s">
        <v>298</v>
      </c>
      <c r="E1459" s="442" t="s">
        <v>299</v>
      </c>
      <c r="F1459" s="443" t="s">
        <v>300</v>
      </c>
      <c r="G1459" s="440" t="s">
        <v>301</v>
      </c>
      <c r="H1459" s="444" t="s">
        <v>749</v>
      </c>
    </row>
    <row r="1460" spans="1:8" x14ac:dyDescent="0.2">
      <c r="A1460" s="237">
        <v>42751</v>
      </c>
      <c r="B1460" s="238" t="s">
        <v>4141</v>
      </c>
      <c r="C1460" s="239" t="s">
        <v>3676</v>
      </c>
      <c r="D1460" s="110" t="s">
        <v>54</v>
      </c>
      <c r="E1460" s="268">
        <v>4200</v>
      </c>
      <c r="F1460" s="256" t="s">
        <v>46</v>
      </c>
      <c r="G1460" s="262" t="s">
        <v>6331</v>
      </c>
      <c r="H1460" s="235" t="s">
        <v>6341</v>
      </c>
    </row>
    <row r="1461" spans="1:8" ht="12.75" thickBot="1" x14ac:dyDescent="0.25">
      <c r="A1461" s="240">
        <v>42989</v>
      </c>
      <c r="B1461" s="241" t="s">
        <v>3981</v>
      </c>
      <c r="C1461" s="242"/>
      <c r="D1461" s="140" t="s">
        <v>48</v>
      </c>
      <c r="E1461" s="269">
        <v>98</v>
      </c>
      <c r="F1461" s="259" t="s">
        <v>46</v>
      </c>
      <c r="G1461" s="262" t="s">
        <v>6331</v>
      </c>
      <c r="H1461" s="234" t="s">
        <v>4519</v>
      </c>
    </row>
    <row r="1462" spans="1:8" ht="12.75" thickBot="1" x14ac:dyDescent="0.25">
      <c r="A1462" s="735" t="s">
        <v>3078</v>
      </c>
      <c r="B1462" s="736"/>
      <c r="C1462" s="467"/>
      <c r="D1462" s="468"/>
      <c r="E1462" s="469">
        <f>SUM(E1460:E1461)</f>
        <v>4298</v>
      </c>
      <c r="F1462" s="470"/>
      <c r="G1462" s="467"/>
      <c r="H1462" s="471"/>
    </row>
    <row r="1463" spans="1:8" x14ac:dyDescent="0.2">
      <c r="A1463" s="243">
        <v>42941</v>
      </c>
      <c r="B1463" s="241" t="s">
        <v>3923</v>
      </c>
      <c r="C1463" s="242" t="s">
        <v>3912</v>
      </c>
      <c r="D1463" s="140" t="s">
        <v>54</v>
      </c>
      <c r="E1463" s="269">
        <v>3044.2</v>
      </c>
      <c r="F1463" s="260" t="s">
        <v>46</v>
      </c>
      <c r="G1463" s="108" t="s">
        <v>6326</v>
      </c>
      <c r="H1463" s="104" t="s">
        <v>1027</v>
      </c>
    </row>
    <row r="1464" spans="1:8" x14ac:dyDescent="0.2">
      <c r="A1464" s="240">
        <v>42998</v>
      </c>
      <c r="B1464" s="241" t="s">
        <v>3996</v>
      </c>
      <c r="C1464" s="242" t="s">
        <v>3991</v>
      </c>
      <c r="D1464" s="140" t="s">
        <v>54</v>
      </c>
      <c r="E1464" s="269">
        <v>3044.2</v>
      </c>
      <c r="F1464" s="255" t="s">
        <v>46</v>
      </c>
      <c r="G1464" s="108" t="s">
        <v>6326</v>
      </c>
      <c r="H1464" s="104" t="s">
        <v>1027</v>
      </c>
    </row>
    <row r="1465" spans="1:8" x14ac:dyDescent="0.2">
      <c r="A1465" s="243">
        <v>43077</v>
      </c>
      <c r="B1465" s="241" t="s">
        <v>4105</v>
      </c>
      <c r="C1465" s="242" t="s">
        <v>4106</v>
      </c>
      <c r="D1465" s="140" t="s">
        <v>54</v>
      </c>
      <c r="E1465" s="269">
        <v>3044.2</v>
      </c>
      <c r="F1465" s="255" t="s">
        <v>46</v>
      </c>
      <c r="G1465" s="108" t="s">
        <v>6326</v>
      </c>
      <c r="H1465" s="104" t="s">
        <v>1027</v>
      </c>
    </row>
    <row r="1466" spans="1:8" x14ac:dyDescent="0.2">
      <c r="A1466" s="243">
        <v>43060</v>
      </c>
      <c r="B1466" s="241" t="s">
        <v>4087</v>
      </c>
      <c r="C1466" s="242" t="s">
        <v>4082</v>
      </c>
      <c r="D1466" s="140" t="s">
        <v>54</v>
      </c>
      <c r="E1466" s="269">
        <v>3044.2</v>
      </c>
      <c r="F1466" s="255" t="s">
        <v>46</v>
      </c>
      <c r="G1466" s="108" t="s">
        <v>6326</v>
      </c>
      <c r="H1466" s="104" t="s">
        <v>1027</v>
      </c>
    </row>
    <row r="1467" spans="1:8" x14ac:dyDescent="0.2">
      <c r="A1467" s="240">
        <v>43031</v>
      </c>
      <c r="B1467" s="241" t="s">
        <v>4042</v>
      </c>
      <c r="C1467" s="242" t="s">
        <v>4031</v>
      </c>
      <c r="D1467" s="140" t="s">
        <v>54</v>
      </c>
      <c r="E1467" s="269">
        <v>3044.2</v>
      </c>
      <c r="F1467" s="255" t="s">
        <v>46</v>
      </c>
      <c r="G1467" s="108" t="s">
        <v>6326</v>
      </c>
      <c r="H1467" s="104" t="s">
        <v>1027</v>
      </c>
    </row>
    <row r="1468" spans="1:8" x14ac:dyDescent="0.2">
      <c r="A1468" s="240">
        <v>42971</v>
      </c>
      <c r="B1468" s="241" t="s">
        <v>3955</v>
      </c>
      <c r="C1468" s="242" t="s">
        <v>3956</v>
      </c>
      <c r="D1468" s="140" t="s">
        <v>54</v>
      </c>
      <c r="E1468" s="268">
        <v>3044.2</v>
      </c>
      <c r="F1468" s="259" t="s">
        <v>46</v>
      </c>
      <c r="G1468" s="108" t="s">
        <v>6326</v>
      </c>
      <c r="H1468" s="104" t="s">
        <v>1027</v>
      </c>
    </row>
    <row r="1469" spans="1:8" x14ac:dyDescent="0.2">
      <c r="A1469" s="243">
        <v>42880</v>
      </c>
      <c r="B1469" s="241" t="s">
        <v>3854</v>
      </c>
      <c r="C1469" s="242" t="s">
        <v>3843</v>
      </c>
      <c r="D1469" s="140" t="s">
        <v>54</v>
      </c>
      <c r="E1469" s="269">
        <v>3044.2</v>
      </c>
      <c r="F1469" s="260" t="s">
        <v>46</v>
      </c>
      <c r="G1469" s="108" t="s">
        <v>6326</v>
      </c>
      <c r="H1469" s="104" t="s">
        <v>1027</v>
      </c>
    </row>
    <row r="1470" spans="1:8" x14ac:dyDescent="0.2">
      <c r="A1470" s="243">
        <v>42912</v>
      </c>
      <c r="B1470" s="241" t="s">
        <v>3887</v>
      </c>
      <c r="C1470" s="242" t="s">
        <v>3873</v>
      </c>
      <c r="D1470" s="140" t="s">
        <v>54</v>
      </c>
      <c r="E1470" s="269">
        <v>3044.2</v>
      </c>
      <c r="F1470" s="260" t="s">
        <v>46</v>
      </c>
      <c r="G1470" s="108" t="s">
        <v>6326</v>
      </c>
      <c r="H1470" s="104" t="s">
        <v>1027</v>
      </c>
    </row>
    <row r="1471" spans="1:8" x14ac:dyDescent="0.2">
      <c r="A1471" s="243">
        <v>42865</v>
      </c>
      <c r="B1471" s="241" t="s">
        <v>3836</v>
      </c>
      <c r="C1471" s="242" t="s">
        <v>3837</v>
      </c>
      <c r="D1471" s="140" t="s">
        <v>54</v>
      </c>
      <c r="E1471" s="269">
        <v>3044.2</v>
      </c>
      <c r="F1471" s="260" t="s">
        <v>46</v>
      </c>
      <c r="G1471" s="108" t="s">
        <v>6326</v>
      </c>
      <c r="H1471" s="104" t="s">
        <v>1027</v>
      </c>
    </row>
    <row r="1472" spans="1:8" x14ac:dyDescent="0.2">
      <c r="A1472" s="237">
        <v>42766</v>
      </c>
      <c r="B1472" s="238" t="s">
        <v>4154</v>
      </c>
      <c r="C1472" s="239" t="s">
        <v>3690</v>
      </c>
      <c r="D1472" s="110" t="s">
        <v>54</v>
      </c>
      <c r="E1472" s="268">
        <v>320</v>
      </c>
      <c r="F1472" s="256" t="s">
        <v>46</v>
      </c>
      <c r="G1472" s="108" t="s">
        <v>6326</v>
      </c>
      <c r="H1472" s="234" t="s">
        <v>4155</v>
      </c>
    </row>
    <row r="1473" spans="1:8" x14ac:dyDescent="0.2">
      <c r="A1473" s="243">
        <v>42779</v>
      </c>
      <c r="B1473" s="241" t="s">
        <v>4154</v>
      </c>
      <c r="C1473" s="242" t="s">
        <v>3715</v>
      </c>
      <c r="D1473" s="140" t="s">
        <v>51</v>
      </c>
      <c r="E1473" s="269">
        <v>595</v>
      </c>
      <c r="F1473" s="255" t="s">
        <v>46</v>
      </c>
      <c r="G1473" s="108" t="s">
        <v>6326</v>
      </c>
      <c r="H1473" s="234" t="s">
        <v>4189</v>
      </c>
    </row>
    <row r="1474" spans="1:8" x14ac:dyDescent="0.2">
      <c r="A1474" s="243">
        <v>42887</v>
      </c>
      <c r="B1474" s="241" t="s">
        <v>4154</v>
      </c>
      <c r="C1474" s="242" t="s">
        <v>3860</v>
      </c>
      <c r="D1474" s="140" t="s">
        <v>54</v>
      </c>
      <c r="E1474" s="269">
        <v>355</v>
      </c>
      <c r="F1474" s="260" t="s">
        <v>46</v>
      </c>
      <c r="G1474" s="108" t="s">
        <v>6326</v>
      </c>
      <c r="H1474" s="234" t="s">
        <v>4190</v>
      </c>
    </row>
    <row r="1475" spans="1:8" x14ac:dyDescent="0.2">
      <c r="A1475" s="237">
        <v>42751</v>
      </c>
      <c r="B1475" s="238" t="s">
        <v>4154</v>
      </c>
      <c r="C1475" s="239" t="s">
        <v>3674</v>
      </c>
      <c r="D1475" s="110" t="s">
        <v>54</v>
      </c>
      <c r="E1475" s="268">
        <v>495</v>
      </c>
      <c r="F1475" s="256" t="s">
        <v>46</v>
      </c>
      <c r="G1475" s="108" t="s">
        <v>6326</v>
      </c>
      <c r="H1475" s="235" t="s">
        <v>4191</v>
      </c>
    </row>
    <row r="1476" spans="1:8" x14ac:dyDescent="0.2">
      <c r="A1476" s="243">
        <v>42941</v>
      </c>
      <c r="B1476" s="241" t="s">
        <v>3922</v>
      </c>
      <c r="C1476" s="242" t="s">
        <v>3873</v>
      </c>
      <c r="D1476" s="140" t="s">
        <v>54</v>
      </c>
      <c r="E1476" s="269">
        <v>3044.2</v>
      </c>
      <c r="F1476" s="260" t="s">
        <v>46</v>
      </c>
      <c r="G1476" s="108" t="s">
        <v>6326</v>
      </c>
      <c r="H1476" s="104" t="s">
        <v>1454</v>
      </c>
    </row>
    <row r="1477" spans="1:8" x14ac:dyDescent="0.2">
      <c r="A1477" s="240">
        <v>42999</v>
      </c>
      <c r="B1477" s="241" t="s">
        <v>3999</v>
      </c>
      <c r="C1477" s="242" t="s">
        <v>4000</v>
      </c>
      <c r="D1477" s="140" t="s">
        <v>54</v>
      </c>
      <c r="E1477" s="269">
        <v>3044.2</v>
      </c>
      <c r="F1477" s="255" t="s">
        <v>46</v>
      </c>
      <c r="G1477" s="108" t="s">
        <v>6326</v>
      </c>
      <c r="H1477" s="104" t="s">
        <v>1454</v>
      </c>
    </row>
    <row r="1478" spans="1:8" x14ac:dyDescent="0.2">
      <c r="A1478" s="243">
        <v>42866</v>
      </c>
      <c r="B1478" s="241" t="s">
        <v>3838</v>
      </c>
      <c r="C1478" s="242"/>
      <c r="D1478" s="140" t="s">
        <v>54</v>
      </c>
      <c r="E1478" s="269">
        <v>3044.2</v>
      </c>
      <c r="F1478" s="260" t="s">
        <v>46</v>
      </c>
      <c r="G1478" s="108" t="s">
        <v>6326</v>
      </c>
      <c r="H1478" s="104" t="s">
        <v>1454</v>
      </c>
    </row>
    <row r="1479" spans="1:8" x14ac:dyDescent="0.2">
      <c r="A1479" s="243">
        <v>43077</v>
      </c>
      <c r="B1479" s="241" t="s">
        <v>4107</v>
      </c>
      <c r="C1479" s="242" t="s">
        <v>4082</v>
      </c>
      <c r="D1479" s="140" t="s">
        <v>54</v>
      </c>
      <c r="E1479" s="269">
        <v>3044.2</v>
      </c>
      <c r="F1479" s="255" t="s">
        <v>46</v>
      </c>
      <c r="G1479" s="108" t="s">
        <v>6326</v>
      </c>
      <c r="H1479" s="104" t="s">
        <v>1454</v>
      </c>
    </row>
    <row r="1480" spans="1:8" x14ac:dyDescent="0.2">
      <c r="A1480" s="240">
        <v>43060</v>
      </c>
      <c r="B1480" s="238" t="s">
        <v>4088</v>
      </c>
      <c r="C1480" s="108" t="s">
        <v>4031</v>
      </c>
      <c r="D1480" s="282" t="s">
        <v>54</v>
      </c>
      <c r="E1480" s="270">
        <v>3044.2</v>
      </c>
      <c r="F1480" s="261" t="s">
        <v>46</v>
      </c>
      <c r="G1480" s="108" t="s">
        <v>6326</v>
      </c>
      <c r="H1480" s="104" t="s">
        <v>1454</v>
      </c>
    </row>
    <row r="1481" spans="1:8" x14ac:dyDescent="0.2">
      <c r="A1481" s="240">
        <v>42971</v>
      </c>
      <c r="B1481" s="241" t="s">
        <v>3957</v>
      </c>
      <c r="C1481" s="242" t="s">
        <v>3912</v>
      </c>
      <c r="D1481" s="140" t="s">
        <v>54</v>
      </c>
      <c r="E1481" s="269">
        <v>3044.2</v>
      </c>
      <c r="F1481" s="259" t="s">
        <v>46</v>
      </c>
      <c r="G1481" s="108" t="s">
        <v>6326</v>
      </c>
      <c r="H1481" s="104" t="s">
        <v>1454</v>
      </c>
    </row>
    <row r="1482" spans="1:8" x14ac:dyDescent="0.2">
      <c r="A1482" s="240">
        <v>43032</v>
      </c>
      <c r="B1482" s="241" t="s">
        <v>4045</v>
      </c>
      <c r="C1482" s="242" t="s">
        <v>4046</v>
      </c>
      <c r="D1482" s="140" t="s">
        <v>54</v>
      </c>
      <c r="E1482" s="269">
        <v>3044.2</v>
      </c>
      <c r="F1482" s="255" t="s">
        <v>46</v>
      </c>
      <c r="G1482" s="108" t="s">
        <v>6326</v>
      </c>
      <c r="H1482" s="104" t="s">
        <v>1454</v>
      </c>
    </row>
    <row r="1483" spans="1:8" x14ac:dyDescent="0.2">
      <c r="A1483" s="243">
        <v>42880</v>
      </c>
      <c r="B1483" s="241" t="s">
        <v>3853</v>
      </c>
      <c r="C1483" s="242" t="s">
        <v>3837</v>
      </c>
      <c r="D1483" s="140" t="s">
        <v>54</v>
      </c>
      <c r="E1483" s="269">
        <v>3044.2</v>
      </c>
      <c r="F1483" s="260" t="s">
        <v>46</v>
      </c>
      <c r="G1483" s="108" t="s">
        <v>6326</v>
      </c>
      <c r="H1483" s="104" t="s">
        <v>1454</v>
      </c>
    </row>
    <row r="1484" spans="1:8" x14ac:dyDescent="0.2">
      <c r="A1484" s="243">
        <v>42912</v>
      </c>
      <c r="B1484" s="241" t="s">
        <v>3886</v>
      </c>
      <c r="C1484" s="242" t="s">
        <v>3843</v>
      </c>
      <c r="D1484" s="140" t="s">
        <v>54</v>
      </c>
      <c r="E1484" s="269">
        <v>3044.2</v>
      </c>
      <c r="F1484" s="260" t="s">
        <v>46</v>
      </c>
      <c r="G1484" s="108" t="s">
        <v>6326</v>
      </c>
      <c r="H1484" s="104" t="s">
        <v>1454</v>
      </c>
    </row>
    <row r="1485" spans="1:8" x14ac:dyDescent="0.2">
      <c r="A1485" s="237">
        <v>42739</v>
      </c>
      <c r="B1485" s="238" t="s">
        <v>3660</v>
      </c>
      <c r="C1485" s="242"/>
      <c r="D1485" s="140" t="s">
        <v>45</v>
      </c>
      <c r="E1485" s="268">
        <v>979.27200000000005</v>
      </c>
      <c r="F1485" s="256" t="s">
        <v>46</v>
      </c>
      <c r="G1485" s="108" t="s">
        <v>6326</v>
      </c>
      <c r="H1485" s="104" t="s">
        <v>4251</v>
      </c>
    </row>
    <row r="1486" spans="1:8" x14ac:dyDescent="0.2">
      <c r="A1486" s="243">
        <v>42780</v>
      </c>
      <c r="B1486" s="241" t="s">
        <v>3721</v>
      </c>
      <c r="C1486" s="242"/>
      <c r="D1486" s="140" t="s">
        <v>45</v>
      </c>
      <c r="E1486" s="271">
        <v>979.27200000000005</v>
      </c>
      <c r="F1486" s="255" t="s">
        <v>46</v>
      </c>
      <c r="G1486" s="108" t="s">
        <v>6326</v>
      </c>
      <c r="H1486" s="104" t="s">
        <v>4251</v>
      </c>
    </row>
    <row r="1487" spans="1:8" x14ac:dyDescent="0.2">
      <c r="A1487" s="243">
        <v>42811</v>
      </c>
      <c r="B1487" s="241" t="s">
        <v>3774</v>
      </c>
      <c r="C1487" s="242"/>
      <c r="D1487" s="140" t="s">
        <v>45</v>
      </c>
      <c r="E1487" s="271">
        <v>979.27200000000005</v>
      </c>
      <c r="F1487" s="260" t="s">
        <v>46</v>
      </c>
      <c r="G1487" s="108" t="s">
        <v>6326</v>
      </c>
      <c r="H1487" s="104" t="s">
        <v>4251</v>
      </c>
    </row>
    <row r="1488" spans="1:8" x14ac:dyDescent="0.2">
      <c r="A1488" s="237">
        <v>42741</v>
      </c>
      <c r="B1488" s="238" t="s">
        <v>3667</v>
      </c>
      <c r="C1488" s="242"/>
      <c r="D1488" s="140" t="s">
        <v>45</v>
      </c>
      <c r="E1488" s="272">
        <v>979.27200000000005</v>
      </c>
      <c r="F1488" s="256" t="s">
        <v>46</v>
      </c>
      <c r="G1488" s="108" t="s">
        <v>6326</v>
      </c>
      <c r="H1488" s="104" t="s">
        <v>1456</v>
      </c>
    </row>
    <row r="1489" spans="1:8" x14ac:dyDescent="0.2">
      <c r="A1489" s="243">
        <v>42780</v>
      </c>
      <c r="B1489" s="241" t="s">
        <v>3719</v>
      </c>
      <c r="C1489" s="242"/>
      <c r="D1489" s="140" t="s">
        <v>45</v>
      </c>
      <c r="E1489" s="271">
        <v>999.99599999999998</v>
      </c>
      <c r="F1489" s="255" t="s">
        <v>46</v>
      </c>
      <c r="G1489" s="108" t="s">
        <v>6326</v>
      </c>
      <c r="H1489" s="104" t="s">
        <v>1456</v>
      </c>
    </row>
    <row r="1490" spans="1:8" x14ac:dyDescent="0.2">
      <c r="A1490" s="243">
        <v>42811</v>
      </c>
      <c r="B1490" s="241" t="s">
        <v>3772</v>
      </c>
      <c r="C1490" s="242"/>
      <c r="D1490" s="140" t="s">
        <v>45</v>
      </c>
      <c r="E1490" s="269">
        <v>999.99599999999998</v>
      </c>
      <c r="F1490" s="260" t="s">
        <v>46</v>
      </c>
      <c r="G1490" s="108" t="s">
        <v>6326</v>
      </c>
      <c r="H1490" s="104" t="s">
        <v>1456</v>
      </c>
    </row>
    <row r="1491" spans="1:8" x14ac:dyDescent="0.2">
      <c r="A1491" s="243">
        <v>42937</v>
      </c>
      <c r="B1491" s="241" t="s">
        <v>3917</v>
      </c>
      <c r="C1491" s="242"/>
      <c r="D1491" s="140" t="s">
        <v>45</v>
      </c>
      <c r="E1491" s="269">
        <v>981.7</v>
      </c>
      <c r="F1491" s="260" t="s">
        <v>46</v>
      </c>
      <c r="G1491" s="108" t="s">
        <v>6326</v>
      </c>
      <c r="H1491" s="104" t="s">
        <v>1456</v>
      </c>
    </row>
    <row r="1492" spans="1:8" x14ac:dyDescent="0.2">
      <c r="A1492" s="243">
        <v>42878</v>
      </c>
      <c r="B1492" s="241" t="s">
        <v>3850</v>
      </c>
      <c r="C1492" s="242"/>
      <c r="D1492" s="140" t="s">
        <v>45</v>
      </c>
      <c r="E1492" s="269">
        <v>981.7</v>
      </c>
      <c r="F1492" s="260" t="s">
        <v>46</v>
      </c>
      <c r="G1492" s="108" t="s">
        <v>6326</v>
      </c>
      <c r="H1492" s="104" t="s">
        <v>1456</v>
      </c>
    </row>
    <row r="1493" spans="1:8" x14ac:dyDescent="0.2">
      <c r="A1493" s="243">
        <v>42775</v>
      </c>
      <c r="B1493" s="241" t="s">
        <v>3706</v>
      </c>
      <c r="C1493" s="242"/>
      <c r="D1493" s="140" t="s">
        <v>45</v>
      </c>
      <c r="E1493" s="269">
        <v>673.18399999999997</v>
      </c>
      <c r="F1493" s="255" t="s">
        <v>46</v>
      </c>
      <c r="G1493" s="108" t="s">
        <v>6326</v>
      </c>
      <c r="H1493" s="104" t="s">
        <v>2114</v>
      </c>
    </row>
    <row r="1494" spans="1:8" x14ac:dyDescent="0.2">
      <c r="A1494" s="237">
        <v>42745</v>
      </c>
      <c r="B1494" s="238" t="s">
        <v>3688</v>
      </c>
      <c r="C1494" s="239"/>
      <c r="D1494" s="140" t="s">
        <v>45</v>
      </c>
      <c r="E1494" s="268">
        <v>673.18399999999997</v>
      </c>
      <c r="F1494" s="256" t="s">
        <v>46</v>
      </c>
      <c r="G1494" s="108" t="s">
        <v>6326</v>
      </c>
      <c r="H1494" s="104" t="s">
        <v>2114</v>
      </c>
    </row>
    <row r="1495" spans="1:8" x14ac:dyDescent="0.2">
      <c r="A1495" s="243">
        <v>42810</v>
      </c>
      <c r="B1495" s="241" t="s">
        <v>3767</v>
      </c>
      <c r="C1495" s="242"/>
      <c r="D1495" s="140" t="s">
        <v>45</v>
      </c>
      <c r="E1495" s="269">
        <v>673.18399999999997</v>
      </c>
      <c r="F1495" s="260" t="s">
        <v>46</v>
      </c>
      <c r="G1495" s="108" t="s">
        <v>6326</v>
      </c>
      <c r="H1495" s="104" t="s">
        <v>2114</v>
      </c>
    </row>
    <row r="1496" spans="1:8" x14ac:dyDescent="0.2">
      <c r="A1496" s="237">
        <v>42741</v>
      </c>
      <c r="B1496" s="238" t="s">
        <v>3664</v>
      </c>
      <c r="C1496" s="239"/>
      <c r="D1496" s="110" t="s">
        <v>45</v>
      </c>
      <c r="E1496" s="268">
        <v>798.64400000000001</v>
      </c>
      <c r="F1496" s="256" t="s">
        <v>46</v>
      </c>
      <c r="G1496" s="108" t="s">
        <v>6326</v>
      </c>
      <c r="H1496" s="104" t="s">
        <v>4252</v>
      </c>
    </row>
    <row r="1497" spans="1:8" x14ac:dyDescent="0.2">
      <c r="A1497" s="243">
        <v>42832</v>
      </c>
      <c r="B1497" s="241" t="s">
        <v>3797</v>
      </c>
      <c r="C1497" s="244"/>
      <c r="D1497" s="245" t="s">
        <v>45</v>
      </c>
      <c r="E1497" s="271">
        <v>154.92400000000001</v>
      </c>
      <c r="F1497" s="260" t="s">
        <v>46</v>
      </c>
      <c r="G1497" s="108" t="s">
        <v>6326</v>
      </c>
      <c r="H1497" s="104" t="s">
        <v>4252</v>
      </c>
    </row>
    <row r="1498" spans="1:8" x14ac:dyDescent="0.2">
      <c r="A1498" s="243">
        <v>42781</v>
      </c>
      <c r="B1498" s="241" t="s">
        <v>3727</v>
      </c>
      <c r="C1498" s="244"/>
      <c r="D1498" s="245" t="s">
        <v>45</v>
      </c>
      <c r="E1498" s="271">
        <v>798.64400000000001</v>
      </c>
      <c r="F1498" s="255" t="s">
        <v>46</v>
      </c>
      <c r="G1498" s="108" t="s">
        <v>6326</v>
      </c>
      <c r="H1498" s="104" t="s">
        <v>4252</v>
      </c>
    </row>
    <row r="1499" spans="1:8" x14ac:dyDescent="0.2">
      <c r="A1499" s="243">
        <v>42783</v>
      </c>
      <c r="B1499" s="241" t="s">
        <v>3735</v>
      </c>
      <c r="C1499" s="244"/>
      <c r="D1499" s="245" t="s">
        <v>45</v>
      </c>
      <c r="E1499" s="271">
        <v>798.64400000000001</v>
      </c>
      <c r="F1499" s="255" t="s">
        <v>46</v>
      </c>
      <c r="G1499" s="108" t="s">
        <v>6326</v>
      </c>
      <c r="H1499" s="104" t="s">
        <v>4252</v>
      </c>
    </row>
    <row r="1500" spans="1:8" x14ac:dyDescent="0.2">
      <c r="A1500" s="243">
        <v>42775</v>
      </c>
      <c r="B1500" s="241" t="s">
        <v>4345</v>
      </c>
      <c r="C1500" s="244" t="s">
        <v>3729</v>
      </c>
      <c r="D1500" s="245" t="s">
        <v>54</v>
      </c>
      <c r="E1500" s="271">
        <v>978.27</v>
      </c>
      <c r="F1500" s="255" t="s">
        <v>46</v>
      </c>
      <c r="G1500" s="108" t="s">
        <v>6326</v>
      </c>
      <c r="H1500" s="104" t="s">
        <v>3097</v>
      </c>
    </row>
    <row r="1501" spans="1:8" x14ac:dyDescent="0.2">
      <c r="A1501" s="243">
        <v>42786</v>
      </c>
      <c r="B1501" s="241" t="s">
        <v>4345</v>
      </c>
      <c r="C1501" s="244" t="s">
        <v>3738</v>
      </c>
      <c r="D1501" s="245" t="s">
        <v>54</v>
      </c>
      <c r="E1501" s="271">
        <v>68.7</v>
      </c>
      <c r="F1501" s="255" t="s">
        <v>46</v>
      </c>
      <c r="G1501" s="108" t="s">
        <v>6326</v>
      </c>
      <c r="H1501" s="104" t="s">
        <v>3097</v>
      </c>
    </row>
    <row r="1502" spans="1:8" x14ac:dyDescent="0.2">
      <c r="A1502" s="243">
        <v>42786</v>
      </c>
      <c r="B1502" s="241" t="s">
        <v>4345</v>
      </c>
      <c r="C1502" s="244" t="s">
        <v>3737</v>
      </c>
      <c r="D1502" s="245" t="s">
        <v>54</v>
      </c>
      <c r="E1502" s="271">
        <v>74.2</v>
      </c>
      <c r="F1502" s="255" t="s">
        <v>46</v>
      </c>
      <c r="G1502" s="108" t="s">
        <v>6326</v>
      </c>
      <c r="H1502" s="104" t="s">
        <v>3097</v>
      </c>
    </row>
    <row r="1503" spans="1:8" x14ac:dyDescent="0.2">
      <c r="A1503" s="240">
        <v>42991</v>
      </c>
      <c r="B1503" s="241" t="s">
        <v>4139</v>
      </c>
      <c r="C1503" s="244" t="s">
        <v>3985</v>
      </c>
      <c r="D1503" s="245" t="s">
        <v>54</v>
      </c>
      <c r="E1503" s="271">
        <v>430</v>
      </c>
      <c r="F1503" s="259" t="s">
        <v>46</v>
      </c>
      <c r="G1503" s="262" t="s">
        <v>6326</v>
      </c>
      <c r="H1503" s="234" t="s">
        <v>4357</v>
      </c>
    </row>
    <row r="1504" spans="1:8" x14ac:dyDescent="0.2">
      <c r="A1504" s="243">
        <v>42860</v>
      </c>
      <c r="B1504" s="241" t="s">
        <v>3828</v>
      </c>
      <c r="C1504" s="244" t="s">
        <v>3829</v>
      </c>
      <c r="D1504" s="245" t="s">
        <v>54</v>
      </c>
      <c r="E1504" s="271">
        <v>1984</v>
      </c>
      <c r="F1504" s="260" t="s">
        <v>46</v>
      </c>
      <c r="G1504" s="108" t="s">
        <v>6326</v>
      </c>
      <c r="H1504" s="104" t="s">
        <v>2113</v>
      </c>
    </row>
    <row r="1505" spans="1:8" x14ac:dyDescent="0.2">
      <c r="A1505" s="243">
        <v>42898</v>
      </c>
      <c r="B1505" s="241" t="s">
        <v>3872</v>
      </c>
      <c r="C1505" s="244" t="s">
        <v>3873</v>
      </c>
      <c r="D1505" s="245"/>
      <c r="E1505" s="271">
        <v>1984</v>
      </c>
      <c r="F1505" s="260" t="s">
        <v>46</v>
      </c>
      <c r="G1505" s="108" t="s">
        <v>6326</v>
      </c>
      <c r="H1505" s="104" t="s">
        <v>2113</v>
      </c>
    </row>
    <row r="1506" spans="1:8" x14ac:dyDescent="0.2">
      <c r="A1506" s="243">
        <v>42934</v>
      </c>
      <c r="B1506" s="241" t="s">
        <v>3911</v>
      </c>
      <c r="C1506" s="244" t="s">
        <v>3912</v>
      </c>
      <c r="D1506" s="245" t="s">
        <v>54</v>
      </c>
      <c r="E1506" s="271">
        <v>1984</v>
      </c>
      <c r="F1506" s="260" t="s">
        <v>46</v>
      </c>
      <c r="G1506" s="108" t="s">
        <v>6326</v>
      </c>
      <c r="H1506" s="104" t="s">
        <v>2113</v>
      </c>
    </row>
    <row r="1507" spans="1:8" x14ac:dyDescent="0.2">
      <c r="A1507" s="240">
        <v>42962</v>
      </c>
      <c r="B1507" s="241" t="s">
        <v>3941</v>
      </c>
      <c r="C1507" s="244" t="s">
        <v>3942</v>
      </c>
      <c r="D1507" s="245" t="s">
        <v>54</v>
      </c>
      <c r="E1507" s="271">
        <v>1984</v>
      </c>
      <c r="F1507" s="259" t="s">
        <v>46</v>
      </c>
      <c r="G1507" s="108" t="s">
        <v>6326</v>
      </c>
      <c r="H1507" s="104" t="s">
        <v>2113</v>
      </c>
    </row>
    <row r="1508" spans="1:8" x14ac:dyDescent="0.2">
      <c r="A1508" s="240">
        <v>43024</v>
      </c>
      <c r="B1508" s="241" t="s">
        <v>4030</v>
      </c>
      <c r="C1508" s="244" t="s">
        <v>4031</v>
      </c>
      <c r="D1508" s="245" t="s">
        <v>54</v>
      </c>
      <c r="E1508" s="271">
        <v>1984</v>
      </c>
      <c r="F1508" s="255" t="s">
        <v>46</v>
      </c>
      <c r="G1508" s="108" t="s">
        <v>6326</v>
      </c>
      <c r="H1508" s="104" t="s">
        <v>2113</v>
      </c>
    </row>
    <row r="1509" spans="1:8" x14ac:dyDescent="0.2">
      <c r="A1509" s="243">
        <v>43055</v>
      </c>
      <c r="B1509" s="241" t="s">
        <v>4081</v>
      </c>
      <c r="C1509" s="244" t="s">
        <v>4082</v>
      </c>
      <c r="D1509" s="245" t="s">
        <v>54</v>
      </c>
      <c r="E1509" s="271">
        <v>2634</v>
      </c>
      <c r="F1509" s="255" t="s">
        <v>46</v>
      </c>
      <c r="G1509" s="108" t="s">
        <v>6326</v>
      </c>
      <c r="H1509" s="104" t="s">
        <v>2113</v>
      </c>
    </row>
    <row r="1510" spans="1:8" x14ac:dyDescent="0.2">
      <c r="A1510" s="243">
        <v>43087</v>
      </c>
      <c r="B1510" s="241" t="s">
        <v>4119</v>
      </c>
      <c r="C1510" s="244" t="s">
        <v>4106</v>
      </c>
      <c r="D1510" s="245" t="s">
        <v>54</v>
      </c>
      <c r="E1510" s="271">
        <v>2634</v>
      </c>
      <c r="F1510" s="255" t="s">
        <v>46</v>
      </c>
      <c r="G1510" s="108" t="s">
        <v>6326</v>
      </c>
      <c r="H1510" s="104" t="s">
        <v>2113</v>
      </c>
    </row>
    <row r="1511" spans="1:8" x14ac:dyDescent="0.2">
      <c r="A1511" s="240">
        <v>42997</v>
      </c>
      <c r="B1511" s="241" t="s">
        <v>3990</v>
      </c>
      <c r="C1511" s="244" t="s">
        <v>3991</v>
      </c>
      <c r="D1511" s="245" t="s">
        <v>54</v>
      </c>
      <c r="E1511" s="271">
        <v>1984</v>
      </c>
      <c r="F1511" s="255" t="s">
        <v>46</v>
      </c>
      <c r="G1511" s="108" t="s">
        <v>6326</v>
      </c>
      <c r="H1511" s="104" t="s">
        <v>2113</v>
      </c>
    </row>
    <row r="1512" spans="1:8" x14ac:dyDescent="0.2">
      <c r="A1512" s="243">
        <v>42870</v>
      </c>
      <c r="B1512" s="241" t="s">
        <v>3842</v>
      </c>
      <c r="C1512" s="244" t="s">
        <v>3843</v>
      </c>
      <c r="D1512" s="245" t="s">
        <v>54</v>
      </c>
      <c r="E1512" s="271">
        <v>1984</v>
      </c>
      <c r="F1512" s="260" t="s">
        <v>46</v>
      </c>
      <c r="G1512" s="108" t="s">
        <v>6326</v>
      </c>
      <c r="H1512" s="104" t="s">
        <v>2113</v>
      </c>
    </row>
    <row r="1513" spans="1:8" x14ac:dyDescent="0.2">
      <c r="A1513" s="237">
        <v>42752</v>
      </c>
      <c r="B1513" s="238" t="s">
        <v>4144</v>
      </c>
      <c r="C1513" s="246" t="s">
        <v>3679</v>
      </c>
      <c r="D1513" s="247" t="s">
        <v>54</v>
      </c>
      <c r="E1513" s="272">
        <v>1000</v>
      </c>
      <c r="F1513" s="256" t="s">
        <v>46</v>
      </c>
      <c r="G1513" s="108" t="s">
        <v>6326</v>
      </c>
      <c r="H1513" s="235" t="s">
        <v>4145</v>
      </c>
    </row>
    <row r="1514" spans="1:8" x14ac:dyDescent="0.2">
      <c r="A1514" s="237">
        <v>42739</v>
      </c>
      <c r="B1514" s="241" t="s">
        <v>3659</v>
      </c>
      <c r="C1514" s="246"/>
      <c r="D1514" s="247" t="s">
        <v>45</v>
      </c>
      <c r="E1514" s="272">
        <v>2640</v>
      </c>
      <c r="F1514" s="256" t="s">
        <v>46</v>
      </c>
      <c r="G1514" s="108" t="s">
        <v>6326</v>
      </c>
      <c r="H1514" s="104" t="s">
        <v>1027</v>
      </c>
    </row>
    <row r="1515" spans="1:8" x14ac:dyDescent="0.2">
      <c r="A1515" s="243">
        <v>42780</v>
      </c>
      <c r="B1515" s="241" t="s">
        <v>3720</v>
      </c>
      <c r="C1515" s="246"/>
      <c r="D1515" s="247" t="s">
        <v>45</v>
      </c>
      <c r="E1515" s="272">
        <v>2640</v>
      </c>
      <c r="F1515" s="256" t="s">
        <v>46</v>
      </c>
      <c r="G1515" s="108" t="s">
        <v>6326</v>
      </c>
      <c r="H1515" s="104" t="s">
        <v>1027</v>
      </c>
    </row>
    <row r="1516" spans="1:8" x14ac:dyDescent="0.2">
      <c r="A1516" s="243">
        <v>42811</v>
      </c>
      <c r="B1516" s="241" t="s">
        <v>3773</v>
      </c>
      <c r="C1516" s="244"/>
      <c r="D1516" s="245" t="s">
        <v>45</v>
      </c>
      <c r="E1516" s="271">
        <v>2640</v>
      </c>
      <c r="F1516" s="260" t="s">
        <v>46</v>
      </c>
      <c r="G1516" s="108" t="s">
        <v>6326</v>
      </c>
      <c r="H1516" s="104" t="s">
        <v>1027</v>
      </c>
    </row>
    <row r="1517" spans="1:8" x14ac:dyDescent="0.2">
      <c r="A1517" s="237">
        <v>42741</v>
      </c>
      <c r="B1517" s="241" t="s">
        <v>3666</v>
      </c>
      <c r="C1517" s="246"/>
      <c r="D1517" s="247" t="s">
        <v>45</v>
      </c>
      <c r="E1517" s="272">
        <v>2640</v>
      </c>
      <c r="F1517" s="256" t="s">
        <v>46</v>
      </c>
      <c r="G1517" s="108" t="s">
        <v>6326</v>
      </c>
      <c r="H1517" s="104" t="s">
        <v>1454</v>
      </c>
    </row>
    <row r="1518" spans="1:8" x14ac:dyDescent="0.2">
      <c r="A1518" s="243">
        <v>42780</v>
      </c>
      <c r="B1518" s="241" t="s">
        <v>3718</v>
      </c>
      <c r="C1518" s="244"/>
      <c r="D1518" s="245" t="s">
        <v>45</v>
      </c>
      <c r="E1518" s="271">
        <v>2640</v>
      </c>
      <c r="F1518" s="255" t="s">
        <v>46</v>
      </c>
      <c r="G1518" s="108" t="s">
        <v>6326</v>
      </c>
      <c r="H1518" s="104" t="s">
        <v>1454</v>
      </c>
    </row>
    <row r="1519" spans="1:8" x14ac:dyDescent="0.2">
      <c r="A1519" s="243">
        <v>42811</v>
      </c>
      <c r="B1519" s="241" t="s">
        <v>3771</v>
      </c>
      <c r="C1519" s="244"/>
      <c r="D1519" s="245" t="s">
        <v>45</v>
      </c>
      <c r="E1519" s="271">
        <v>2640</v>
      </c>
      <c r="F1519" s="260" t="s">
        <v>46</v>
      </c>
      <c r="G1519" s="108" t="s">
        <v>6326</v>
      </c>
      <c r="H1519" s="104" t="s">
        <v>1454</v>
      </c>
    </row>
    <row r="1520" spans="1:8" x14ac:dyDescent="0.2">
      <c r="A1520" s="243">
        <v>42937</v>
      </c>
      <c r="B1520" s="241" t="s">
        <v>3916</v>
      </c>
      <c r="C1520" s="244"/>
      <c r="D1520" s="245" t="s">
        <v>45</v>
      </c>
      <c r="E1520" s="271">
        <v>2600</v>
      </c>
      <c r="F1520" s="260" t="s">
        <v>46</v>
      </c>
      <c r="G1520" s="108" t="s">
        <v>6326</v>
      </c>
      <c r="H1520" s="104" t="s">
        <v>1454</v>
      </c>
    </row>
    <row r="1521" spans="1:8" x14ac:dyDescent="0.2">
      <c r="A1521" s="243">
        <v>42878</v>
      </c>
      <c r="B1521" s="241" t="s">
        <v>3849</v>
      </c>
      <c r="C1521" s="242"/>
      <c r="D1521" s="140" t="s">
        <v>45</v>
      </c>
      <c r="E1521" s="269">
        <v>2600</v>
      </c>
      <c r="F1521" s="260" t="s">
        <v>46</v>
      </c>
      <c r="G1521" s="108" t="s">
        <v>6326</v>
      </c>
      <c r="H1521" s="104" t="s">
        <v>1454</v>
      </c>
    </row>
    <row r="1522" spans="1:8" x14ac:dyDescent="0.2">
      <c r="A1522" s="243">
        <v>42775</v>
      </c>
      <c r="B1522" s="241" t="s">
        <v>3705</v>
      </c>
      <c r="C1522" s="242"/>
      <c r="D1522" s="140" t="s">
        <v>45</v>
      </c>
      <c r="E1522" s="269">
        <v>1932.7</v>
      </c>
      <c r="F1522" s="255" t="s">
        <v>46</v>
      </c>
      <c r="G1522" s="108" t="s">
        <v>6326</v>
      </c>
      <c r="H1522" s="104" t="s">
        <v>2113</v>
      </c>
    </row>
    <row r="1523" spans="1:8" x14ac:dyDescent="0.2">
      <c r="A1523" s="237">
        <v>42745</v>
      </c>
      <c r="B1523" s="238" t="s">
        <v>3687</v>
      </c>
      <c r="C1523" s="239"/>
      <c r="D1523" s="110" t="s">
        <v>45</v>
      </c>
      <c r="E1523" s="268">
        <v>1932.7</v>
      </c>
      <c r="F1523" s="256" t="s">
        <v>46</v>
      </c>
      <c r="G1523" s="108" t="s">
        <v>6326</v>
      </c>
      <c r="H1523" s="104" t="s">
        <v>2113</v>
      </c>
    </row>
    <row r="1524" spans="1:8" x14ac:dyDescent="0.2">
      <c r="A1524" s="243">
        <v>42810</v>
      </c>
      <c r="B1524" s="241" t="s">
        <v>3766</v>
      </c>
      <c r="C1524" s="242"/>
      <c r="D1524" s="140" t="s">
        <v>45</v>
      </c>
      <c r="E1524" s="269">
        <v>1932.7</v>
      </c>
      <c r="F1524" s="260" t="s">
        <v>46</v>
      </c>
      <c r="G1524" s="108" t="s">
        <v>6326</v>
      </c>
      <c r="H1524" s="104" t="s">
        <v>2113</v>
      </c>
    </row>
    <row r="1525" spans="1:8" x14ac:dyDescent="0.2">
      <c r="A1525" s="237">
        <v>42741</v>
      </c>
      <c r="B1525" s="238" t="s">
        <v>3663</v>
      </c>
      <c r="C1525" s="239"/>
      <c r="D1525" s="110" t="s">
        <v>45</v>
      </c>
      <c r="E1525" s="268">
        <v>2200</v>
      </c>
      <c r="F1525" s="256" t="s">
        <v>46</v>
      </c>
      <c r="G1525" s="108" t="s">
        <v>6326</v>
      </c>
      <c r="H1525" s="104" t="s">
        <v>3524</v>
      </c>
    </row>
    <row r="1526" spans="1:8" x14ac:dyDescent="0.2">
      <c r="A1526" s="243">
        <v>42832</v>
      </c>
      <c r="B1526" s="241" t="s">
        <v>3796</v>
      </c>
      <c r="C1526" s="242"/>
      <c r="D1526" s="140" t="s">
        <v>45</v>
      </c>
      <c r="E1526" s="269">
        <v>444.8</v>
      </c>
      <c r="F1526" s="260" t="s">
        <v>46</v>
      </c>
      <c r="G1526" s="108" t="s">
        <v>6326</v>
      </c>
      <c r="H1526" s="104" t="s">
        <v>3524</v>
      </c>
    </row>
    <row r="1527" spans="1:8" x14ac:dyDescent="0.2">
      <c r="A1527" s="243">
        <v>42781</v>
      </c>
      <c r="B1527" s="241" t="s">
        <v>3726</v>
      </c>
      <c r="C1527" s="244"/>
      <c r="D1527" s="245" t="s">
        <v>45</v>
      </c>
      <c r="E1527" s="271">
        <v>2200</v>
      </c>
      <c r="F1527" s="255" t="s">
        <v>46</v>
      </c>
      <c r="G1527" s="108" t="s">
        <v>6326</v>
      </c>
      <c r="H1527" s="104" t="s">
        <v>3524</v>
      </c>
    </row>
    <row r="1528" spans="1:8" x14ac:dyDescent="0.2">
      <c r="A1528" s="243">
        <v>42783</v>
      </c>
      <c r="B1528" s="241" t="s">
        <v>3734</v>
      </c>
      <c r="C1528" s="244"/>
      <c r="D1528" s="245" t="s">
        <v>45</v>
      </c>
      <c r="E1528" s="271">
        <v>2200</v>
      </c>
      <c r="F1528" s="255" t="s">
        <v>46</v>
      </c>
      <c r="G1528" s="108" t="s">
        <v>6326</v>
      </c>
      <c r="H1528" s="104" t="s">
        <v>3524</v>
      </c>
    </row>
    <row r="1529" spans="1:8" x14ac:dyDescent="0.2">
      <c r="A1529" s="243">
        <v>42828</v>
      </c>
      <c r="B1529" s="241" t="s">
        <v>4469</v>
      </c>
      <c r="C1529" s="242" t="s">
        <v>3789</v>
      </c>
      <c r="D1529" s="140" t="s">
        <v>54</v>
      </c>
      <c r="E1529" s="269">
        <v>585</v>
      </c>
      <c r="F1529" s="260" t="s">
        <v>46</v>
      </c>
      <c r="G1529" s="262" t="s">
        <v>6326</v>
      </c>
      <c r="H1529" s="234" t="s">
        <v>4471</v>
      </c>
    </row>
    <row r="1530" spans="1:8" x14ac:dyDescent="0.2">
      <c r="A1530" s="243">
        <v>42823</v>
      </c>
      <c r="B1530" s="241" t="s">
        <v>4469</v>
      </c>
      <c r="C1530" s="242" t="s">
        <v>3784</v>
      </c>
      <c r="D1530" s="140" t="s">
        <v>54</v>
      </c>
      <c r="E1530" s="269">
        <v>292</v>
      </c>
      <c r="F1530" s="260" t="s">
        <v>46</v>
      </c>
      <c r="G1530" s="262" t="s">
        <v>6326</v>
      </c>
      <c r="H1530" s="234" t="s">
        <v>4472</v>
      </c>
    </row>
    <row r="1531" spans="1:8" ht="12.75" thickBot="1" x14ac:dyDescent="0.25">
      <c r="A1531" s="243">
        <v>42818</v>
      </c>
      <c r="B1531" s="241" t="s">
        <v>4469</v>
      </c>
      <c r="C1531" s="242" t="s">
        <v>3778</v>
      </c>
      <c r="D1531" s="140" t="s">
        <v>54</v>
      </c>
      <c r="E1531" s="269">
        <v>585</v>
      </c>
      <c r="F1531" s="260" t="s">
        <v>46</v>
      </c>
      <c r="G1531" s="262" t="s">
        <v>6326</v>
      </c>
      <c r="H1531" s="234" t="s">
        <v>4473</v>
      </c>
    </row>
    <row r="1532" spans="1:8" ht="12.75" thickBot="1" x14ac:dyDescent="0.25">
      <c r="A1532" s="735" t="s">
        <v>3078</v>
      </c>
      <c r="B1532" s="736"/>
      <c r="C1532" s="467"/>
      <c r="D1532" s="468"/>
      <c r="E1532" s="469">
        <f>SUM(E1463:E1531)</f>
        <v>126063.55799999995</v>
      </c>
      <c r="F1532" s="575"/>
      <c r="G1532" s="467"/>
      <c r="H1532" s="471"/>
    </row>
    <row r="1533" spans="1:8" x14ac:dyDescent="0.2">
      <c r="A1533" s="240">
        <v>42965</v>
      </c>
      <c r="B1533" s="241" t="s">
        <v>4337</v>
      </c>
      <c r="C1533" s="242" t="s">
        <v>3950</v>
      </c>
      <c r="D1533" s="140" t="s">
        <v>54</v>
      </c>
      <c r="E1533" s="269">
        <v>120</v>
      </c>
      <c r="F1533" s="259" t="s">
        <v>46</v>
      </c>
      <c r="G1533" s="108" t="s">
        <v>6327</v>
      </c>
      <c r="H1533" s="234" t="s">
        <v>4338</v>
      </c>
    </row>
    <row r="1534" spans="1:8" x14ac:dyDescent="0.2">
      <c r="A1534" s="243">
        <v>42767</v>
      </c>
      <c r="B1534" s="241" t="s">
        <v>3692</v>
      </c>
      <c r="C1534" s="242"/>
      <c r="D1534" s="140" t="s">
        <v>49</v>
      </c>
      <c r="E1534" s="269">
        <v>1000</v>
      </c>
      <c r="F1534" s="255" t="s">
        <v>46</v>
      </c>
      <c r="G1534" s="108" t="s">
        <v>6327</v>
      </c>
      <c r="H1534" s="104" t="s">
        <v>1445</v>
      </c>
    </row>
    <row r="1535" spans="1:8" x14ac:dyDescent="0.2">
      <c r="A1535" s="243">
        <v>42927</v>
      </c>
      <c r="B1535" s="241" t="s">
        <v>3906</v>
      </c>
      <c r="C1535" s="242"/>
      <c r="D1535" s="140" t="s">
        <v>49</v>
      </c>
      <c r="E1535" s="268">
        <v>1000</v>
      </c>
      <c r="F1535" s="260" t="s">
        <v>46</v>
      </c>
      <c r="G1535" s="108" t="s">
        <v>6327</v>
      </c>
      <c r="H1535" s="104" t="s">
        <v>1445</v>
      </c>
    </row>
    <row r="1536" spans="1:8" x14ac:dyDescent="0.2">
      <c r="A1536" s="243">
        <v>42899</v>
      </c>
      <c r="B1536" s="241" t="s">
        <v>3877</v>
      </c>
      <c r="C1536" s="242"/>
      <c r="D1536" s="140" t="s">
        <v>49</v>
      </c>
      <c r="E1536" s="269">
        <v>1000</v>
      </c>
      <c r="F1536" s="260" t="s">
        <v>46</v>
      </c>
      <c r="G1536" s="108" t="s">
        <v>6327</v>
      </c>
      <c r="H1536" s="104" t="s">
        <v>1445</v>
      </c>
    </row>
    <row r="1537" spans="1:8" x14ac:dyDescent="0.2">
      <c r="A1537" s="243">
        <v>42870</v>
      </c>
      <c r="B1537" s="241" t="s">
        <v>3840</v>
      </c>
      <c r="C1537" s="242"/>
      <c r="D1537" s="140" t="s">
        <v>49</v>
      </c>
      <c r="E1537" s="428">
        <v>1000</v>
      </c>
      <c r="F1537" s="260" t="s">
        <v>46</v>
      </c>
      <c r="G1537" s="108" t="s">
        <v>6327</v>
      </c>
      <c r="H1537" s="104" t="s">
        <v>1445</v>
      </c>
    </row>
    <row r="1538" spans="1:8" x14ac:dyDescent="0.2">
      <c r="A1538" s="237">
        <v>42752</v>
      </c>
      <c r="B1538" s="238" t="s">
        <v>3680</v>
      </c>
      <c r="C1538" s="239"/>
      <c r="D1538" s="110" t="s">
        <v>49</v>
      </c>
      <c r="E1538" s="268">
        <v>1000</v>
      </c>
      <c r="F1538" s="256" t="s">
        <v>46</v>
      </c>
      <c r="G1538" s="108" t="s">
        <v>6327</v>
      </c>
      <c r="H1538" s="104" t="s">
        <v>1445</v>
      </c>
    </row>
    <row r="1539" spans="1:8" x14ac:dyDescent="0.2">
      <c r="A1539" s="243">
        <v>42845</v>
      </c>
      <c r="B1539" s="241" t="s">
        <v>3808</v>
      </c>
      <c r="C1539" s="242"/>
      <c r="D1539" s="140" t="s">
        <v>49</v>
      </c>
      <c r="E1539" s="269">
        <v>1000</v>
      </c>
      <c r="F1539" s="260" t="s">
        <v>46</v>
      </c>
      <c r="G1539" s="108" t="s">
        <v>6327</v>
      </c>
      <c r="H1539" s="104" t="s">
        <v>1445</v>
      </c>
    </row>
    <row r="1540" spans="1:8" x14ac:dyDescent="0.2">
      <c r="A1540" s="243">
        <v>42789</v>
      </c>
      <c r="B1540" s="241" t="s">
        <v>3744</v>
      </c>
      <c r="C1540" s="242"/>
      <c r="D1540" s="140" t="s">
        <v>49</v>
      </c>
      <c r="E1540" s="269">
        <v>1000</v>
      </c>
      <c r="F1540" s="255" t="s">
        <v>46</v>
      </c>
      <c r="G1540" s="108" t="s">
        <v>6327</v>
      </c>
      <c r="H1540" s="104" t="s">
        <v>1445</v>
      </c>
    </row>
    <row r="1541" spans="1:8" x14ac:dyDescent="0.2">
      <c r="A1541" s="243">
        <v>42821</v>
      </c>
      <c r="B1541" s="241" t="s">
        <v>3783</v>
      </c>
      <c r="C1541" s="242"/>
      <c r="D1541" s="140" t="s">
        <v>49</v>
      </c>
      <c r="E1541" s="269">
        <v>1000</v>
      </c>
      <c r="F1541" s="260" t="s">
        <v>46</v>
      </c>
      <c r="G1541" s="108" t="s">
        <v>6327</v>
      </c>
      <c r="H1541" s="104" t="s">
        <v>1445</v>
      </c>
    </row>
    <row r="1542" spans="1:8" x14ac:dyDescent="0.2">
      <c r="A1542" s="240">
        <v>42950</v>
      </c>
      <c r="B1542" s="241" t="s">
        <v>3931</v>
      </c>
      <c r="C1542" s="242"/>
      <c r="D1542" s="140" t="s">
        <v>49</v>
      </c>
      <c r="E1542" s="269">
        <v>1000</v>
      </c>
      <c r="F1542" s="259" t="s">
        <v>46</v>
      </c>
      <c r="G1542" s="108" t="s">
        <v>6327</v>
      </c>
      <c r="H1542" s="104" t="s">
        <v>1445</v>
      </c>
    </row>
    <row r="1543" spans="1:8" x14ac:dyDescent="0.2">
      <c r="A1543" s="240">
        <v>43012</v>
      </c>
      <c r="B1543" s="241" t="s">
        <v>4017</v>
      </c>
      <c r="C1543" s="242"/>
      <c r="D1543" s="140" t="s">
        <v>49</v>
      </c>
      <c r="E1543" s="269">
        <v>1000</v>
      </c>
      <c r="F1543" s="255" t="s">
        <v>46</v>
      </c>
      <c r="G1543" s="108" t="s">
        <v>6327</v>
      </c>
      <c r="H1543" s="104" t="s">
        <v>1445</v>
      </c>
    </row>
    <row r="1544" spans="1:8" x14ac:dyDescent="0.2">
      <c r="A1544" s="243">
        <v>42923</v>
      </c>
      <c r="B1544" s="241" t="s">
        <v>3901</v>
      </c>
      <c r="C1544" s="242"/>
      <c r="D1544" s="140" t="s">
        <v>49</v>
      </c>
      <c r="E1544" s="269">
        <v>1000</v>
      </c>
      <c r="F1544" s="260" t="s">
        <v>46</v>
      </c>
      <c r="G1544" s="108" t="s">
        <v>6327</v>
      </c>
      <c r="H1544" s="104" t="s">
        <v>1445</v>
      </c>
    </row>
    <row r="1545" spans="1:8" x14ac:dyDescent="0.2">
      <c r="A1545" s="243">
        <v>43076</v>
      </c>
      <c r="B1545" s="241" t="s">
        <v>4103</v>
      </c>
      <c r="C1545" s="242"/>
      <c r="D1545" s="140" t="s">
        <v>49</v>
      </c>
      <c r="E1545" s="269">
        <v>1000</v>
      </c>
      <c r="F1545" s="255" t="s">
        <v>46</v>
      </c>
      <c r="G1545" s="108" t="s">
        <v>6327</v>
      </c>
      <c r="H1545" s="104" t="s">
        <v>1445</v>
      </c>
    </row>
    <row r="1546" spans="1:8" x14ac:dyDescent="0.2">
      <c r="A1546" s="243">
        <v>42803</v>
      </c>
      <c r="B1546" s="241" t="s">
        <v>3759</v>
      </c>
      <c r="C1546" s="242"/>
      <c r="D1546" s="140" t="s">
        <v>49</v>
      </c>
      <c r="E1546" s="269">
        <v>1000</v>
      </c>
      <c r="F1546" s="255" t="s">
        <v>46</v>
      </c>
      <c r="G1546" s="108" t="s">
        <v>6327</v>
      </c>
      <c r="H1546" s="104" t="s">
        <v>1445</v>
      </c>
    </row>
    <row r="1547" spans="1:8" x14ac:dyDescent="0.2">
      <c r="A1547" s="237">
        <v>42748</v>
      </c>
      <c r="B1547" s="238" t="s">
        <v>3671</v>
      </c>
      <c r="C1547" s="239"/>
      <c r="D1547" s="110" t="s">
        <v>49</v>
      </c>
      <c r="E1547" s="268">
        <v>1000</v>
      </c>
      <c r="F1547" s="256" t="s">
        <v>46</v>
      </c>
      <c r="G1547" s="108" t="s">
        <v>6327</v>
      </c>
      <c r="H1547" s="104" t="s">
        <v>1445</v>
      </c>
    </row>
    <row r="1548" spans="1:8" x14ac:dyDescent="0.2">
      <c r="A1548" s="243">
        <v>42899</v>
      </c>
      <c r="B1548" s="241" t="s">
        <v>3875</v>
      </c>
      <c r="C1548" s="242"/>
      <c r="D1548" s="140" t="s">
        <v>49</v>
      </c>
      <c r="E1548" s="269">
        <v>1000</v>
      </c>
      <c r="F1548" s="260" t="s">
        <v>46</v>
      </c>
      <c r="G1548" s="108" t="s">
        <v>6327</v>
      </c>
      <c r="H1548" s="104" t="s">
        <v>1445</v>
      </c>
    </row>
    <row r="1549" spans="1:8" x14ac:dyDescent="0.2">
      <c r="A1549" s="243">
        <v>42782</v>
      </c>
      <c r="B1549" s="241" t="s">
        <v>3733</v>
      </c>
      <c r="C1549" s="242"/>
      <c r="D1549" s="140" t="s">
        <v>49</v>
      </c>
      <c r="E1549" s="269">
        <v>1000</v>
      </c>
      <c r="F1549" s="255" t="s">
        <v>46</v>
      </c>
      <c r="G1549" s="108" t="s">
        <v>6327</v>
      </c>
      <c r="H1549" s="104" t="s">
        <v>1445</v>
      </c>
    </row>
    <row r="1550" spans="1:8" x14ac:dyDescent="0.2">
      <c r="A1550" s="240">
        <v>43055</v>
      </c>
      <c r="B1550" s="241" t="s">
        <v>4084</v>
      </c>
      <c r="C1550" s="242"/>
      <c r="D1550" s="140" t="s">
        <v>49</v>
      </c>
      <c r="E1550" s="269">
        <v>1000</v>
      </c>
      <c r="F1550" s="255" t="s">
        <v>46</v>
      </c>
      <c r="G1550" s="108" t="s">
        <v>6327</v>
      </c>
      <c r="H1550" s="104" t="s">
        <v>1445</v>
      </c>
    </row>
    <row r="1551" spans="1:8" x14ac:dyDescent="0.2">
      <c r="A1551" s="243">
        <v>43087</v>
      </c>
      <c r="B1551" s="241" t="s">
        <v>4121</v>
      </c>
      <c r="C1551" s="242"/>
      <c r="D1551" s="140" t="s">
        <v>49</v>
      </c>
      <c r="E1551" s="269">
        <v>1000</v>
      </c>
      <c r="F1551" s="255" t="s">
        <v>46</v>
      </c>
      <c r="G1551" s="108" t="s">
        <v>6327</v>
      </c>
      <c r="H1551" s="104" t="s">
        <v>1445</v>
      </c>
    </row>
    <row r="1552" spans="1:8" x14ac:dyDescent="0.2">
      <c r="A1552" s="240">
        <v>42997</v>
      </c>
      <c r="B1552" s="241" t="s">
        <v>3992</v>
      </c>
      <c r="C1552" s="242"/>
      <c r="D1552" s="140" t="s">
        <v>49</v>
      </c>
      <c r="E1552" s="269">
        <v>1000</v>
      </c>
      <c r="F1552" s="255" t="s">
        <v>46</v>
      </c>
      <c r="G1552" s="108" t="s">
        <v>6327</v>
      </c>
      <c r="H1552" s="104" t="s">
        <v>1445</v>
      </c>
    </row>
    <row r="1553" spans="1:8" x14ac:dyDescent="0.2">
      <c r="A1553" s="243">
        <v>42877</v>
      </c>
      <c r="B1553" s="241" t="s">
        <v>3847</v>
      </c>
      <c r="C1553" s="242"/>
      <c r="D1553" s="140" t="s">
        <v>49</v>
      </c>
      <c r="E1553" s="269">
        <v>1000</v>
      </c>
      <c r="F1553" s="260" t="s">
        <v>46</v>
      </c>
      <c r="G1553" s="108" t="s">
        <v>6327</v>
      </c>
      <c r="H1553" s="104" t="s">
        <v>1445</v>
      </c>
    </row>
    <row r="1554" spans="1:8" x14ac:dyDescent="0.2">
      <c r="A1554" s="243">
        <v>42850</v>
      </c>
      <c r="B1554" s="241" t="s">
        <v>3813</v>
      </c>
      <c r="C1554" s="242"/>
      <c r="D1554" s="140" t="s">
        <v>49</v>
      </c>
      <c r="E1554" s="269">
        <v>1000</v>
      </c>
      <c r="F1554" s="260" t="s">
        <v>46</v>
      </c>
      <c r="G1554" s="108" t="s">
        <v>6327</v>
      </c>
      <c r="H1554" s="104" t="s">
        <v>1445</v>
      </c>
    </row>
    <row r="1555" spans="1:8" x14ac:dyDescent="0.2">
      <c r="A1555" s="240">
        <v>42972</v>
      </c>
      <c r="B1555" s="241" t="s">
        <v>3963</v>
      </c>
      <c r="C1555" s="242"/>
      <c r="D1555" s="140" t="s">
        <v>49</v>
      </c>
      <c r="E1555" s="269">
        <v>1000</v>
      </c>
      <c r="F1555" s="259" t="s">
        <v>46</v>
      </c>
      <c r="G1555" s="108" t="s">
        <v>6327</v>
      </c>
      <c r="H1555" s="104" t="s">
        <v>1445</v>
      </c>
    </row>
    <row r="1556" spans="1:8" x14ac:dyDescent="0.2">
      <c r="A1556" s="237">
        <v>42761</v>
      </c>
      <c r="B1556" s="238" t="s">
        <v>3685</v>
      </c>
      <c r="C1556" s="239"/>
      <c r="D1556" s="110" t="s">
        <v>49</v>
      </c>
      <c r="E1556" s="268">
        <v>1000</v>
      </c>
      <c r="F1556" s="256" t="s">
        <v>46</v>
      </c>
      <c r="G1556" s="108" t="s">
        <v>6327</v>
      </c>
      <c r="H1556" s="104" t="s">
        <v>1445</v>
      </c>
    </row>
    <row r="1557" spans="1:8" x14ac:dyDescent="0.2">
      <c r="A1557" s="243">
        <v>43034</v>
      </c>
      <c r="B1557" s="241" t="s">
        <v>4054</v>
      </c>
      <c r="C1557" s="242"/>
      <c r="D1557" s="140" t="s">
        <v>49</v>
      </c>
      <c r="E1557" s="269">
        <v>1000</v>
      </c>
      <c r="F1557" s="255" t="s">
        <v>46</v>
      </c>
      <c r="G1557" s="108" t="s">
        <v>6327</v>
      </c>
      <c r="H1557" s="104" t="s">
        <v>1445</v>
      </c>
    </row>
    <row r="1558" spans="1:8" x14ac:dyDescent="0.2">
      <c r="A1558" s="243">
        <v>42824</v>
      </c>
      <c r="B1558" s="241" t="s">
        <v>3785</v>
      </c>
      <c r="C1558" s="242"/>
      <c r="D1558" s="140" t="s">
        <v>49</v>
      </c>
      <c r="E1558" s="269">
        <v>1000</v>
      </c>
      <c r="F1558" s="260" t="s">
        <v>46</v>
      </c>
      <c r="G1558" s="108" t="s">
        <v>6327</v>
      </c>
      <c r="H1558" s="104" t="s">
        <v>1445</v>
      </c>
    </row>
    <row r="1559" spans="1:8" x14ac:dyDescent="0.2">
      <c r="A1559" s="243">
        <v>42828</v>
      </c>
      <c r="B1559" s="241" t="s">
        <v>3790</v>
      </c>
      <c r="C1559" s="242"/>
      <c r="D1559" s="140" t="s">
        <v>49</v>
      </c>
      <c r="E1559" s="273">
        <v>500</v>
      </c>
      <c r="F1559" s="260" t="s">
        <v>46</v>
      </c>
      <c r="G1559" s="108" t="s">
        <v>6327</v>
      </c>
      <c r="H1559" s="104" t="s">
        <v>1442</v>
      </c>
    </row>
    <row r="1560" spans="1:8" x14ac:dyDescent="0.2">
      <c r="A1560" s="243">
        <v>42858</v>
      </c>
      <c r="B1560" s="241" t="s">
        <v>3821</v>
      </c>
      <c r="C1560" s="242"/>
      <c r="D1560" s="140" t="s">
        <v>49</v>
      </c>
      <c r="E1560" s="269">
        <v>500</v>
      </c>
      <c r="F1560" s="260" t="s">
        <v>46</v>
      </c>
      <c r="G1560" s="108" t="s">
        <v>6327</v>
      </c>
      <c r="H1560" s="104" t="s">
        <v>1442</v>
      </c>
    </row>
    <row r="1561" spans="1:8" x14ac:dyDescent="0.2">
      <c r="A1561" s="243">
        <v>42773</v>
      </c>
      <c r="B1561" s="241" t="s">
        <v>3702</v>
      </c>
      <c r="C1561" s="242"/>
      <c r="D1561" s="140" t="s">
        <v>49</v>
      </c>
      <c r="E1561" s="269">
        <v>500</v>
      </c>
      <c r="F1561" s="255" t="s">
        <v>46</v>
      </c>
      <c r="G1561" s="108" t="s">
        <v>6327</v>
      </c>
      <c r="H1561" s="104" t="s">
        <v>1442</v>
      </c>
    </row>
    <row r="1562" spans="1:8" x14ac:dyDescent="0.2">
      <c r="A1562" s="243">
        <v>42803</v>
      </c>
      <c r="B1562" s="241" t="s">
        <v>3760</v>
      </c>
      <c r="C1562" s="242"/>
      <c r="D1562" s="140" t="s">
        <v>49</v>
      </c>
      <c r="E1562" s="269">
        <v>500</v>
      </c>
      <c r="F1562" s="255" t="s">
        <v>46</v>
      </c>
      <c r="G1562" s="108" t="s">
        <v>6327</v>
      </c>
      <c r="H1562" s="104" t="s">
        <v>1442</v>
      </c>
    </row>
    <row r="1563" spans="1:8" x14ac:dyDescent="0.2">
      <c r="A1563" s="243">
        <v>42892</v>
      </c>
      <c r="B1563" s="241" t="s">
        <v>3868</v>
      </c>
      <c r="C1563" s="242"/>
      <c r="D1563" s="140" t="s">
        <v>49</v>
      </c>
      <c r="E1563" s="269">
        <v>250</v>
      </c>
      <c r="F1563" s="260" t="s">
        <v>46</v>
      </c>
      <c r="G1563" s="108" t="s">
        <v>6327</v>
      </c>
      <c r="H1563" s="104" t="s">
        <v>1442</v>
      </c>
    </row>
    <row r="1564" spans="1:8" x14ac:dyDescent="0.2">
      <c r="A1564" s="240">
        <v>42971</v>
      </c>
      <c r="B1564" s="241" t="s">
        <v>3959</v>
      </c>
      <c r="C1564" s="242"/>
      <c r="D1564" s="140" t="s">
        <v>49</v>
      </c>
      <c r="E1564" s="269">
        <v>250</v>
      </c>
      <c r="F1564" s="259" t="s">
        <v>46</v>
      </c>
      <c r="G1564" s="108" t="s">
        <v>6327</v>
      </c>
      <c r="H1564" s="104" t="s">
        <v>1442</v>
      </c>
    </row>
    <row r="1565" spans="1:8" x14ac:dyDescent="0.2">
      <c r="A1565" s="243">
        <v>42941</v>
      </c>
      <c r="B1565" s="241" t="s">
        <v>3925</v>
      </c>
      <c r="C1565" s="242"/>
      <c r="D1565" s="140" t="s">
        <v>49</v>
      </c>
      <c r="E1565" s="269">
        <v>250</v>
      </c>
      <c r="F1565" s="260" t="s">
        <v>46</v>
      </c>
      <c r="G1565" s="108" t="s">
        <v>6327</v>
      </c>
      <c r="H1565" s="104" t="s">
        <v>1442</v>
      </c>
    </row>
    <row r="1566" spans="1:8" x14ac:dyDescent="0.2">
      <c r="A1566" s="240">
        <v>43003</v>
      </c>
      <c r="B1566" s="241" t="s">
        <v>4005</v>
      </c>
      <c r="C1566" s="242"/>
      <c r="D1566" s="140" t="s">
        <v>49</v>
      </c>
      <c r="E1566" s="269">
        <v>250</v>
      </c>
      <c r="F1566" s="255" t="s">
        <v>46</v>
      </c>
      <c r="G1566" s="108" t="s">
        <v>6327</v>
      </c>
      <c r="H1566" s="104" t="s">
        <v>1442</v>
      </c>
    </row>
    <row r="1567" spans="1:8" x14ac:dyDescent="0.2">
      <c r="A1567" s="240">
        <v>43033</v>
      </c>
      <c r="B1567" s="241" t="s">
        <v>4049</v>
      </c>
      <c r="C1567" s="242"/>
      <c r="D1567" s="140" t="s">
        <v>49</v>
      </c>
      <c r="E1567" s="269">
        <v>250</v>
      </c>
      <c r="F1567" s="255" t="s">
        <v>46</v>
      </c>
      <c r="G1567" s="108" t="s">
        <v>6327</v>
      </c>
      <c r="H1567" s="104" t="s">
        <v>1442</v>
      </c>
    </row>
    <row r="1568" spans="1:8" x14ac:dyDescent="0.2">
      <c r="A1568" s="243">
        <v>42915</v>
      </c>
      <c r="B1568" s="241" t="s">
        <v>3892</v>
      </c>
      <c r="C1568" s="242"/>
      <c r="D1568" s="140" t="s">
        <v>49</v>
      </c>
      <c r="E1568" s="269">
        <v>250</v>
      </c>
      <c r="F1568" s="260" t="s">
        <v>46</v>
      </c>
      <c r="G1568" s="108" t="s">
        <v>6327</v>
      </c>
      <c r="H1568" s="104" t="s">
        <v>1442</v>
      </c>
    </row>
    <row r="1569" spans="1:8" x14ac:dyDescent="0.2">
      <c r="A1569" s="243">
        <v>43069</v>
      </c>
      <c r="B1569" s="241" t="s">
        <v>4096</v>
      </c>
      <c r="C1569" s="242"/>
      <c r="D1569" s="140" t="s">
        <v>49</v>
      </c>
      <c r="E1569" s="269">
        <v>250</v>
      </c>
      <c r="F1569" s="255" t="s">
        <v>46</v>
      </c>
      <c r="G1569" s="108" t="s">
        <v>6327</v>
      </c>
      <c r="H1569" s="104" t="s">
        <v>1442</v>
      </c>
    </row>
    <row r="1570" spans="1:8" x14ac:dyDescent="0.2">
      <c r="A1570" s="237">
        <v>42746</v>
      </c>
      <c r="B1570" s="238" t="s">
        <v>3668</v>
      </c>
      <c r="C1570" s="239"/>
      <c r="D1570" s="110" t="s">
        <v>49</v>
      </c>
      <c r="E1570" s="268">
        <v>421.89</v>
      </c>
      <c r="F1570" s="256" t="s">
        <v>46</v>
      </c>
      <c r="G1570" s="108" t="s">
        <v>6327</v>
      </c>
      <c r="H1570" s="104" t="s">
        <v>1908</v>
      </c>
    </row>
    <row r="1571" spans="1:8" x14ac:dyDescent="0.2">
      <c r="A1571" s="243">
        <v>42773</v>
      </c>
      <c r="B1571" s="241" t="s">
        <v>4159</v>
      </c>
      <c r="C1571" s="242" t="s">
        <v>3703</v>
      </c>
      <c r="D1571" s="140" t="s">
        <v>54</v>
      </c>
      <c r="E1571" s="269">
        <v>504</v>
      </c>
      <c r="F1571" s="255" t="s">
        <v>46</v>
      </c>
      <c r="G1571" s="108" t="s">
        <v>6327</v>
      </c>
      <c r="H1571" s="234" t="s">
        <v>4160</v>
      </c>
    </row>
    <row r="1572" spans="1:8" x14ac:dyDescent="0.2">
      <c r="A1572" s="240">
        <v>43048</v>
      </c>
      <c r="B1572" s="241" t="s">
        <v>4174</v>
      </c>
      <c r="C1572" s="242" t="s">
        <v>4069</v>
      </c>
      <c r="D1572" s="140" t="s">
        <v>54</v>
      </c>
      <c r="E1572" s="269">
        <v>633.6</v>
      </c>
      <c r="F1572" s="255" t="s">
        <v>46</v>
      </c>
      <c r="G1572" s="108" t="s">
        <v>6327</v>
      </c>
      <c r="H1572" s="234" t="s">
        <v>4175</v>
      </c>
    </row>
    <row r="1573" spans="1:8" x14ac:dyDescent="0.2">
      <c r="A1573" s="243">
        <v>43024</v>
      </c>
      <c r="B1573" s="254" t="s">
        <v>4178</v>
      </c>
      <c r="C1573" s="244" t="s">
        <v>4032</v>
      </c>
      <c r="D1573" s="245" t="s">
        <v>54</v>
      </c>
      <c r="E1573" s="271">
        <v>1480.06</v>
      </c>
      <c r="F1573" s="255" t="s">
        <v>46</v>
      </c>
      <c r="G1573" s="108" t="s">
        <v>6327</v>
      </c>
      <c r="H1573" s="234" t="s">
        <v>4179</v>
      </c>
    </row>
    <row r="1574" spans="1:8" x14ac:dyDescent="0.2">
      <c r="A1574" s="243">
        <v>42885</v>
      </c>
      <c r="B1574" s="254" t="s">
        <v>4178</v>
      </c>
      <c r="C1574" s="244" t="s">
        <v>3859</v>
      </c>
      <c r="D1574" s="245"/>
      <c r="E1574" s="271">
        <v>364.44</v>
      </c>
      <c r="F1574" s="260" t="s">
        <v>46</v>
      </c>
      <c r="G1574" s="108" t="s">
        <v>6327</v>
      </c>
      <c r="H1574" s="234" t="s">
        <v>4180</v>
      </c>
    </row>
    <row r="1575" spans="1:8" x14ac:dyDescent="0.2">
      <c r="A1575" s="243">
        <v>43077</v>
      </c>
      <c r="B1575" s="254" t="s">
        <v>4181</v>
      </c>
      <c r="C1575" s="244" t="s">
        <v>4104</v>
      </c>
      <c r="D1575" s="245" t="s">
        <v>54</v>
      </c>
      <c r="E1575" s="271">
        <v>321.88</v>
      </c>
      <c r="F1575" s="255" t="s">
        <v>46</v>
      </c>
      <c r="G1575" s="108" t="s">
        <v>6327</v>
      </c>
      <c r="H1575" s="234" t="s">
        <v>4182</v>
      </c>
    </row>
    <row r="1576" spans="1:8" x14ac:dyDescent="0.2">
      <c r="A1576" s="243">
        <v>42788</v>
      </c>
      <c r="B1576" s="254" t="s">
        <v>4178</v>
      </c>
      <c r="C1576" s="244" t="s">
        <v>3742</v>
      </c>
      <c r="D1576" s="245" t="s">
        <v>148</v>
      </c>
      <c r="E1576" s="271">
        <v>359.75</v>
      </c>
      <c r="F1576" s="255" t="s">
        <v>46</v>
      </c>
      <c r="G1576" s="108" t="s">
        <v>6327</v>
      </c>
      <c r="H1576" s="234" t="s">
        <v>4184</v>
      </c>
    </row>
    <row r="1577" spans="1:8" x14ac:dyDescent="0.2">
      <c r="A1577" s="240">
        <v>42969</v>
      </c>
      <c r="B1577" s="254" t="s">
        <v>4178</v>
      </c>
      <c r="C1577" s="244" t="s">
        <v>3954</v>
      </c>
      <c r="D1577" s="245" t="s">
        <v>54</v>
      </c>
      <c r="E1577" s="271">
        <v>498.98</v>
      </c>
      <c r="F1577" s="259" t="s">
        <v>46</v>
      </c>
      <c r="G1577" s="108" t="s">
        <v>6327</v>
      </c>
      <c r="H1577" s="234" t="s">
        <v>4185</v>
      </c>
    </row>
    <row r="1578" spans="1:8" x14ac:dyDescent="0.2">
      <c r="A1578" s="240">
        <v>42963</v>
      </c>
      <c r="B1578" s="254" t="s">
        <v>4178</v>
      </c>
      <c r="C1578" s="244" t="s">
        <v>3945</v>
      </c>
      <c r="D1578" s="245" t="s">
        <v>54</v>
      </c>
      <c r="E1578" s="272">
        <v>629.41</v>
      </c>
      <c r="F1578" s="259" t="s">
        <v>46</v>
      </c>
      <c r="G1578" s="108" t="s">
        <v>6327</v>
      </c>
      <c r="H1578" s="234" t="s">
        <v>4186</v>
      </c>
    </row>
    <row r="1579" spans="1:8" x14ac:dyDescent="0.2">
      <c r="A1579" s="243">
        <v>42850</v>
      </c>
      <c r="B1579" s="254" t="s">
        <v>4187</v>
      </c>
      <c r="C1579" s="244" t="s">
        <v>3814</v>
      </c>
      <c r="D1579" s="245" t="s">
        <v>54</v>
      </c>
      <c r="E1579" s="271">
        <v>7463</v>
      </c>
      <c r="F1579" s="260" t="s">
        <v>46</v>
      </c>
      <c r="G1579" s="108" t="s">
        <v>6327</v>
      </c>
      <c r="H1579" s="234" t="s">
        <v>4188</v>
      </c>
    </row>
    <row r="1580" spans="1:8" x14ac:dyDescent="0.2">
      <c r="A1580" s="243">
        <v>42863</v>
      </c>
      <c r="B1580" s="254" t="s">
        <v>4154</v>
      </c>
      <c r="C1580" s="244" t="s">
        <v>3832</v>
      </c>
      <c r="D1580" s="245" t="s">
        <v>54</v>
      </c>
      <c r="E1580" s="271">
        <v>420</v>
      </c>
      <c r="F1580" s="260" t="s">
        <v>46</v>
      </c>
      <c r="G1580" s="108" t="s">
        <v>6327</v>
      </c>
      <c r="H1580" s="234" t="s">
        <v>4192</v>
      </c>
    </row>
    <row r="1581" spans="1:8" x14ac:dyDescent="0.2">
      <c r="A1581" s="243">
        <v>42900</v>
      </c>
      <c r="B1581" s="254" t="s">
        <v>4154</v>
      </c>
      <c r="C1581" s="244" t="s">
        <v>3880</v>
      </c>
      <c r="D1581" s="245"/>
      <c r="E1581" s="271">
        <v>310</v>
      </c>
      <c r="F1581" s="260" t="s">
        <v>46</v>
      </c>
      <c r="G1581" s="108" t="s">
        <v>6327</v>
      </c>
      <c r="H1581" s="234" t="s">
        <v>4193</v>
      </c>
    </row>
    <row r="1582" spans="1:8" x14ac:dyDescent="0.2">
      <c r="A1582" s="243">
        <v>42851</v>
      </c>
      <c r="B1582" s="254" t="s">
        <v>4154</v>
      </c>
      <c r="C1582" s="244" t="s">
        <v>3815</v>
      </c>
      <c r="D1582" s="245" t="s">
        <v>54</v>
      </c>
      <c r="E1582" s="271">
        <v>1600</v>
      </c>
      <c r="F1582" s="260" t="s">
        <v>46</v>
      </c>
      <c r="G1582" s="108" t="s">
        <v>6327</v>
      </c>
      <c r="H1582" s="234" t="s">
        <v>4194</v>
      </c>
    </row>
    <row r="1583" spans="1:8" x14ac:dyDescent="0.2">
      <c r="A1583" s="243">
        <v>42779</v>
      </c>
      <c r="B1583" s="254" t="s">
        <v>4197</v>
      </c>
      <c r="C1583" s="244" t="s">
        <v>3717</v>
      </c>
      <c r="D1583" s="245" t="s">
        <v>54</v>
      </c>
      <c r="E1583" s="271">
        <v>380</v>
      </c>
      <c r="F1583" s="255" t="s">
        <v>46</v>
      </c>
      <c r="G1583" s="108" t="s">
        <v>6327</v>
      </c>
      <c r="H1583" s="234" t="s">
        <v>4196</v>
      </c>
    </row>
    <row r="1584" spans="1:8" x14ac:dyDescent="0.2">
      <c r="A1584" s="243">
        <v>43074</v>
      </c>
      <c r="B1584" s="241" t="s">
        <v>4340</v>
      </c>
      <c r="C1584" s="242" t="s">
        <v>4098</v>
      </c>
      <c r="D1584" s="140" t="s">
        <v>54</v>
      </c>
      <c r="E1584" s="269">
        <v>1512.9</v>
      </c>
      <c r="F1584" s="255" t="s">
        <v>46</v>
      </c>
      <c r="G1584" s="108" t="s">
        <v>6327</v>
      </c>
      <c r="H1584" s="234" t="s">
        <v>4341</v>
      </c>
    </row>
    <row r="1585" spans="1:8" x14ac:dyDescent="0.2">
      <c r="A1585" s="243">
        <v>42887</v>
      </c>
      <c r="B1585" s="241" t="s">
        <v>4200</v>
      </c>
      <c r="C1585" s="242"/>
      <c r="D1585" s="140"/>
      <c r="E1585" s="268">
        <v>294</v>
      </c>
      <c r="F1585" s="260" t="s">
        <v>46</v>
      </c>
      <c r="G1585" s="108" t="s">
        <v>6327</v>
      </c>
      <c r="H1585" s="234" t="s">
        <v>4201</v>
      </c>
    </row>
    <row r="1586" spans="1:8" x14ac:dyDescent="0.2">
      <c r="A1586" s="243">
        <v>42912</v>
      </c>
      <c r="B1586" s="241" t="s">
        <v>4202</v>
      </c>
      <c r="C1586" s="242" t="s">
        <v>3884</v>
      </c>
      <c r="D1586" s="140" t="s">
        <v>54</v>
      </c>
      <c r="E1586" s="269">
        <v>294</v>
      </c>
      <c r="F1586" s="260" t="s">
        <v>46</v>
      </c>
      <c r="G1586" s="108" t="s">
        <v>6327</v>
      </c>
      <c r="H1586" s="234" t="s">
        <v>4203</v>
      </c>
    </row>
    <row r="1587" spans="1:8" x14ac:dyDescent="0.2">
      <c r="A1587" s="243">
        <v>43040</v>
      </c>
      <c r="B1587" s="241" t="s">
        <v>4206</v>
      </c>
      <c r="C1587" s="242" t="s">
        <v>4061</v>
      </c>
      <c r="D1587" s="140" t="s">
        <v>54</v>
      </c>
      <c r="E1587" s="270">
        <v>405</v>
      </c>
      <c r="F1587" s="255" t="s">
        <v>46</v>
      </c>
      <c r="G1587" s="108" t="s">
        <v>6327</v>
      </c>
      <c r="H1587" s="234" t="s">
        <v>4207</v>
      </c>
    </row>
    <row r="1588" spans="1:8" x14ac:dyDescent="0.2">
      <c r="A1588" s="240">
        <v>43032</v>
      </c>
      <c r="B1588" s="241" t="s">
        <v>4206</v>
      </c>
      <c r="C1588" s="242" t="s">
        <v>4044</v>
      </c>
      <c r="D1588" s="140" t="s">
        <v>54</v>
      </c>
      <c r="E1588" s="269">
        <v>178</v>
      </c>
      <c r="F1588" s="255" t="s">
        <v>46</v>
      </c>
      <c r="G1588" s="108" t="s">
        <v>6327</v>
      </c>
      <c r="H1588" s="234" t="s">
        <v>4208</v>
      </c>
    </row>
    <row r="1589" spans="1:8" x14ac:dyDescent="0.2">
      <c r="A1589" s="240">
        <v>42963</v>
      </c>
      <c r="B1589" s="241" t="s">
        <v>4211</v>
      </c>
      <c r="C1589" s="242" t="s">
        <v>3946</v>
      </c>
      <c r="D1589" s="140" t="s">
        <v>54</v>
      </c>
      <c r="E1589" s="269">
        <v>1777.55</v>
      </c>
      <c r="F1589" s="259" t="s">
        <v>46</v>
      </c>
      <c r="G1589" s="108" t="s">
        <v>6327</v>
      </c>
      <c r="H1589" s="234" t="s">
        <v>4212</v>
      </c>
    </row>
    <row r="1590" spans="1:8" x14ac:dyDescent="0.2">
      <c r="A1590" s="240">
        <v>42984</v>
      </c>
      <c r="B1590" s="241" t="s">
        <v>4215</v>
      </c>
      <c r="C1590" s="242" t="s">
        <v>3975</v>
      </c>
      <c r="D1590" s="140" t="s">
        <v>54</v>
      </c>
      <c r="E1590" s="269">
        <v>1818</v>
      </c>
      <c r="F1590" s="259" t="s">
        <v>46</v>
      </c>
      <c r="G1590" s="108" t="s">
        <v>6327</v>
      </c>
      <c r="H1590" s="234" t="s">
        <v>4216</v>
      </c>
    </row>
    <row r="1591" spans="1:8" x14ac:dyDescent="0.2">
      <c r="A1591" s="243">
        <v>42773</v>
      </c>
      <c r="B1591" s="241" t="s">
        <v>4157</v>
      </c>
      <c r="C1591" s="242" t="s">
        <v>3701</v>
      </c>
      <c r="D1591" s="140" t="s">
        <v>54</v>
      </c>
      <c r="E1591" s="269">
        <v>324</v>
      </c>
      <c r="F1591" s="255" t="s">
        <v>46</v>
      </c>
      <c r="G1591" s="108" t="s">
        <v>6327</v>
      </c>
      <c r="H1591" s="234" t="s">
        <v>4158</v>
      </c>
    </row>
    <row r="1592" spans="1:8" x14ac:dyDescent="0.2">
      <c r="A1592" s="240">
        <v>43025</v>
      </c>
      <c r="B1592" s="241" t="s">
        <v>4157</v>
      </c>
      <c r="C1592" s="242" t="s">
        <v>4034</v>
      </c>
      <c r="D1592" s="140" t="s">
        <v>54</v>
      </c>
      <c r="E1592" s="269">
        <v>153.6</v>
      </c>
      <c r="F1592" s="255" t="s">
        <v>46</v>
      </c>
      <c r="G1592" s="108" t="s">
        <v>6327</v>
      </c>
      <c r="H1592" s="234" t="s">
        <v>4217</v>
      </c>
    </row>
    <row r="1593" spans="1:8" x14ac:dyDescent="0.2">
      <c r="A1593" s="243">
        <v>42895</v>
      </c>
      <c r="B1593" s="241" t="s">
        <v>4157</v>
      </c>
      <c r="C1593" s="242" t="s">
        <v>3870</v>
      </c>
      <c r="D1593" s="140"/>
      <c r="E1593" s="269">
        <v>71.3</v>
      </c>
      <c r="F1593" s="260" t="s">
        <v>46</v>
      </c>
      <c r="G1593" s="108" t="s">
        <v>6327</v>
      </c>
      <c r="H1593" s="234" t="s">
        <v>4220</v>
      </c>
    </row>
    <row r="1594" spans="1:8" x14ac:dyDescent="0.2">
      <c r="A1594" s="243">
        <v>42860</v>
      </c>
      <c r="B1594" s="241" t="s">
        <v>4157</v>
      </c>
      <c r="C1594" s="242" t="s">
        <v>3830</v>
      </c>
      <c r="D1594" s="140" t="s">
        <v>54</v>
      </c>
      <c r="E1594" s="269">
        <v>60</v>
      </c>
      <c r="F1594" s="260" t="s">
        <v>46</v>
      </c>
      <c r="G1594" s="108" t="s">
        <v>6327</v>
      </c>
      <c r="H1594" s="234" t="s">
        <v>4222</v>
      </c>
    </row>
    <row r="1595" spans="1:8" x14ac:dyDescent="0.2">
      <c r="A1595" s="243">
        <v>43063</v>
      </c>
      <c r="B1595" s="241" t="s">
        <v>4157</v>
      </c>
      <c r="C1595" s="242" t="s">
        <v>4093</v>
      </c>
      <c r="D1595" s="140" t="s">
        <v>54</v>
      </c>
      <c r="E1595" s="269">
        <v>87</v>
      </c>
      <c r="F1595" s="255" t="s">
        <v>46</v>
      </c>
      <c r="G1595" s="108" t="s">
        <v>6327</v>
      </c>
      <c r="H1595" s="234" t="s">
        <v>4223</v>
      </c>
    </row>
    <row r="1596" spans="1:8" x14ac:dyDescent="0.2">
      <c r="A1596" s="240">
        <v>43032</v>
      </c>
      <c r="B1596" s="241" t="s">
        <v>4157</v>
      </c>
      <c r="C1596" s="242" t="s">
        <v>4047</v>
      </c>
      <c r="D1596" s="140" t="s">
        <v>54</v>
      </c>
      <c r="E1596" s="269">
        <v>17.7</v>
      </c>
      <c r="F1596" s="255" t="s">
        <v>46</v>
      </c>
      <c r="G1596" s="108" t="s">
        <v>6327</v>
      </c>
      <c r="H1596" s="234" t="s">
        <v>4225</v>
      </c>
    </row>
    <row r="1597" spans="1:8" x14ac:dyDescent="0.2">
      <c r="A1597" s="240">
        <v>43038</v>
      </c>
      <c r="B1597" s="241" t="s">
        <v>4157</v>
      </c>
      <c r="C1597" s="242" t="s">
        <v>4055</v>
      </c>
      <c r="D1597" s="140" t="s">
        <v>54</v>
      </c>
      <c r="E1597" s="269">
        <v>87.3</v>
      </c>
      <c r="F1597" s="255" t="s">
        <v>46</v>
      </c>
      <c r="G1597" s="108" t="s">
        <v>6327</v>
      </c>
      <c r="H1597" s="234" t="s">
        <v>4226</v>
      </c>
    </row>
    <row r="1598" spans="1:8" x14ac:dyDescent="0.2">
      <c r="A1598" s="240">
        <v>43012</v>
      </c>
      <c r="B1598" s="241" t="s">
        <v>4157</v>
      </c>
      <c r="C1598" s="242" t="s">
        <v>4015</v>
      </c>
      <c r="D1598" s="140" t="s">
        <v>54</v>
      </c>
      <c r="E1598" s="269">
        <v>40</v>
      </c>
      <c r="F1598" s="255" t="s">
        <v>46</v>
      </c>
      <c r="G1598" s="108" t="s">
        <v>6327</v>
      </c>
      <c r="H1598" s="234" t="s">
        <v>4227</v>
      </c>
    </row>
    <row r="1599" spans="1:8" x14ac:dyDescent="0.2">
      <c r="A1599" s="240">
        <v>43027</v>
      </c>
      <c r="B1599" s="241" t="s">
        <v>4157</v>
      </c>
      <c r="C1599" s="242" t="s">
        <v>4036</v>
      </c>
      <c r="D1599" s="140" t="s">
        <v>54</v>
      </c>
      <c r="E1599" s="269">
        <v>244.7</v>
      </c>
      <c r="F1599" s="255" t="s">
        <v>46</v>
      </c>
      <c r="G1599" s="108" t="s">
        <v>6327</v>
      </c>
      <c r="H1599" s="234" t="s">
        <v>4228</v>
      </c>
    </row>
    <row r="1600" spans="1:8" x14ac:dyDescent="0.2">
      <c r="A1600" s="240">
        <v>43010</v>
      </c>
      <c r="B1600" s="241" t="s">
        <v>4229</v>
      </c>
      <c r="C1600" s="242" t="s">
        <v>4010</v>
      </c>
      <c r="D1600" s="140" t="s">
        <v>54</v>
      </c>
      <c r="E1600" s="269">
        <v>938.29</v>
      </c>
      <c r="F1600" s="255" t="s">
        <v>46</v>
      </c>
      <c r="G1600" s="108" t="s">
        <v>6327</v>
      </c>
      <c r="H1600" s="234" t="s">
        <v>4230</v>
      </c>
    </row>
    <row r="1601" spans="1:8" x14ac:dyDescent="0.2">
      <c r="A1601" s="243">
        <v>42891</v>
      </c>
      <c r="B1601" s="241" t="s">
        <v>4236</v>
      </c>
      <c r="C1601" s="242"/>
      <c r="D1601" s="140"/>
      <c r="E1601" s="269">
        <v>473.82</v>
      </c>
      <c r="F1601" s="260" t="s">
        <v>46</v>
      </c>
      <c r="G1601" s="108" t="s">
        <v>6327</v>
      </c>
      <c r="H1601" s="234" t="s">
        <v>4237</v>
      </c>
    </row>
    <row r="1602" spans="1:8" x14ac:dyDescent="0.2">
      <c r="A1602" s="240">
        <v>42963</v>
      </c>
      <c r="B1602" s="241" t="s">
        <v>4236</v>
      </c>
      <c r="C1602" s="242" t="s">
        <v>3944</v>
      </c>
      <c r="D1602" s="140" t="s">
        <v>54</v>
      </c>
      <c r="E1602" s="269">
        <v>315.88</v>
      </c>
      <c r="F1602" s="259" t="s">
        <v>46</v>
      </c>
      <c r="G1602" s="108" t="s">
        <v>6327</v>
      </c>
      <c r="H1602" s="234" t="s">
        <v>4238</v>
      </c>
    </row>
    <row r="1603" spans="1:8" x14ac:dyDescent="0.2">
      <c r="A1603" s="237">
        <v>42740</v>
      </c>
      <c r="B1603" s="238" t="s">
        <v>4135</v>
      </c>
      <c r="C1603" s="239" t="s">
        <v>3662</v>
      </c>
      <c r="D1603" s="110" t="s">
        <v>51</v>
      </c>
      <c r="E1603" s="268">
        <v>559.79999999999995</v>
      </c>
      <c r="F1603" s="256" t="s">
        <v>46</v>
      </c>
      <c r="G1603" s="108" t="s">
        <v>6327</v>
      </c>
      <c r="H1603" s="232" t="s">
        <v>4136</v>
      </c>
    </row>
    <row r="1604" spans="1:8" x14ac:dyDescent="0.2">
      <c r="A1604" s="243">
        <v>42773</v>
      </c>
      <c r="B1604" s="241" t="s">
        <v>4135</v>
      </c>
      <c r="C1604" s="242" t="s">
        <v>3700</v>
      </c>
      <c r="D1604" s="140" t="s">
        <v>54</v>
      </c>
      <c r="E1604" s="269">
        <v>1249.7</v>
      </c>
      <c r="F1604" s="255" t="s">
        <v>46</v>
      </c>
      <c r="G1604" s="108" t="s">
        <v>6327</v>
      </c>
      <c r="H1604" s="234" t="s">
        <v>4156</v>
      </c>
    </row>
    <row r="1605" spans="1:8" x14ac:dyDescent="0.2">
      <c r="A1605" s="243">
        <v>43074</v>
      </c>
      <c r="B1605" s="241" t="s">
        <v>4135</v>
      </c>
      <c r="C1605" s="242" t="s">
        <v>4097</v>
      </c>
      <c r="D1605" s="140" t="s">
        <v>54</v>
      </c>
      <c r="E1605" s="269">
        <v>621.1</v>
      </c>
      <c r="F1605" s="255" t="s">
        <v>46</v>
      </c>
      <c r="G1605" s="108" t="s">
        <v>6327</v>
      </c>
      <c r="H1605" s="234" t="s">
        <v>4239</v>
      </c>
    </row>
    <row r="1606" spans="1:8" x14ac:dyDescent="0.2">
      <c r="A1606" s="240">
        <v>43011</v>
      </c>
      <c r="B1606" s="241" t="s">
        <v>4135</v>
      </c>
      <c r="C1606" s="242" t="s">
        <v>4012</v>
      </c>
      <c r="D1606" s="140" t="s">
        <v>54</v>
      </c>
      <c r="E1606" s="269">
        <v>657</v>
      </c>
      <c r="F1606" s="255" t="s">
        <v>46</v>
      </c>
      <c r="G1606" s="108" t="s">
        <v>6327</v>
      </c>
      <c r="H1606" s="234" t="s">
        <v>4240</v>
      </c>
    </row>
    <row r="1607" spans="1:8" x14ac:dyDescent="0.2">
      <c r="A1607" s="240">
        <v>43048</v>
      </c>
      <c r="B1607" s="241" t="s">
        <v>4135</v>
      </c>
      <c r="C1607" s="242" t="s">
        <v>4068</v>
      </c>
      <c r="D1607" s="140" t="s">
        <v>54</v>
      </c>
      <c r="E1607" s="269">
        <v>922.3</v>
      </c>
      <c r="F1607" s="255" t="s">
        <v>46</v>
      </c>
      <c r="G1607" s="108" t="s">
        <v>6327</v>
      </c>
      <c r="H1607" s="234" t="s">
        <v>4241</v>
      </c>
    </row>
    <row r="1608" spans="1:8" x14ac:dyDescent="0.2">
      <c r="A1608" s="243">
        <v>42803</v>
      </c>
      <c r="B1608" s="241" t="s">
        <v>4135</v>
      </c>
      <c r="C1608" s="242" t="s">
        <v>2396</v>
      </c>
      <c r="D1608" s="140" t="s">
        <v>51</v>
      </c>
      <c r="E1608" s="269">
        <v>528.79999999999995</v>
      </c>
      <c r="F1608" s="255" t="s">
        <v>46</v>
      </c>
      <c r="G1608" s="108" t="s">
        <v>6327</v>
      </c>
      <c r="H1608" s="234" t="s">
        <v>4242</v>
      </c>
    </row>
    <row r="1609" spans="1:8" x14ac:dyDescent="0.2">
      <c r="A1609" s="240">
        <v>42982</v>
      </c>
      <c r="B1609" s="241" t="s">
        <v>4135</v>
      </c>
      <c r="C1609" s="242" t="s">
        <v>3973</v>
      </c>
      <c r="D1609" s="140" t="s">
        <v>54</v>
      </c>
      <c r="E1609" s="269">
        <v>478.8</v>
      </c>
      <c r="F1609" s="259" t="s">
        <v>46</v>
      </c>
      <c r="G1609" s="108" t="s">
        <v>6327</v>
      </c>
      <c r="H1609" s="234" t="s">
        <v>4243</v>
      </c>
    </row>
    <row r="1610" spans="1:8" x14ac:dyDescent="0.2">
      <c r="A1610" s="240">
        <v>42954</v>
      </c>
      <c r="B1610" s="241" t="s">
        <v>4135</v>
      </c>
      <c r="C1610" s="242" t="s">
        <v>3935</v>
      </c>
      <c r="D1610" s="140" t="s">
        <v>54</v>
      </c>
      <c r="E1610" s="269">
        <v>275.60000000000002</v>
      </c>
      <c r="F1610" s="259" t="s">
        <v>46</v>
      </c>
      <c r="G1610" s="108" t="s">
        <v>6327</v>
      </c>
      <c r="H1610" s="234" t="s">
        <v>4244</v>
      </c>
    </row>
    <row r="1611" spans="1:8" x14ac:dyDescent="0.2">
      <c r="A1611" s="243">
        <v>42835</v>
      </c>
      <c r="B1611" s="241" t="s">
        <v>4135</v>
      </c>
      <c r="C1611" s="242" t="s">
        <v>3798</v>
      </c>
      <c r="D1611" s="140" t="s">
        <v>54</v>
      </c>
      <c r="E1611" s="269">
        <v>571.29999999999995</v>
      </c>
      <c r="F1611" s="260" t="s">
        <v>46</v>
      </c>
      <c r="G1611" s="108" t="s">
        <v>6327</v>
      </c>
      <c r="H1611" s="234" t="s">
        <v>4245</v>
      </c>
    </row>
    <row r="1612" spans="1:8" x14ac:dyDescent="0.2">
      <c r="A1612" s="243">
        <v>42860</v>
      </c>
      <c r="B1612" s="241" t="s">
        <v>4135</v>
      </c>
      <c r="C1612" s="242" t="s">
        <v>3831</v>
      </c>
      <c r="D1612" s="140" t="s">
        <v>54</v>
      </c>
      <c r="E1612" s="269">
        <v>855.9</v>
      </c>
      <c r="F1612" s="260" t="s">
        <v>46</v>
      </c>
      <c r="G1612" s="108" t="s">
        <v>6327</v>
      </c>
      <c r="H1612" s="234" t="s">
        <v>4246</v>
      </c>
    </row>
    <row r="1613" spans="1:8" x14ac:dyDescent="0.2">
      <c r="A1613" s="243">
        <v>42922</v>
      </c>
      <c r="B1613" s="241" t="s">
        <v>4135</v>
      </c>
      <c r="C1613" s="242" t="s">
        <v>3899</v>
      </c>
      <c r="D1613" s="140" t="s">
        <v>54</v>
      </c>
      <c r="E1613" s="269">
        <v>583.6</v>
      </c>
      <c r="F1613" s="260" t="s">
        <v>46</v>
      </c>
      <c r="G1613" s="108" t="s">
        <v>6327</v>
      </c>
      <c r="H1613" s="234" t="s">
        <v>4247</v>
      </c>
    </row>
    <row r="1614" spans="1:8" x14ac:dyDescent="0.2">
      <c r="A1614" s="240">
        <v>42954</v>
      </c>
      <c r="B1614" s="241" t="s">
        <v>4135</v>
      </c>
      <c r="C1614" s="242" t="s">
        <v>3335</v>
      </c>
      <c r="D1614" s="140" t="s">
        <v>54</v>
      </c>
      <c r="E1614" s="269">
        <v>366.2</v>
      </c>
      <c r="F1614" s="259" t="s">
        <v>46</v>
      </c>
      <c r="G1614" s="108" t="s">
        <v>6327</v>
      </c>
      <c r="H1614" s="234" t="s">
        <v>4248</v>
      </c>
    </row>
    <row r="1615" spans="1:8" x14ac:dyDescent="0.2">
      <c r="A1615" s="243">
        <v>42892</v>
      </c>
      <c r="B1615" s="241" t="s">
        <v>4135</v>
      </c>
      <c r="C1615" s="242" t="s">
        <v>3869</v>
      </c>
      <c r="D1615" s="140"/>
      <c r="E1615" s="269">
        <v>909.6</v>
      </c>
      <c r="F1615" s="260" t="s">
        <v>46</v>
      </c>
      <c r="G1615" s="108" t="s">
        <v>6327</v>
      </c>
      <c r="H1615" s="234" t="s">
        <v>4249</v>
      </c>
    </row>
    <row r="1616" spans="1:8" x14ac:dyDescent="0.2">
      <c r="A1616" s="237">
        <v>42751</v>
      </c>
      <c r="B1616" s="238" t="s">
        <v>4139</v>
      </c>
      <c r="C1616" s="239" t="s">
        <v>3673</v>
      </c>
      <c r="D1616" s="110" t="s">
        <v>54</v>
      </c>
      <c r="E1616" s="268">
        <v>305.39999999999998</v>
      </c>
      <c r="F1616" s="256" t="s">
        <v>46</v>
      </c>
      <c r="G1616" s="108" t="s">
        <v>6327</v>
      </c>
      <c r="H1616" s="235" t="s">
        <v>4140</v>
      </c>
    </row>
    <row r="1617" spans="1:8" x14ac:dyDescent="0.2">
      <c r="A1617" s="243">
        <v>42884</v>
      </c>
      <c r="B1617" s="241" t="s">
        <v>4139</v>
      </c>
      <c r="C1617" s="242" t="s">
        <v>3857</v>
      </c>
      <c r="D1617" s="140"/>
      <c r="E1617" s="269">
        <v>412.5</v>
      </c>
      <c r="F1617" s="260" t="s">
        <v>46</v>
      </c>
      <c r="G1617" s="108" t="s">
        <v>6327</v>
      </c>
      <c r="H1617" s="234" t="s">
        <v>4271</v>
      </c>
    </row>
    <row r="1618" spans="1:8" x14ac:dyDescent="0.2">
      <c r="A1618" s="240">
        <v>43031</v>
      </c>
      <c r="B1618" s="241" t="s">
        <v>4139</v>
      </c>
      <c r="C1618" s="242" t="s">
        <v>4041</v>
      </c>
      <c r="D1618" s="140" t="s">
        <v>54</v>
      </c>
      <c r="E1618" s="269">
        <v>895</v>
      </c>
      <c r="F1618" s="255" t="s">
        <v>46</v>
      </c>
      <c r="G1618" s="108" t="s">
        <v>6327</v>
      </c>
      <c r="H1618" s="234" t="s">
        <v>4346</v>
      </c>
    </row>
    <row r="1619" spans="1:8" x14ac:dyDescent="0.2">
      <c r="A1619" s="243">
        <v>42803</v>
      </c>
      <c r="B1619" s="241" t="s">
        <v>4139</v>
      </c>
      <c r="C1619" s="242" t="s">
        <v>3753</v>
      </c>
      <c r="D1619" s="140" t="s">
        <v>54</v>
      </c>
      <c r="E1619" s="269">
        <v>1020</v>
      </c>
      <c r="F1619" s="255" t="s">
        <v>46</v>
      </c>
      <c r="G1619" s="108" t="s">
        <v>6327</v>
      </c>
      <c r="H1619" s="234" t="s">
        <v>4347</v>
      </c>
    </row>
    <row r="1620" spans="1:8" x14ac:dyDescent="0.2">
      <c r="A1620" s="243">
        <v>42835</v>
      </c>
      <c r="B1620" s="241" t="s">
        <v>4139</v>
      </c>
      <c r="C1620" s="242" t="s">
        <v>3792</v>
      </c>
      <c r="D1620" s="140" t="s">
        <v>54</v>
      </c>
      <c r="E1620" s="269">
        <v>405.9</v>
      </c>
      <c r="F1620" s="260" t="s">
        <v>46</v>
      </c>
      <c r="G1620" s="108" t="s">
        <v>6327</v>
      </c>
      <c r="H1620" s="234" t="s">
        <v>4348</v>
      </c>
    </row>
    <row r="1621" spans="1:8" x14ac:dyDescent="0.2">
      <c r="A1621" s="243">
        <v>42849</v>
      </c>
      <c r="B1621" s="241" t="s">
        <v>4139</v>
      </c>
      <c r="C1621" s="242" t="s">
        <v>3811</v>
      </c>
      <c r="D1621" s="140" t="s">
        <v>54</v>
      </c>
      <c r="E1621" s="269">
        <v>1225.9000000000001</v>
      </c>
      <c r="F1621" s="260" t="s">
        <v>46</v>
      </c>
      <c r="G1621" s="108" t="s">
        <v>6327</v>
      </c>
      <c r="H1621" s="234" t="s">
        <v>4349</v>
      </c>
    </row>
    <row r="1622" spans="1:8" x14ac:dyDescent="0.2">
      <c r="A1622" s="243">
        <v>42829</v>
      </c>
      <c r="B1622" s="241" t="s">
        <v>4139</v>
      </c>
      <c r="C1622" s="242" t="s">
        <v>3792</v>
      </c>
      <c r="D1622" s="140" t="s">
        <v>54</v>
      </c>
      <c r="E1622" s="269">
        <v>405.9</v>
      </c>
      <c r="F1622" s="260" t="s">
        <v>46</v>
      </c>
      <c r="G1622" s="108" t="s">
        <v>6327</v>
      </c>
      <c r="H1622" s="234" t="s">
        <v>4350</v>
      </c>
    </row>
    <row r="1623" spans="1:8" x14ac:dyDescent="0.2">
      <c r="A1623" s="243">
        <v>42808</v>
      </c>
      <c r="B1623" s="241" t="s">
        <v>4139</v>
      </c>
      <c r="C1623" s="242" t="s">
        <v>3763</v>
      </c>
      <c r="D1623" s="140" t="s">
        <v>54</v>
      </c>
      <c r="E1623" s="269">
        <v>2000.88</v>
      </c>
      <c r="F1623" s="255" t="s">
        <v>46</v>
      </c>
      <c r="G1623" s="108" t="s">
        <v>6327</v>
      </c>
      <c r="H1623" s="234" t="s">
        <v>4351</v>
      </c>
    </row>
    <row r="1624" spans="1:8" x14ac:dyDescent="0.2">
      <c r="A1624" s="243">
        <v>42912</v>
      </c>
      <c r="B1624" s="241" t="s">
        <v>4139</v>
      </c>
      <c r="C1624" s="242" t="s">
        <v>3885</v>
      </c>
      <c r="D1624" s="140" t="s">
        <v>54</v>
      </c>
      <c r="E1624" s="269">
        <v>570</v>
      </c>
      <c r="F1624" s="260" t="s">
        <v>46</v>
      </c>
      <c r="G1624" s="108" t="s">
        <v>6327</v>
      </c>
      <c r="H1624" s="234" t="s">
        <v>4352</v>
      </c>
    </row>
    <row r="1625" spans="1:8" x14ac:dyDescent="0.2">
      <c r="A1625" s="243">
        <v>42940</v>
      </c>
      <c r="B1625" s="241" t="s">
        <v>4139</v>
      </c>
      <c r="C1625" s="242" t="s">
        <v>3919</v>
      </c>
      <c r="D1625" s="140" t="s">
        <v>54</v>
      </c>
      <c r="E1625" s="269">
        <v>2290</v>
      </c>
      <c r="F1625" s="260" t="s">
        <v>46</v>
      </c>
      <c r="G1625" s="108" t="s">
        <v>6327</v>
      </c>
      <c r="H1625" s="234" t="s">
        <v>4353</v>
      </c>
    </row>
    <row r="1626" spans="1:8" x14ac:dyDescent="0.2">
      <c r="A1626" s="243">
        <v>42940</v>
      </c>
      <c r="B1626" s="241" t="s">
        <v>4139</v>
      </c>
      <c r="C1626" s="242" t="s">
        <v>3918</v>
      </c>
      <c r="D1626" s="140" t="s">
        <v>54</v>
      </c>
      <c r="E1626" s="269">
        <v>3573.25</v>
      </c>
      <c r="F1626" s="260" t="s">
        <v>46</v>
      </c>
      <c r="G1626" s="108" t="s">
        <v>6327</v>
      </c>
      <c r="H1626" s="234" t="s">
        <v>4354</v>
      </c>
    </row>
    <row r="1627" spans="1:8" x14ac:dyDescent="0.2">
      <c r="A1627" s="240">
        <v>43026</v>
      </c>
      <c r="B1627" s="241" t="s">
        <v>4139</v>
      </c>
      <c r="C1627" s="242" t="s">
        <v>4035</v>
      </c>
      <c r="D1627" s="140" t="s">
        <v>54</v>
      </c>
      <c r="E1627" s="269">
        <v>427.8</v>
      </c>
      <c r="F1627" s="255" t="s">
        <v>46</v>
      </c>
      <c r="G1627" s="108" t="s">
        <v>6327</v>
      </c>
      <c r="H1627" s="234" t="s">
        <v>4355</v>
      </c>
    </row>
    <row r="1628" spans="1:8" x14ac:dyDescent="0.2">
      <c r="A1628" s="243">
        <v>42879</v>
      </c>
      <c r="B1628" s="241" t="s">
        <v>4139</v>
      </c>
      <c r="C1628" s="242" t="s">
        <v>3852</v>
      </c>
      <c r="D1628" s="140" t="s">
        <v>54</v>
      </c>
      <c r="E1628" s="269">
        <v>936.5</v>
      </c>
      <c r="F1628" s="260" t="s">
        <v>46</v>
      </c>
      <c r="G1628" s="108" t="s">
        <v>6327</v>
      </c>
      <c r="H1628" s="234" t="s">
        <v>4356</v>
      </c>
    </row>
    <row r="1629" spans="1:8" x14ac:dyDescent="0.2">
      <c r="A1629" s="243">
        <v>42810</v>
      </c>
      <c r="B1629" s="241" t="s">
        <v>4139</v>
      </c>
      <c r="C1629" s="242" t="s">
        <v>3769</v>
      </c>
      <c r="D1629" s="140" t="s">
        <v>54</v>
      </c>
      <c r="E1629" s="269">
        <v>799.46</v>
      </c>
      <c r="F1629" s="260" t="s">
        <v>46</v>
      </c>
      <c r="G1629" s="108" t="s">
        <v>6327</v>
      </c>
      <c r="H1629" s="234" t="s">
        <v>4358</v>
      </c>
    </row>
    <row r="1630" spans="1:8" x14ac:dyDescent="0.2">
      <c r="A1630" s="243">
        <v>42801</v>
      </c>
      <c r="B1630" s="241" t="s">
        <v>4139</v>
      </c>
      <c r="C1630" s="242" t="s">
        <v>3750</v>
      </c>
      <c r="D1630" s="140" t="s">
        <v>54</v>
      </c>
      <c r="E1630" s="269">
        <v>3045.51</v>
      </c>
      <c r="F1630" s="255" t="s">
        <v>46</v>
      </c>
      <c r="G1630" s="108" t="s">
        <v>6327</v>
      </c>
      <c r="H1630" s="234" t="s">
        <v>6433</v>
      </c>
    </row>
    <row r="1631" spans="1:8" x14ac:dyDescent="0.2">
      <c r="A1631" s="240">
        <v>42968</v>
      </c>
      <c r="B1631" s="241" t="s">
        <v>4383</v>
      </c>
      <c r="C1631" s="242" t="s">
        <v>3951</v>
      </c>
      <c r="D1631" s="140" t="s">
        <v>54</v>
      </c>
      <c r="E1631" s="269">
        <v>134</v>
      </c>
      <c r="F1631" s="259" t="s">
        <v>46</v>
      </c>
      <c r="G1631" s="108" t="s">
        <v>6327</v>
      </c>
      <c r="H1631" s="236" t="s">
        <v>4384</v>
      </c>
    </row>
    <row r="1632" spans="1:8" x14ac:dyDescent="0.2">
      <c r="A1632" s="240">
        <v>43011</v>
      </c>
      <c r="B1632" s="241" t="s">
        <v>4390</v>
      </c>
      <c r="C1632" s="242" t="s">
        <v>4013</v>
      </c>
      <c r="D1632" s="140" t="s">
        <v>54</v>
      </c>
      <c r="E1632" s="269">
        <v>393</v>
      </c>
      <c r="F1632" s="255" t="s">
        <v>46</v>
      </c>
      <c r="G1632" s="108" t="s">
        <v>6327</v>
      </c>
      <c r="H1632" s="234" t="s">
        <v>4391</v>
      </c>
    </row>
    <row r="1633" spans="1:8" x14ac:dyDescent="0.2">
      <c r="A1633" s="240">
        <v>42982</v>
      </c>
      <c r="B1633" s="241" t="s">
        <v>4390</v>
      </c>
      <c r="C1633" s="242" t="s">
        <v>3972</v>
      </c>
      <c r="D1633" s="140" t="s">
        <v>54</v>
      </c>
      <c r="E1633" s="269">
        <v>850</v>
      </c>
      <c r="F1633" s="259" t="s">
        <v>46</v>
      </c>
      <c r="G1633" s="108" t="s">
        <v>6327</v>
      </c>
      <c r="H1633" s="234" t="s">
        <v>4392</v>
      </c>
    </row>
    <row r="1634" spans="1:8" x14ac:dyDescent="0.2">
      <c r="A1634" s="243">
        <v>42829</v>
      </c>
      <c r="B1634" s="241" t="s">
        <v>4390</v>
      </c>
      <c r="C1634" s="242" t="s">
        <v>3793</v>
      </c>
      <c r="D1634" s="140" t="s">
        <v>54</v>
      </c>
      <c r="E1634" s="269">
        <v>2081</v>
      </c>
      <c r="F1634" s="260" t="s">
        <v>46</v>
      </c>
      <c r="G1634" s="108" t="s">
        <v>6327</v>
      </c>
      <c r="H1634" s="234" t="s">
        <v>4393</v>
      </c>
    </row>
    <row r="1635" spans="1:8" x14ac:dyDescent="0.2">
      <c r="A1635" s="240">
        <v>42978</v>
      </c>
      <c r="B1635" s="241" t="s">
        <v>4394</v>
      </c>
      <c r="C1635" s="242" t="s">
        <v>3968</v>
      </c>
      <c r="D1635" s="140" t="s">
        <v>54</v>
      </c>
      <c r="E1635" s="269">
        <v>200</v>
      </c>
      <c r="F1635" s="259" t="s">
        <v>46</v>
      </c>
      <c r="G1635" s="108" t="s">
        <v>6327</v>
      </c>
      <c r="H1635" s="234" t="s">
        <v>4395</v>
      </c>
    </row>
    <row r="1636" spans="1:8" x14ac:dyDescent="0.2">
      <c r="A1636" s="240">
        <v>42950</v>
      </c>
      <c r="B1636" s="241" t="s">
        <v>4394</v>
      </c>
      <c r="C1636" s="242" t="s">
        <v>3929</v>
      </c>
      <c r="D1636" s="140" t="s">
        <v>54</v>
      </c>
      <c r="E1636" s="269">
        <v>217.44</v>
      </c>
      <c r="F1636" s="259" t="s">
        <v>46</v>
      </c>
      <c r="G1636" s="108" t="s">
        <v>6327</v>
      </c>
      <c r="H1636" s="234" t="s">
        <v>4396</v>
      </c>
    </row>
    <row r="1637" spans="1:8" x14ac:dyDescent="0.2">
      <c r="A1637" s="240">
        <v>43053</v>
      </c>
      <c r="B1637" s="241" t="s">
        <v>4394</v>
      </c>
      <c r="C1637" s="242" t="s">
        <v>4077</v>
      </c>
      <c r="D1637" s="140" t="s">
        <v>54</v>
      </c>
      <c r="E1637" s="269">
        <v>376</v>
      </c>
      <c r="F1637" s="255" t="s">
        <v>46</v>
      </c>
      <c r="G1637" s="108" t="s">
        <v>6327</v>
      </c>
      <c r="H1637" s="234" t="s">
        <v>4397</v>
      </c>
    </row>
    <row r="1638" spans="1:8" x14ac:dyDescent="0.2">
      <c r="A1638" s="243">
        <v>42928</v>
      </c>
      <c r="B1638" s="241" t="s">
        <v>4409</v>
      </c>
      <c r="C1638" s="242" t="s">
        <v>3907</v>
      </c>
      <c r="D1638" s="140" t="s">
        <v>54</v>
      </c>
      <c r="E1638" s="269">
        <v>6338</v>
      </c>
      <c r="F1638" s="260" t="s">
        <v>46</v>
      </c>
      <c r="G1638" s="108" t="s">
        <v>6327</v>
      </c>
      <c r="H1638" s="234" t="s">
        <v>4410</v>
      </c>
    </row>
    <row r="1639" spans="1:8" x14ac:dyDescent="0.2">
      <c r="A1639" s="243">
        <v>42808</v>
      </c>
      <c r="B1639" s="241" t="s">
        <v>4415</v>
      </c>
      <c r="C1639" s="242" t="s">
        <v>3762</v>
      </c>
      <c r="D1639" s="140" t="s">
        <v>54</v>
      </c>
      <c r="E1639" s="269">
        <v>520</v>
      </c>
      <c r="F1639" s="255" t="s">
        <v>46</v>
      </c>
      <c r="G1639" s="108" t="s">
        <v>6327</v>
      </c>
      <c r="H1639" s="234" t="s">
        <v>4416</v>
      </c>
    </row>
    <row r="1640" spans="1:8" x14ac:dyDescent="0.2">
      <c r="A1640" s="237">
        <v>42751</v>
      </c>
      <c r="B1640" s="238" t="s">
        <v>4142</v>
      </c>
      <c r="C1640" s="239" t="s">
        <v>3678</v>
      </c>
      <c r="D1640" s="110" t="s">
        <v>54</v>
      </c>
      <c r="E1640" s="268">
        <v>490</v>
      </c>
      <c r="F1640" s="256" t="s">
        <v>46</v>
      </c>
      <c r="G1640" s="108" t="s">
        <v>6327</v>
      </c>
      <c r="H1640" s="235" t="s">
        <v>4143</v>
      </c>
    </row>
    <row r="1641" spans="1:8" x14ac:dyDescent="0.2">
      <c r="A1641" s="243">
        <v>42775</v>
      </c>
      <c r="B1641" s="241" t="s">
        <v>4142</v>
      </c>
      <c r="C1641" s="242" t="s">
        <v>3707</v>
      </c>
      <c r="D1641" s="140" t="s">
        <v>54</v>
      </c>
      <c r="E1641" s="269">
        <v>530</v>
      </c>
      <c r="F1641" s="255" t="s">
        <v>46</v>
      </c>
      <c r="G1641" s="108" t="s">
        <v>6327</v>
      </c>
      <c r="H1641" s="234" t="s">
        <v>4161</v>
      </c>
    </row>
    <row r="1642" spans="1:8" x14ac:dyDescent="0.2">
      <c r="A1642" s="240">
        <v>43046</v>
      </c>
      <c r="B1642" s="241" t="s">
        <v>4371</v>
      </c>
      <c r="C1642" s="242" t="s">
        <v>4062</v>
      </c>
      <c r="D1642" s="140" t="s">
        <v>54</v>
      </c>
      <c r="E1642" s="269">
        <v>1049.4100000000001</v>
      </c>
      <c r="F1642" s="255" t="s">
        <v>46</v>
      </c>
      <c r="G1642" s="108" t="s">
        <v>6327</v>
      </c>
      <c r="H1642" s="234" t="s">
        <v>4372</v>
      </c>
    </row>
    <row r="1643" spans="1:8" x14ac:dyDescent="0.2">
      <c r="A1643" s="240">
        <v>42982</v>
      </c>
      <c r="B1643" s="241" t="s">
        <v>4378</v>
      </c>
      <c r="C1643" s="242" t="s">
        <v>3970</v>
      </c>
      <c r="D1643" s="140" t="s">
        <v>54</v>
      </c>
      <c r="E1643" s="269">
        <v>1312</v>
      </c>
      <c r="F1643" s="259" t="s">
        <v>46</v>
      </c>
      <c r="G1643" s="108" t="s">
        <v>6327</v>
      </c>
      <c r="H1643" s="234" t="s">
        <v>4379</v>
      </c>
    </row>
    <row r="1644" spans="1:8" x14ac:dyDescent="0.2">
      <c r="A1644" s="237">
        <v>42767</v>
      </c>
      <c r="B1644" s="238" t="s">
        <v>3691</v>
      </c>
      <c r="C1644" s="239"/>
      <c r="D1644" s="110" t="s">
        <v>303</v>
      </c>
      <c r="E1644" s="268">
        <v>71.44</v>
      </c>
      <c r="F1644" s="256" t="s">
        <v>46</v>
      </c>
      <c r="G1644" s="108" t="s">
        <v>6327</v>
      </c>
      <c r="H1644" s="104" t="s">
        <v>1445</v>
      </c>
    </row>
    <row r="1645" spans="1:8" x14ac:dyDescent="0.2">
      <c r="A1645" s="243">
        <v>42927</v>
      </c>
      <c r="B1645" s="241" t="s">
        <v>3905</v>
      </c>
      <c r="C1645" s="242"/>
      <c r="D1645" s="140" t="s">
        <v>303</v>
      </c>
      <c r="E1645" s="269">
        <v>86.8</v>
      </c>
      <c r="F1645" s="260" t="s">
        <v>46</v>
      </c>
      <c r="G1645" s="108" t="s">
        <v>6327</v>
      </c>
      <c r="H1645" s="104" t="s">
        <v>1445</v>
      </c>
    </row>
    <row r="1646" spans="1:8" x14ac:dyDescent="0.2">
      <c r="A1646" s="243">
        <v>42899</v>
      </c>
      <c r="B1646" s="241" t="s">
        <v>3876</v>
      </c>
      <c r="C1646" s="242"/>
      <c r="D1646" s="140" t="s">
        <v>303</v>
      </c>
      <c r="E1646" s="269">
        <v>64.48</v>
      </c>
      <c r="F1646" s="260" t="s">
        <v>46</v>
      </c>
      <c r="G1646" s="108" t="s">
        <v>6327</v>
      </c>
      <c r="H1646" s="104" t="s">
        <v>1445</v>
      </c>
    </row>
    <row r="1647" spans="1:8" x14ac:dyDescent="0.2">
      <c r="A1647" s="243">
        <v>42870</v>
      </c>
      <c r="B1647" s="241" t="s">
        <v>3841</v>
      </c>
      <c r="C1647" s="242"/>
      <c r="D1647" s="140" t="s">
        <v>303</v>
      </c>
      <c r="E1647" s="269">
        <v>66.62</v>
      </c>
      <c r="F1647" s="260" t="s">
        <v>46</v>
      </c>
      <c r="G1647" s="108" t="s">
        <v>6327</v>
      </c>
      <c r="H1647" s="104" t="s">
        <v>1445</v>
      </c>
    </row>
    <row r="1648" spans="1:8" x14ac:dyDescent="0.2">
      <c r="A1648" s="237">
        <v>42751</v>
      </c>
      <c r="B1648" s="238" t="s">
        <v>3677</v>
      </c>
      <c r="C1648" s="239"/>
      <c r="D1648" s="110" t="s">
        <v>303</v>
      </c>
      <c r="E1648" s="268">
        <v>81.22</v>
      </c>
      <c r="F1648" s="256" t="s">
        <v>46</v>
      </c>
      <c r="G1648" s="108" t="s">
        <v>6327</v>
      </c>
      <c r="H1648" s="104" t="s">
        <v>1445</v>
      </c>
    </row>
    <row r="1649" spans="1:8" x14ac:dyDescent="0.2">
      <c r="A1649" s="243">
        <v>42845</v>
      </c>
      <c r="B1649" s="241" t="s">
        <v>3809</v>
      </c>
      <c r="C1649" s="242"/>
      <c r="D1649" s="140" t="s">
        <v>303</v>
      </c>
      <c r="E1649" s="269">
        <v>70.42</v>
      </c>
      <c r="F1649" s="260" t="s">
        <v>46</v>
      </c>
      <c r="G1649" s="108" t="s">
        <v>6327</v>
      </c>
      <c r="H1649" s="104" t="s">
        <v>1445</v>
      </c>
    </row>
    <row r="1650" spans="1:8" x14ac:dyDescent="0.2">
      <c r="A1650" s="243">
        <v>42789</v>
      </c>
      <c r="B1650" s="241" t="s">
        <v>3743</v>
      </c>
      <c r="C1650" s="242"/>
      <c r="D1650" s="140" t="s">
        <v>303</v>
      </c>
      <c r="E1650" s="269">
        <v>47.52</v>
      </c>
      <c r="F1650" s="255" t="s">
        <v>46</v>
      </c>
      <c r="G1650" s="108" t="s">
        <v>6327</v>
      </c>
      <c r="H1650" s="104" t="s">
        <v>1445</v>
      </c>
    </row>
    <row r="1651" spans="1:8" x14ac:dyDescent="0.2">
      <c r="A1651" s="243">
        <v>42821</v>
      </c>
      <c r="B1651" s="241" t="s">
        <v>3782</v>
      </c>
      <c r="C1651" s="242"/>
      <c r="D1651" s="140" t="s">
        <v>303</v>
      </c>
      <c r="E1651" s="269">
        <v>51.51</v>
      </c>
      <c r="F1651" s="260" t="s">
        <v>46</v>
      </c>
      <c r="G1651" s="108" t="s">
        <v>6327</v>
      </c>
      <c r="H1651" s="104" t="s">
        <v>1445</v>
      </c>
    </row>
    <row r="1652" spans="1:8" x14ac:dyDescent="0.2">
      <c r="A1652" s="240">
        <v>42950</v>
      </c>
      <c r="B1652" s="241" t="s">
        <v>3930</v>
      </c>
      <c r="C1652" s="242"/>
      <c r="D1652" s="140" t="s">
        <v>303</v>
      </c>
      <c r="E1652" s="269">
        <v>45.56</v>
      </c>
      <c r="F1652" s="259" t="s">
        <v>46</v>
      </c>
      <c r="G1652" s="108" t="s">
        <v>6327</v>
      </c>
      <c r="H1652" s="104" t="s">
        <v>1445</v>
      </c>
    </row>
    <row r="1653" spans="1:8" x14ac:dyDescent="0.2">
      <c r="A1653" s="240">
        <v>43012</v>
      </c>
      <c r="B1653" s="241" t="s">
        <v>4016</v>
      </c>
      <c r="C1653" s="242"/>
      <c r="D1653" s="140" t="s">
        <v>303</v>
      </c>
      <c r="E1653" s="269">
        <v>127.76</v>
      </c>
      <c r="F1653" s="255" t="s">
        <v>46</v>
      </c>
      <c r="G1653" s="108" t="s">
        <v>6327</v>
      </c>
      <c r="H1653" s="104" t="s">
        <v>1445</v>
      </c>
    </row>
    <row r="1654" spans="1:8" x14ac:dyDescent="0.2">
      <c r="A1654" s="243">
        <v>42923</v>
      </c>
      <c r="B1654" s="241" t="s">
        <v>3900</v>
      </c>
      <c r="C1654" s="242"/>
      <c r="D1654" s="140" t="s">
        <v>303</v>
      </c>
      <c r="E1654" s="269">
        <v>42.92</v>
      </c>
      <c r="F1654" s="260" t="s">
        <v>46</v>
      </c>
      <c r="G1654" s="108" t="s">
        <v>6327</v>
      </c>
      <c r="H1654" s="104" t="s">
        <v>1445</v>
      </c>
    </row>
    <row r="1655" spans="1:8" x14ac:dyDescent="0.2">
      <c r="A1655" s="243">
        <v>43076</v>
      </c>
      <c r="B1655" s="241" t="s">
        <v>4102</v>
      </c>
      <c r="C1655" s="242"/>
      <c r="D1655" s="140" t="s">
        <v>303</v>
      </c>
      <c r="E1655" s="269">
        <v>66.290000000000006</v>
      </c>
      <c r="F1655" s="255" t="s">
        <v>46</v>
      </c>
      <c r="G1655" s="108" t="s">
        <v>6327</v>
      </c>
      <c r="H1655" s="104" t="s">
        <v>1445</v>
      </c>
    </row>
    <row r="1656" spans="1:8" x14ac:dyDescent="0.2">
      <c r="A1656" s="243">
        <v>42803</v>
      </c>
      <c r="B1656" s="241" t="s">
        <v>3758</v>
      </c>
      <c r="C1656" s="242"/>
      <c r="D1656" s="140" t="s">
        <v>303</v>
      </c>
      <c r="E1656" s="269">
        <v>0.35</v>
      </c>
      <c r="F1656" s="255" t="s">
        <v>46</v>
      </c>
      <c r="G1656" s="108" t="s">
        <v>6327</v>
      </c>
      <c r="H1656" s="104" t="s">
        <v>1445</v>
      </c>
    </row>
    <row r="1657" spans="1:8" x14ac:dyDescent="0.2">
      <c r="A1657" s="237">
        <v>42747</v>
      </c>
      <c r="B1657" s="238" t="s">
        <v>3670</v>
      </c>
      <c r="C1657" s="239"/>
      <c r="D1657" s="110" t="s">
        <v>303</v>
      </c>
      <c r="E1657" s="268">
        <v>12.11</v>
      </c>
      <c r="F1657" s="256" t="s">
        <v>46</v>
      </c>
      <c r="G1657" s="108" t="s">
        <v>6327</v>
      </c>
      <c r="H1657" s="104" t="s">
        <v>1445</v>
      </c>
    </row>
    <row r="1658" spans="1:8" x14ac:dyDescent="0.2">
      <c r="A1658" s="243">
        <v>42899</v>
      </c>
      <c r="B1658" s="241" t="s">
        <v>3874</v>
      </c>
      <c r="C1658" s="242"/>
      <c r="D1658" s="140" t="s">
        <v>303</v>
      </c>
      <c r="E1658" s="269">
        <v>15.01</v>
      </c>
      <c r="F1658" s="260" t="s">
        <v>46</v>
      </c>
      <c r="G1658" s="108" t="s">
        <v>6327</v>
      </c>
      <c r="H1658" s="104" t="s">
        <v>1445</v>
      </c>
    </row>
    <row r="1659" spans="1:8" x14ac:dyDescent="0.2">
      <c r="A1659" s="243">
        <v>42782</v>
      </c>
      <c r="B1659" s="241" t="s">
        <v>3732</v>
      </c>
      <c r="C1659" s="242"/>
      <c r="D1659" s="140" t="s">
        <v>303</v>
      </c>
      <c r="E1659" s="269">
        <v>3.42</v>
      </c>
      <c r="F1659" s="255" t="s">
        <v>46</v>
      </c>
      <c r="G1659" s="108" t="s">
        <v>6327</v>
      </c>
      <c r="H1659" s="104" t="s">
        <v>1445</v>
      </c>
    </row>
    <row r="1660" spans="1:8" x14ac:dyDescent="0.2">
      <c r="A1660" s="240">
        <v>43055</v>
      </c>
      <c r="B1660" s="241" t="s">
        <v>4083</v>
      </c>
      <c r="C1660" s="242"/>
      <c r="D1660" s="140" t="s">
        <v>303</v>
      </c>
      <c r="E1660" s="269">
        <v>20.21</v>
      </c>
      <c r="F1660" s="255" t="s">
        <v>46</v>
      </c>
      <c r="G1660" s="108" t="s">
        <v>6327</v>
      </c>
      <c r="H1660" s="104" t="s">
        <v>1445</v>
      </c>
    </row>
    <row r="1661" spans="1:8" x14ac:dyDescent="0.2">
      <c r="A1661" s="243">
        <v>43087</v>
      </c>
      <c r="B1661" s="241" t="s">
        <v>4120</v>
      </c>
      <c r="C1661" s="242"/>
      <c r="D1661" s="140" t="s">
        <v>303</v>
      </c>
      <c r="E1661" s="269">
        <v>182</v>
      </c>
      <c r="F1661" s="255" t="s">
        <v>46</v>
      </c>
      <c r="G1661" s="108" t="s">
        <v>6327</v>
      </c>
      <c r="H1661" s="104" t="s">
        <v>1445</v>
      </c>
    </row>
    <row r="1662" spans="1:8" x14ac:dyDescent="0.2">
      <c r="A1662" s="240">
        <v>42997</v>
      </c>
      <c r="B1662" s="241" t="s">
        <v>3993</v>
      </c>
      <c r="C1662" s="242"/>
      <c r="D1662" s="140" t="s">
        <v>303</v>
      </c>
      <c r="E1662" s="269">
        <v>53.51</v>
      </c>
      <c r="F1662" s="255" t="s">
        <v>46</v>
      </c>
      <c r="G1662" s="108" t="s">
        <v>6327</v>
      </c>
      <c r="H1662" s="104" t="s">
        <v>1445</v>
      </c>
    </row>
    <row r="1663" spans="1:8" x14ac:dyDescent="0.2">
      <c r="A1663" s="243">
        <v>42877</v>
      </c>
      <c r="B1663" s="241" t="s">
        <v>3846</v>
      </c>
      <c r="C1663" s="242"/>
      <c r="D1663" s="140" t="s">
        <v>303</v>
      </c>
      <c r="E1663" s="269">
        <v>72.06</v>
      </c>
      <c r="F1663" s="260" t="s">
        <v>46</v>
      </c>
      <c r="G1663" s="108" t="s">
        <v>6327</v>
      </c>
      <c r="H1663" s="104" t="s">
        <v>1445</v>
      </c>
    </row>
    <row r="1664" spans="1:8" x14ac:dyDescent="0.2">
      <c r="A1664" s="243">
        <v>42850</v>
      </c>
      <c r="B1664" s="241" t="s">
        <v>3812</v>
      </c>
      <c r="C1664" s="242"/>
      <c r="D1664" s="140" t="s">
        <v>303</v>
      </c>
      <c r="E1664" s="269">
        <v>38.14</v>
      </c>
      <c r="F1664" s="260" t="s">
        <v>46</v>
      </c>
      <c r="G1664" s="108" t="s">
        <v>6327</v>
      </c>
      <c r="H1664" s="104" t="s">
        <v>1445</v>
      </c>
    </row>
    <row r="1665" spans="1:8" x14ac:dyDescent="0.2">
      <c r="A1665" s="240">
        <v>42972</v>
      </c>
      <c r="B1665" s="241" t="s">
        <v>3961</v>
      </c>
      <c r="C1665" s="242"/>
      <c r="D1665" s="140" t="s">
        <v>303</v>
      </c>
      <c r="E1665" s="269">
        <v>92.36</v>
      </c>
      <c r="F1665" s="259" t="s">
        <v>46</v>
      </c>
      <c r="G1665" s="108" t="s">
        <v>6327</v>
      </c>
      <c r="H1665" s="104" t="s">
        <v>1445</v>
      </c>
    </row>
    <row r="1666" spans="1:8" x14ac:dyDescent="0.2">
      <c r="A1666" s="237">
        <v>42761</v>
      </c>
      <c r="B1666" s="238" t="s">
        <v>3684</v>
      </c>
      <c r="C1666" s="239"/>
      <c r="D1666" s="110" t="s">
        <v>303</v>
      </c>
      <c r="E1666" s="268">
        <v>15.71</v>
      </c>
      <c r="F1666" s="256" t="s">
        <v>46</v>
      </c>
      <c r="G1666" s="108" t="s">
        <v>6327</v>
      </c>
      <c r="H1666" s="104" t="s">
        <v>1445</v>
      </c>
    </row>
    <row r="1667" spans="1:8" x14ac:dyDescent="0.2">
      <c r="A1667" s="240">
        <v>43034</v>
      </c>
      <c r="B1667" s="241" t="s">
        <v>4053</v>
      </c>
      <c r="C1667" s="242"/>
      <c r="D1667" s="140" t="s">
        <v>303</v>
      </c>
      <c r="E1667" s="269">
        <v>4.55</v>
      </c>
      <c r="F1667" s="255" t="s">
        <v>46</v>
      </c>
      <c r="G1667" s="108" t="s">
        <v>6327</v>
      </c>
      <c r="H1667" s="104" t="s">
        <v>1445</v>
      </c>
    </row>
    <row r="1668" spans="1:8" x14ac:dyDescent="0.2">
      <c r="A1668" s="243">
        <v>42824</v>
      </c>
      <c r="B1668" s="241" t="s">
        <v>3786</v>
      </c>
      <c r="C1668" s="242"/>
      <c r="D1668" s="140" t="s">
        <v>303</v>
      </c>
      <c r="E1668" s="268">
        <v>40.46</v>
      </c>
      <c r="F1668" s="260" t="s">
        <v>46</v>
      </c>
      <c r="G1668" s="108" t="s">
        <v>6327</v>
      </c>
      <c r="H1668" s="104" t="s">
        <v>1445</v>
      </c>
    </row>
    <row r="1669" spans="1:8" x14ac:dyDescent="0.2">
      <c r="A1669" s="243">
        <v>42828</v>
      </c>
      <c r="B1669" s="241" t="s">
        <v>3791</v>
      </c>
      <c r="C1669" s="242"/>
      <c r="D1669" s="140" t="s">
        <v>303</v>
      </c>
      <c r="E1669" s="274">
        <v>0</v>
      </c>
      <c r="F1669" s="260" t="s">
        <v>46</v>
      </c>
      <c r="G1669" s="108" t="s">
        <v>6327</v>
      </c>
      <c r="H1669" s="104" t="s">
        <v>1442</v>
      </c>
    </row>
    <row r="1670" spans="1:8" x14ac:dyDescent="0.2">
      <c r="A1670" s="243">
        <v>42858</v>
      </c>
      <c r="B1670" s="241" t="s">
        <v>3820</v>
      </c>
      <c r="C1670" s="242"/>
      <c r="D1670" s="140" t="s">
        <v>303</v>
      </c>
      <c r="E1670" s="269">
        <v>0</v>
      </c>
      <c r="F1670" s="260" t="s">
        <v>46</v>
      </c>
      <c r="G1670" s="108" t="s">
        <v>6327</v>
      </c>
      <c r="H1670" s="104" t="s">
        <v>1442</v>
      </c>
    </row>
    <row r="1671" spans="1:8" x14ac:dyDescent="0.2">
      <c r="A1671" s="243">
        <v>42803</v>
      </c>
      <c r="B1671" s="241" t="s">
        <v>3757</v>
      </c>
      <c r="C1671" s="242"/>
      <c r="D1671" s="140" t="s">
        <v>303</v>
      </c>
      <c r="E1671" s="269">
        <v>0</v>
      </c>
      <c r="F1671" s="255" t="s">
        <v>46</v>
      </c>
      <c r="G1671" s="108" t="s">
        <v>6327</v>
      </c>
      <c r="H1671" s="104" t="s">
        <v>1442</v>
      </c>
    </row>
    <row r="1672" spans="1:8" x14ac:dyDescent="0.2">
      <c r="A1672" s="243">
        <v>42885</v>
      </c>
      <c r="B1672" s="241" t="s">
        <v>3858</v>
      </c>
      <c r="C1672" s="242"/>
      <c r="D1672" s="140" t="s">
        <v>303</v>
      </c>
      <c r="E1672" s="269">
        <v>0</v>
      </c>
      <c r="F1672" s="260" t="s">
        <v>46</v>
      </c>
      <c r="G1672" s="108" t="s">
        <v>6327</v>
      </c>
      <c r="H1672" s="104" t="s">
        <v>1442</v>
      </c>
    </row>
    <row r="1673" spans="1:8" x14ac:dyDescent="0.2">
      <c r="A1673" s="240">
        <v>42971</v>
      </c>
      <c r="B1673" s="241" t="s">
        <v>3958</v>
      </c>
      <c r="C1673" s="242"/>
      <c r="D1673" s="140" t="s">
        <v>303</v>
      </c>
      <c r="E1673" s="269">
        <v>0</v>
      </c>
      <c r="F1673" s="259" t="s">
        <v>46</v>
      </c>
      <c r="G1673" s="108" t="s">
        <v>6327</v>
      </c>
      <c r="H1673" s="104" t="s">
        <v>1442</v>
      </c>
    </row>
    <row r="1674" spans="1:8" x14ac:dyDescent="0.2">
      <c r="A1674" s="243">
        <v>42941</v>
      </c>
      <c r="B1674" s="241" t="s">
        <v>3924</v>
      </c>
      <c r="C1674" s="242"/>
      <c r="D1674" s="140" t="s">
        <v>303</v>
      </c>
      <c r="E1674" s="269">
        <v>0</v>
      </c>
      <c r="F1674" s="260" t="s">
        <v>46</v>
      </c>
      <c r="G1674" s="108" t="s">
        <v>6327</v>
      </c>
      <c r="H1674" s="104" t="s">
        <v>1442</v>
      </c>
    </row>
    <row r="1675" spans="1:8" x14ac:dyDescent="0.2">
      <c r="A1675" s="240">
        <v>43003</v>
      </c>
      <c r="B1675" s="241" t="s">
        <v>4004</v>
      </c>
      <c r="C1675" s="242"/>
      <c r="D1675" s="140" t="s">
        <v>303</v>
      </c>
      <c r="E1675" s="269">
        <v>0</v>
      </c>
      <c r="F1675" s="255" t="s">
        <v>46</v>
      </c>
      <c r="G1675" s="108" t="s">
        <v>6327</v>
      </c>
      <c r="H1675" s="104" t="s">
        <v>1442</v>
      </c>
    </row>
    <row r="1676" spans="1:8" x14ac:dyDescent="0.2">
      <c r="A1676" s="240">
        <v>43033</v>
      </c>
      <c r="B1676" s="241" t="s">
        <v>4048</v>
      </c>
      <c r="C1676" s="242"/>
      <c r="D1676" s="140" t="s">
        <v>303</v>
      </c>
      <c r="E1676" s="269">
        <v>0</v>
      </c>
      <c r="F1676" s="255" t="s">
        <v>46</v>
      </c>
      <c r="G1676" s="108" t="s">
        <v>6327</v>
      </c>
      <c r="H1676" s="104" t="s">
        <v>1442</v>
      </c>
    </row>
    <row r="1677" spans="1:8" x14ac:dyDescent="0.2">
      <c r="A1677" s="243">
        <v>42915</v>
      </c>
      <c r="B1677" s="241" t="s">
        <v>3891</v>
      </c>
      <c r="C1677" s="242"/>
      <c r="D1677" s="140" t="s">
        <v>303</v>
      </c>
      <c r="E1677" s="269">
        <v>0</v>
      </c>
      <c r="F1677" s="260" t="s">
        <v>46</v>
      </c>
      <c r="G1677" s="108" t="s">
        <v>6327</v>
      </c>
      <c r="H1677" s="104" t="s">
        <v>1442</v>
      </c>
    </row>
    <row r="1678" spans="1:8" x14ac:dyDescent="0.2">
      <c r="A1678" s="240">
        <v>43069</v>
      </c>
      <c r="B1678" s="241" t="s">
        <v>4095</v>
      </c>
      <c r="C1678" s="242"/>
      <c r="D1678" s="140" t="s">
        <v>303</v>
      </c>
      <c r="E1678" s="268">
        <v>0</v>
      </c>
      <c r="F1678" s="255" t="s">
        <v>46</v>
      </c>
      <c r="G1678" s="108" t="s">
        <v>6327</v>
      </c>
      <c r="H1678" s="104" t="s">
        <v>1442</v>
      </c>
    </row>
    <row r="1679" spans="1:8" x14ac:dyDescent="0.2">
      <c r="A1679" s="243">
        <v>42768</v>
      </c>
      <c r="B1679" s="241" t="s">
        <v>4152</v>
      </c>
      <c r="C1679" s="242" t="s">
        <v>3694</v>
      </c>
      <c r="D1679" s="140" t="s">
        <v>54</v>
      </c>
      <c r="E1679" s="269">
        <v>327</v>
      </c>
      <c r="F1679" s="255" t="s">
        <v>46</v>
      </c>
      <c r="G1679" s="108" t="s">
        <v>6327</v>
      </c>
      <c r="H1679" s="234" t="s">
        <v>4153</v>
      </c>
    </row>
    <row r="1680" spans="1:8" x14ac:dyDescent="0.2">
      <c r="A1680" s="240">
        <v>43034</v>
      </c>
      <c r="B1680" s="241" t="s">
        <v>4152</v>
      </c>
      <c r="C1680" s="242" t="s">
        <v>4052</v>
      </c>
      <c r="D1680" s="140" t="s">
        <v>54</v>
      </c>
      <c r="E1680" s="269">
        <v>385</v>
      </c>
      <c r="F1680" s="255" t="s">
        <v>46</v>
      </c>
      <c r="G1680" s="108" t="s">
        <v>6327</v>
      </c>
      <c r="H1680" s="234" t="s">
        <v>4276</v>
      </c>
    </row>
    <row r="1681" spans="1:8" x14ac:dyDescent="0.2">
      <c r="A1681" s="240">
        <v>43034</v>
      </c>
      <c r="B1681" s="241" t="s">
        <v>4152</v>
      </c>
      <c r="C1681" s="242" t="s">
        <v>4051</v>
      </c>
      <c r="D1681" s="140" t="s">
        <v>54</v>
      </c>
      <c r="E1681" s="269">
        <v>1525</v>
      </c>
      <c r="F1681" s="255" t="s">
        <v>46</v>
      </c>
      <c r="G1681" s="108" t="s">
        <v>6327</v>
      </c>
      <c r="H1681" s="234" t="s">
        <v>4277</v>
      </c>
    </row>
    <row r="1682" spans="1:8" x14ac:dyDescent="0.2">
      <c r="A1682" s="240">
        <v>42984</v>
      </c>
      <c r="B1682" s="241" t="s">
        <v>4152</v>
      </c>
      <c r="C1682" s="242" t="s">
        <v>3977</v>
      </c>
      <c r="D1682" s="140" t="s">
        <v>54</v>
      </c>
      <c r="E1682" s="269">
        <v>1432</v>
      </c>
      <c r="F1682" s="259" t="s">
        <v>46</v>
      </c>
      <c r="G1682" s="108" t="s">
        <v>6327</v>
      </c>
      <c r="H1682" s="234" t="s">
        <v>4278</v>
      </c>
    </row>
    <row r="1683" spans="1:8" x14ac:dyDescent="0.2">
      <c r="A1683" s="240">
        <v>42984</v>
      </c>
      <c r="B1683" s="241" t="s">
        <v>4152</v>
      </c>
      <c r="C1683" s="242" t="s">
        <v>3976</v>
      </c>
      <c r="D1683" s="140" t="s">
        <v>54</v>
      </c>
      <c r="E1683" s="269">
        <v>1840</v>
      </c>
      <c r="F1683" s="259" t="s">
        <v>46</v>
      </c>
      <c r="G1683" s="108" t="s">
        <v>6327</v>
      </c>
      <c r="H1683" s="234" t="s">
        <v>4279</v>
      </c>
    </row>
    <row r="1684" spans="1:8" x14ac:dyDescent="0.2">
      <c r="A1684" s="243">
        <v>43080</v>
      </c>
      <c r="B1684" s="241" t="s">
        <v>4152</v>
      </c>
      <c r="C1684" s="242" t="s">
        <v>4111</v>
      </c>
      <c r="D1684" s="140" t="s">
        <v>54</v>
      </c>
      <c r="E1684" s="269">
        <v>1020</v>
      </c>
      <c r="F1684" s="255" t="s">
        <v>46</v>
      </c>
      <c r="G1684" s="108" t="s">
        <v>6327</v>
      </c>
      <c r="H1684" s="234" t="s">
        <v>4280</v>
      </c>
    </row>
    <row r="1685" spans="1:8" x14ac:dyDescent="0.2">
      <c r="A1685" s="243">
        <v>43069</v>
      </c>
      <c r="B1685" s="241" t="s">
        <v>4152</v>
      </c>
      <c r="C1685" s="242" t="s">
        <v>4094</v>
      </c>
      <c r="D1685" s="140" t="s">
        <v>54</v>
      </c>
      <c r="E1685" s="269">
        <v>920</v>
      </c>
      <c r="F1685" s="255" t="s">
        <v>46</v>
      </c>
      <c r="G1685" s="108" t="s">
        <v>6327</v>
      </c>
      <c r="H1685" s="234" t="s">
        <v>4281</v>
      </c>
    </row>
    <row r="1686" spans="1:8" x14ac:dyDescent="0.2">
      <c r="A1686" s="243">
        <v>42874</v>
      </c>
      <c r="B1686" s="241" t="s">
        <v>4152</v>
      </c>
      <c r="C1686" s="242" t="s">
        <v>3844</v>
      </c>
      <c r="D1686" s="140" t="s">
        <v>54</v>
      </c>
      <c r="E1686" s="269">
        <v>217.7</v>
      </c>
      <c r="F1686" s="260" t="s">
        <v>46</v>
      </c>
      <c r="G1686" s="108" t="s">
        <v>6327</v>
      </c>
      <c r="H1686" s="234" t="s">
        <v>4282</v>
      </c>
    </row>
    <row r="1687" spans="1:8" x14ac:dyDescent="0.2">
      <c r="A1687" s="243">
        <v>42783</v>
      </c>
      <c r="B1687" s="241" t="s">
        <v>4152</v>
      </c>
      <c r="C1687" s="242" t="s">
        <v>3736</v>
      </c>
      <c r="D1687" s="140" t="s">
        <v>51</v>
      </c>
      <c r="E1687" s="269">
        <v>1186.4000000000001</v>
      </c>
      <c r="F1687" s="255" t="s">
        <v>46</v>
      </c>
      <c r="G1687" s="108" t="s">
        <v>6327</v>
      </c>
      <c r="H1687" s="234" t="s">
        <v>4283</v>
      </c>
    </row>
    <row r="1688" spans="1:8" x14ac:dyDescent="0.2">
      <c r="A1688" s="240">
        <v>42968</v>
      </c>
      <c r="B1688" s="241" t="s">
        <v>4152</v>
      </c>
      <c r="C1688" s="242" t="s">
        <v>3952</v>
      </c>
      <c r="D1688" s="140" t="s">
        <v>54</v>
      </c>
      <c r="E1688" s="269">
        <v>100</v>
      </c>
      <c r="F1688" s="259" t="s">
        <v>46</v>
      </c>
      <c r="G1688" s="108" t="s">
        <v>6327</v>
      </c>
      <c r="H1688" s="236" t="s">
        <v>4284</v>
      </c>
    </row>
    <row r="1689" spans="1:8" x14ac:dyDescent="0.2">
      <c r="A1689" s="243">
        <v>42844</v>
      </c>
      <c r="B1689" s="241" t="s">
        <v>4152</v>
      </c>
      <c r="C1689" s="242" t="s">
        <v>3806</v>
      </c>
      <c r="D1689" s="140" t="s">
        <v>54</v>
      </c>
      <c r="E1689" s="269">
        <v>786</v>
      </c>
      <c r="F1689" s="260" t="s">
        <v>46</v>
      </c>
      <c r="G1689" s="108" t="s">
        <v>6327</v>
      </c>
      <c r="H1689" s="234" t="s">
        <v>4285</v>
      </c>
    </row>
    <row r="1690" spans="1:8" x14ac:dyDescent="0.2">
      <c r="A1690" s="240">
        <v>42963</v>
      </c>
      <c r="B1690" s="107" t="s">
        <v>4286</v>
      </c>
      <c r="C1690" s="242" t="s">
        <v>3948</v>
      </c>
      <c r="D1690" s="140" t="s">
        <v>54</v>
      </c>
      <c r="E1690" s="269">
        <v>442.5</v>
      </c>
      <c r="F1690" s="259" t="s">
        <v>46</v>
      </c>
      <c r="G1690" s="108" t="s">
        <v>6327</v>
      </c>
      <c r="H1690" s="234" t="s">
        <v>4287</v>
      </c>
    </row>
    <row r="1691" spans="1:8" x14ac:dyDescent="0.2">
      <c r="A1691" s="240">
        <v>42983</v>
      </c>
      <c r="B1691" s="241" t="s">
        <v>4286</v>
      </c>
      <c r="C1691" s="242" t="s">
        <v>3974</v>
      </c>
      <c r="D1691" s="140" t="s">
        <v>54</v>
      </c>
      <c r="E1691" s="269">
        <v>234</v>
      </c>
      <c r="F1691" s="259" t="s">
        <v>46</v>
      </c>
      <c r="G1691" s="108" t="s">
        <v>6327</v>
      </c>
      <c r="H1691" s="234" t="s">
        <v>4288</v>
      </c>
    </row>
    <row r="1692" spans="1:8" x14ac:dyDescent="0.2">
      <c r="A1692" s="240">
        <v>43014</v>
      </c>
      <c r="B1692" s="241" t="s">
        <v>4286</v>
      </c>
      <c r="C1692" s="242" t="s">
        <v>4021</v>
      </c>
      <c r="D1692" s="140" t="s">
        <v>54</v>
      </c>
      <c r="E1692" s="269">
        <v>1564</v>
      </c>
      <c r="F1692" s="255" t="s">
        <v>46</v>
      </c>
      <c r="G1692" s="108" t="s">
        <v>6327</v>
      </c>
      <c r="H1692" s="234" t="s">
        <v>4289</v>
      </c>
    </row>
    <row r="1693" spans="1:8" x14ac:dyDescent="0.2">
      <c r="A1693" s="240">
        <v>43014</v>
      </c>
      <c r="B1693" s="241" t="s">
        <v>4286</v>
      </c>
      <c r="C1693" s="242" t="s">
        <v>4022</v>
      </c>
      <c r="D1693" s="140" t="s">
        <v>54</v>
      </c>
      <c r="E1693" s="269">
        <v>405</v>
      </c>
      <c r="F1693" s="255" t="s">
        <v>46</v>
      </c>
      <c r="G1693" s="108" t="s">
        <v>6327</v>
      </c>
      <c r="H1693" s="234" t="s">
        <v>4290</v>
      </c>
    </row>
    <row r="1694" spans="1:8" x14ac:dyDescent="0.2">
      <c r="A1694" s="237">
        <v>42739</v>
      </c>
      <c r="B1694" s="238" t="s">
        <v>3655</v>
      </c>
      <c r="C1694" s="239"/>
      <c r="D1694" s="110" t="s">
        <v>48</v>
      </c>
      <c r="E1694" s="268">
        <v>168.75</v>
      </c>
      <c r="F1694" s="256" t="s">
        <v>46</v>
      </c>
      <c r="G1694" s="108" t="s">
        <v>6327</v>
      </c>
      <c r="H1694" s="235" t="s">
        <v>4534</v>
      </c>
    </row>
    <row r="1695" spans="1:8" x14ac:dyDescent="0.2">
      <c r="A1695" s="243">
        <v>42807</v>
      </c>
      <c r="B1695" s="241" t="s">
        <v>3761</v>
      </c>
      <c r="C1695" s="242"/>
      <c r="D1695" s="140" t="s">
        <v>48</v>
      </c>
      <c r="E1695" s="269">
        <v>560</v>
      </c>
      <c r="F1695" s="255" t="s">
        <v>46</v>
      </c>
      <c r="G1695" s="108" t="s">
        <v>6327</v>
      </c>
      <c r="H1695" s="235" t="s">
        <v>4534</v>
      </c>
    </row>
    <row r="1696" spans="1:8" x14ac:dyDescent="0.2">
      <c r="A1696" s="243">
        <v>42858</v>
      </c>
      <c r="B1696" s="241" t="s">
        <v>3819</v>
      </c>
      <c r="C1696" s="242"/>
      <c r="D1696" s="140" t="s">
        <v>48</v>
      </c>
      <c r="E1696" s="269">
        <v>108.6</v>
      </c>
      <c r="F1696" s="260" t="s">
        <v>46</v>
      </c>
      <c r="G1696" s="108" t="s">
        <v>6327</v>
      </c>
      <c r="H1696" s="235" t="s">
        <v>4534</v>
      </c>
    </row>
    <row r="1697" spans="1:8" ht="24" x14ac:dyDescent="0.2">
      <c r="A1697" s="243">
        <v>42775</v>
      </c>
      <c r="B1697" s="248" t="s">
        <v>4424</v>
      </c>
      <c r="C1697" s="242" t="s">
        <v>3710</v>
      </c>
      <c r="D1697" s="140" t="s">
        <v>54</v>
      </c>
      <c r="E1697" s="269">
        <v>75</v>
      </c>
      <c r="F1697" s="255" t="s">
        <v>46</v>
      </c>
      <c r="G1697" s="108" t="s">
        <v>6327</v>
      </c>
      <c r="H1697" s="234" t="s">
        <v>4425</v>
      </c>
    </row>
    <row r="1698" spans="1:8" x14ac:dyDescent="0.2">
      <c r="A1698" s="240">
        <v>43000</v>
      </c>
      <c r="B1698" s="241" t="s">
        <v>680</v>
      </c>
      <c r="C1698" s="242" t="s">
        <v>4001</v>
      </c>
      <c r="D1698" s="140" t="s">
        <v>54</v>
      </c>
      <c r="E1698" s="269">
        <v>3710</v>
      </c>
      <c r="F1698" s="255" t="s">
        <v>46</v>
      </c>
      <c r="G1698" s="108" t="s">
        <v>6327</v>
      </c>
      <c r="H1698" s="104" t="s">
        <v>4426</v>
      </c>
    </row>
    <row r="1699" spans="1:8" x14ac:dyDescent="0.2">
      <c r="A1699" s="243">
        <v>43074</v>
      </c>
      <c r="B1699" s="241" t="s">
        <v>680</v>
      </c>
      <c r="C1699" s="242" t="s">
        <v>4099</v>
      </c>
      <c r="D1699" s="140" t="s">
        <v>54</v>
      </c>
      <c r="E1699" s="269">
        <v>2910</v>
      </c>
      <c r="F1699" s="255" t="s">
        <v>46</v>
      </c>
      <c r="G1699" s="108" t="s">
        <v>6327</v>
      </c>
      <c r="H1699" s="104" t="s">
        <v>1798</v>
      </c>
    </row>
    <row r="1700" spans="1:8" x14ac:dyDescent="0.2">
      <c r="A1700" s="240">
        <v>43005</v>
      </c>
      <c r="B1700" s="241" t="s">
        <v>680</v>
      </c>
      <c r="C1700" s="242" t="s">
        <v>4007</v>
      </c>
      <c r="D1700" s="140" t="s">
        <v>54</v>
      </c>
      <c r="E1700" s="269">
        <v>3630</v>
      </c>
      <c r="F1700" s="255" t="s">
        <v>46</v>
      </c>
      <c r="G1700" s="108" t="s">
        <v>6327</v>
      </c>
      <c r="H1700" s="104" t="s">
        <v>1798</v>
      </c>
    </row>
    <row r="1701" spans="1:8" x14ac:dyDescent="0.2">
      <c r="A1701" s="240">
        <v>43049</v>
      </c>
      <c r="B1701" s="241" t="s">
        <v>680</v>
      </c>
      <c r="C1701" s="242" t="s">
        <v>4071</v>
      </c>
      <c r="D1701" s="140" t="s">
        <v>54</v>
      </c>
      <c r="E1701" s="269">
        <v>3330</v>
      </c>
      <c r="F1701" s="255" t="s">
        <v>46</v>
      </c>
      <c r="G1701" s="108" t="s">
        <v>6327</v>
      </c>
      <c r="H1701" s="104" t="s">
        <v>1798</v>
      </c>
    </row>
    <row r="1702" spans="1:8" x14ac:dyDescent="0.2">
      <c r="A1702" s="240">
        <v>43018</v>
      </c>
      <c r="B1702" s="241" t="s">
        <v>680</v>
      </c>
      <c r="C1702" s="242" t="s">
        <v>4026</v>
      </c>
      <c r="D1702" s="140" t="s">
        <v>54</v>
      </c>
      <c r="E1702" s="269">
        <v>3140</v>
      </c>
      <c r="F1702" s="255" t="s">
        <v>46</v>
      </c>
      <c r="G1702" s="108" t="s">
        <v>6327</v>
      </c>
      <c r="H1702" s="104" t="s">
        <v>1798</v>
      </c>
    </row>
    <row r="1703" spans="1:8" x14ac:dyDescent="0.2">
      <c r="A1703" s="243">
        <v>42836</v>
      </c>
      <c r="B1703" s="241" t="s">
        <v>680</v>
      </c>
      <c r="C1703" s="242" t="s">
        <v>3802</v>
      </c>
      <c r="D1703" s="140" t="s">
        <v>54</v>
      </c>
      <c r="E1703" s="269">
        <v>36</v>
      </c>
      <c r="F1703" s="260" t="s">
        <v>46</v>
      </c>
      <c r="G1703" s="108" t="s">
        <v>6327</v>
      </c>
      <c r="H1703" s="104" t="s">
        <v>4301</v>
      </c>
    </row>
    <row r="1704" spans="1:8" x14ac:dyDescent="0.2">
      <c r="A1704" s="243">
        <v>42860</v>
      </c>
      <c r="B1704" s="241" t="s">
        <v>680</v>
      </c>
      <c r="C1704" s="242" t="s">
        <v>3827</v>
      </c>
      <c r="D1704" s="140" t="s">
        <v>54</v>
      </c>
      <c r="E1704" s="269">
        <v>280.86</v>
      </c>
      <c r="F1704" s="260" t="s">
        <v>46</v>
      </c>
      <c r="G1704" s="108" t="s">
        <v>6327</v>
      </c>
      <c r="H1704" s="104" t="s">
        <v>1798</v>
      </c>
    </row>
    <row r="1705" spans="1:8" x14ac:dyDescent="0.2">
      <c r="A1705" s="243">
        <v>42860</v>
      </c>
      <c r="B1705" s="241" t="s">
        <v>680</v>
      </c>
      <c r="C1705" s="242" t="s">
        <v>3824</v>
      </c>
      <c r="D1705" s="140" t="s">
        <v>54</v>
      </c>
      <c r="E1705" s="269">
        <v>3090</v>
      </c>
      <c r="F1705" s="260" t="s">
        <v>46</v>
      </c>
      <c r="G1705" s="108" t="s">
        <v>6327</v>
      </c>
      <c r="H1705" s="104" t="s">
        <v>1798</v>
      </c>
    </row>
    <row r="1706" spans="1:8" x14ac:dyDescent="0.2">
      <c r="A1706" s="243">
        <v>42934</v>
      </c>
      <c r="B1706" s="241" t="s">
        <v>680</v>
      </c>
      <c r="C1706" s="242" t="s">
        <v>3909</v>
      </c>
      <c r="D1706" s="140" t="s">
        <v>54</v>
      </c>
      <c r="E1706" s="269">
        <v>3280</v>
      </c>
      <c r="F1706" s="260" t="s">
        <v>46</v>
      </c>
      <c r="G1706" s="108" t="s">
        <v>6327</v>
      </c>
      <c r="H1706" s="104" t="s">
        <v>1798</v>
      </c>
    </row>
    <row r="1707" spans="1:8" x14ac:dyDescent="0.2">
      <c r="A1707" s="243">
        <v>42909</v>
      </c>
      <c r="B1707" s="241" t="s">
        <v>680</v>
      </c>
      <c r="C1707" s="242" t="s">
        <v>3883</v>
      </c>
      <c r="D1707" s="140"/>
      <c r="E1707" s="269">
        <v>3670</v>
      </c>
      <c r="F1707" s="260" t="s">
        <v>46</v>
      </c>
      <c r="G1707" s="108" t="s">
        <v>6327</v>
      </c>
      <c r="H1707" s="104" t="s">
        <v>1798</v>
      </c>
    </row>
    <row r="1708" spans="1:8" x14ac:dyDescent="0.2">
      <c r="A1708" s="243">
        <v>42836</v>
      </c>
      <c r="B1708" s="241" t="s">
        <v>680</v>
      </c>
      <c r="C1708" s="242" t="s">
        <v>3799</v>
      </c>
      <c r="D1708" s="140" t="s">
        <v>54</v>
      </c>
      <c r="E1708" s="269">
        <v>3920</v>
      </c>
      <c r="F1708" s="260" t="s">
        <v>46</v>
      </c>
      <c r="G1708" s="108" t="s">
        <v>6327</v>
      </c>
      <c r="H1708" s="104" t="s">
        <v>1798</v>
      </c>
    </row>
    <row r="1709" spans="1:8" x14ac:dyDescent="0.2">
      <c r="A1709" s="243">
        <v>42860</v>
      </c>
      <c r="B1709" s="241" t="s">
        <v>680</v>
      </c>
      <c r="C1709" s="242" t="s">
        <v>3826</v>
      </c>
      <c r="D1709" s="140" t="s">
        <v>54</v>
      </c>
      <c r="E1709" s="269">
        <v>74.75</v>
      </c>
      <c r="F1709" s="260" t="s">
        <v>46</v>
      </c>
      <c r="G1709" s="108" t="s">
        <v>6327</v>
      </c>
      <c r="H1709" s="104" t="s">
        <v>1798</v>
      </c>
    </row>
    <row r="1710" spans="1:8" x14ac:dyDescent="0.2">
      <c r="A1710" s="243">
        <v>42836</v>
      </c>
      <c r="B1710" s="241" t="s">
        <v>680</v>
      </c>
      <c r="C1710" s="242" t="s">
        <v>3800</v>
      </c>
      <c r="D1710" s="140" t="s">
        <v>54</v>
      </c>
      <c r="E1710" s="269">
        <v>68.459999999999994</v>
      </c>
      <c r="F1710" s="260" t="s">
        <v>46</v>
      </c>
      <c r="G1710" s="108" t="s">
        <v>6327</v>
      </c>
      <c r="H1710" s="104" t="s">
        <v>4299</v>
      </c>
    </row>
    <row r="1711" spans="1:8" x14ac:dyDescent="0.2">
      <c r="A1711" s="243">
        <v>42803</v>
      </c>
      <c r="B1711" s="241" t="s">
        <v>680</v>
      </c>
      <c r="C1711" s="242" t="s">
        <v>3755</v>
      </c>
      <c r="D1711" s="140" t="s">
        <v>54</v>
      </c>
      <c r="E1711" s="269">
        <v>2940</v>
      </c>
      <c r="F1711" s="255" t="s">
        <v>46</v>
      </c>
      <c r="G1711" s="108" t="s">
        <v>6327</v>
      </c>
      <c r="H1711" s="104" t="s">
        <v>1798</v>
      </c>
    </row>
    <row r="1712" spans="1:8" x14ac:dyDescent="0.2">
      <c r="A1712" s="243">
        <v>42782</v>
      </c>
      <c r="B1712" s="241" t="s">
        <v>680</v>
      </c>
      <c r="C1712" s="242" t="s">
        <v>3731</v>
      </c>
      <c r="D1712" s="140" t="s">
        <v>54</v>
      </c>
      <c r="E1712" s="269">
        <v>2860</v>
      </c>
      <c r="F1712" s="255" t="s">
        <v>46</v>
      </c>
      <c r="G1712" s="108" t="s">
        <v>6327</v>
      </c>
      <c r="H1712" s="104" t="s">
        <v>1798</v>
      </c>
    </row>
    <row r="1713" spans="1:8" x14ac:dyDescent="0.2">
      <c r="A1713" s="237">
        <v>42751</v>
      </c>
      <c r="B1713" s="248" t="s">
        <v>680</v>
      </c>
      <c r="C1713" s="239" t="s">
        <v>3675</v>
      </c>
      <c r="D1713" s="110" t="s">
        <v>54</v>
      </c>
      <c r="E1713" s="268">
        <v>2250</v>
      </c>
      <c r="F1713" s="256" t="s">
        <v>46</v>
      </c>
      <c r="G1713" s="108" t="s">
        <v>6327</v>
      </c>
      <c r="H1713" s="104" t="s">
        <v>1798</v>
      </c>
    </row>
    <row r="1714" spans="1:8" x14ac:dyDescent="0.2">
      <c r="A1714" s="243">
        <v>42815</v>
      </c>
      <c r="B1714" s="241" t="s">
        <v>680</v>
      </c>
      <c r="C1714" s="242" t="s">
        <v>3777</v>
      </c>
      <c r="D1714" s="140" t="s">
        <v>54</v>
      </c>
      <c r="E1714" s="269">
        <v>600</v>
      </c>
      <c r="F1714" s="260" t="s">
        <v>46</v>
      </c>
      <c r="G1714" s="108" t="s">
        <v>6327</v>
      </c>
      <c r="H1714" s="104" t="s">
        <v>4291</v>
      </c>
    </row>
    <row r="1715" spans="1:8" x14ac:dyDescent="0.2">
      <c r="A1715" s="243">
        <v>42775</v>
      </c>
      <c r="B1715" s="241" t="s">
        <v>836</v>
      </c>
      <c r="C1715" s="242" t="s">
        <v>3713</v>
      </c>
      <c r="D1715" s="140" t="s">
        <v>54</v>
      </c>
      <c r="E1715" s="269">
        <v>295</v>
      </c>
      <c r="F1715" s="255" t="s">
        <v>46</v>
      </c>
      <c r="G1715" s="108" t="s">
        <v>6327</v>
      </c>
      <c r="H1715" s="234" t="s">
        <v>4162</v>
      </c>
    </row>
    <row r="1716" spans="1:8" x14ac:dyDescent="0.2">
      <c r="A1716" s="237">
        <v>42746</v>
      </c>
      <c r="B1716" s="238" t="s">
        <v>4137</v>
      </c>
      <c r="C1716" s="239" t="s">
        <v>3669</v>
      </c>
      <c r="D1716" s="110" t="s">
        <v>54</v>
      </c>
      <c r="E1716" s="268">
        <v>196</v>
      </c>
      <c r="F1716" s="256" t="s">
        <v>46</v>
      </c>
      <c r="G1716" s="108" t="s">
        <v>6327</v>
      </c>
      <c r="H1716" s="235" t="s">
        <v>4138</v>
      </c>
    </row>
    <row r="1717" spans="1:8" x14ac:dyDescent="0.2">
      <c r="A1717" s="237">
        <v>42754</v>
      </c>
      <c r="B1717" s="238" t="s">
        <v>4137</v>
      </c>
      <c r="C1717" s="239" t="s">
        <v>3682</v>
      </c>
      <c r="D1717" s="110" t="s">
        <v>54</v>
      </c>
      <c r="E1717" s="268">
        <v>146</v>
      </c>
      <c r="F1717" s="256" t="s">
        <v>46</v>
      </c>
      <c r="G1717" s="108" t="s">
        <v>6327</v>
      </c>
      <c r="H1717" s="235" t="s">
        <v>4148</v>
      </c>
    </row>
    <row r="1718" spans="1:8" x14ac:dyDescent="0.2">
      <c r="A1718" s="243">
        <v>42779</v>
      </c>
      <c r="B1718" s="248" t="s">
        <v>4137</v>
      </c>
      <c r="C1718" s="242" t="s">
        <v>3714</v>
      </c>
      <c r="D1718" s="140" t="s">
        <v>51</v>
      </c>
      <c r="E1718" s="269">
        <v>297</v>
      </c>
      <c r="F1718" s="255" t="s">
        <v>46</v>
      </c>
      <c r="G1718" s="108" t="s">
        <v>6327</v>
      </c>
      <c r="H1718" s="234" t="s">
        <v>4163</v>
      </c>
    </row>
    <row r="1719" spans="1:8" x14ac:dyDescent="0.2">
      <c r="A1719" s="237">
        <v>42740</v>
      </c>
      <c r="B1719" s="238" t="s">
        <v>4128</v>
      </c>
      <c r="C1719" s="239" t="s">
        <v>3657</v>
      </c>
      <c r="D1719" s="110" t="s">
        <v>54</v>
      </c>
      <c r="E1719" s="268">
        <v>2980</v>
      </c>
      <c r="F1719" s="256" t="s">
        <v>46</v>
      </c>
      <c r="G1719" s="108" t="s">
        <v>6327</v>
      </c>
      <c r="H1719" s="235" t="s">
        <v>4129</v>
      </c>
    </row>
    <row r="1720" spans="1:8" x14ac:dyDescent="0.2">
      <c r="A1720" s="237">
        <v>42740</v>
      </c>
      <c r="B1720" s="238" t="s">
        <v>4130</v>
      </c>
      <c r="C1720" s="239" t="s">
        <v>3658</v>
      </c>
      <c r="D1720" s="110" t="s">
        <v>51</v>
      </c>
      <c r="E1720" s="268">
        <v>108</v>
      </c>
      <c r="F1720" s="256" t="s">
        <v>46</v>
      </c>
      <c r="G1720" s="108" t="s">
        <v>6327</v>
      </c>
      <c r="H1720" s="235" t="s">
        <v>4131</v>
      </c>
    </row>
    <row r="1721" spans="1:8" x14ac:dyDescent="0.2">
      <c r="A1721" s="237">
        <v>42740</v>
      </c>
      <c r="B1721" s="238" t="s">
        <v>4130</v>
      </c>
      <c r="C1721" s="239" t="s">
        <v>3661</v>
      </c>
      <c r="D1721" s="110" t="s">
        <v>51</v>
      </c>
      <c r="E1721" s="268">
        <v>220.5</v>
      </c>
      <c r="F1721" s="256" t="s">
        <v>46</v>
      </c>
      <c r="G1721" s="108" t="s">
        <v>6327</v>
      </c>
      <c r="H1721" s="235" t="s">
        <v>4134</v>
      </c>
    </row>
    <row r="1722" spans="1:8" x14ac:dyDescent="0.2">
      <c r="A1722" s="240">
        <v>43038</v>
      </c>
      <c r="B1722" s="241" t="s">
        <v>4130</v>
      </c>
      <c r="C1722" s="242" t="s">
        <v>4058</v>
      </c>
      <c r="D1722" s="140" t="s">
        <v>54</v>
      </c>
      <c r="E1722" s="269">
        <v>221.95</v>
      </c>
      <c r="F1722" s="255" t="s">
        <v>46</v>
      </c>
      <c r="G1722" s="108" t="s">
        <v>6327</v>
      </c>
      <c r="H1722" s="234" t="s">
        <v>4335</v>
      </c>
    </row>
    <row r="1723" spans="1:8" x14ac:dyDescent="0.2">
      <c r="A1723" s="243">
        <v>42877</v>
      </c>
      <c r="B1723" s="241" t="s">
        <v>4130</v>
      </c>
      <c r="C1723" s="242" t="s">
        <v>3845</v>
      </c>
      <c r="D1723" s="140" t="s">
        <v>54</v>
      </c>
      <c r="E1723" s="269">
        <v>78</v>
      </c>
      <c r="F1723" s="260" t="s">
        <v>46</v>
      </c>
      <c r="G1723" s="108" t="s">
        <v>6327</v>
      </c>
      <c r="H1723" s="234" t="s">
        <v>4334</v>
      </c>
    </row>
    <row r="1724" spans="1:8" x14ac:dyDescent="0.2">
      <c r="A1724" s="240">
        <v>42972</v>
      </c>
      <c r="B1724" s="241" t="s">
        <v>4130</v>
      </c>
      <c r="C1724" s="242" t="s">
        <v>3962</v>
      </c>
      <c r="D1724" s="140" t="s">
        <v>54</v>
      </c>
      <c r="E1724" s="269">
        <v>151.1</v>
      </c>
      <c r="F1724" s="259" t="s">
        <v>46</v>
      </c>
      <c r="G1724" s="108" t="s">
        <v>6327</v>
      </c>
      <c r="H1724" s="234" t="s">
        <v>4333</v>
      </c>
    </row>
    <row r="1725" spans="1:8" x14ac:dyDescent="0.2">
      <c r="A1725" s="240">
        <v>43011</v>
      </c>
      <c r="B1725" s="241" t="s">
        <v>4130</v>
      </c>
      <c r="C1725" s="242" t="s">
        <v>4011</v>
      </c>
      <c r="D1725" s="140" t="s">
        <v>54</v>
      </c>
      <c r="E1725" s="269">
        <v>107</v>
      </c>
      <c r="F1725" s="255" t="s">
        <v>46</v>
      </c>
      <c r="G1725" s="108" t="s">
        <v>6327</v>
      </c>
      <c r="H1725" s="234" t="s">
        <v>4332</v>
      </c>
    </row>
    <row r="1726" spans="1:8" x14ac:dyDescent="0.2">
      <c r="A1726" s="243">
        <v>42810</v>
      </c>
      <c r="B1726" s="241" t="s">
        <v>4130</v>
      </c>
      <c r="C1726" s="242" t="s">
        <v>3768</v>
      </c>
      <c r="D1726" s="140" t="s">
        <v>54</v>
      </c>
      <c r="E1726" s="269">
        <v>560</v>
      </c>
      <c r="F1726" s="260" t="s">
        <v>46</v>
      </c>
      <c r="G1726" s="108" t="s">
        <v>6327</v>
      </c>
      <c r="H1726" s="234" t="s">
        <v>4331</v>
      </c>
    </row>
    <row r="1727" spans="1:8" x14ac:dyDescent="0.2">
      <c r="A1727" s="243">
        <v>42851</v>
      </c>
      <c r="B1727" s="241" t="s">
        <v>4130</v>
      </c>
      <c r="C1727" s="242" t="s">
        <v>3817</v>
      </c>
      <c r="D1727" s="140" t="s">
        <v>54</v>
      </c>
      <c r="E1727" s="268">
        <v>252</v>
      </c>
      <c r="F1727" s="260" t="s">
        <v>46</v>
      </c>
      <c r="G1727" s="108" t="s">
        <v>6327</v>
      </c>
      <c r="H1727" s="234" t="s">
        <v>4330</v>
      </c>
    </row>
    <row r="1728" spans="1:8" x14ac:dyDescent="0.2">
      <c r="A1728" s="243">
        <v>42782</v>
      </c>
      <c r="B1728" s="241" t="s">
        <v>4315</v>
      </c>
      <c r="C1728" s="242" t="s">
        <v>3730</v>
      </c>
      <c r="D1728" s="140" t="s">
        <v>54</v>
      </c>
      <c r="E1728" s="269">
        <v>465</v>
      </c>
      <c r="F1728" s="255" t="s">
        <v>46</v>
      </c>
      <c r="G1728" s="108" t="s">
        <v>6327</v>
      </c>
      <c r="H1728" s="234" t="s">
        <v>4317</v>
      </c>
    </row>
    <row r="1729" spans="1:8" x14ac:dyDescent="0.2">
      <c r="A1729" s="240">
        <v>43052</v>
      </c>
      <c r="B1729" s="241" t="s">
        <v>4315</v>
      </c>
      <c r="C1729" s="242" t="s">
        <v>4076</v>
      </c>
      <c r="D1729" s="140" t="s">
        <v>54</v>
      </c>
      <c r="E1729" s="269">
        <v>375</v>
      </c>
      <c r="F1729" s="255" t="s">
        <v>46</v>
      </c>
      <c r="G1729" s="108" t="s">
        <v>6327</v>
      </c>
      <c r="H1729" s="234" t="s">
        <v>4316</v>
      </c>
    </row>
    <row r="1730" spans="1:8" x14ac:dyDescent="0.2">
      <c r="A1730" s="240">
        <v>43012</v>
      </c>
      <c r="B1730" s="241" t="s">
        <v>4309</v>
      </c>
      <c r="C1730" s="242" t="s">
        <v>4014</v>
      </c>
      <c r="D1730" s="140" t="s">
        <v>54</v>
      </c>
      <c r="E1730" s="269">
        <v>166.5</v>
      </c>
      <c r="F1730" s="255" t="s">
        <v>46</v>
      </c>
      <c r="G1730" s="108" t="s">
        <v>6327</v>
      </c>
      <c r="H1730" s="234" t="s">
        <v>4313</v>
      </c>
    </row>
    <row r="1731" spans="1:8" x14ac:dyDescent="0.2">
      <c r="A1731" s="243">
        <v>42922</v>
      </c>
      <c r="B1731" s="241" t="s">
        <v>4309</v>
      </c>
      <c r="C1731" s="242" t="s">
        <v>3898</v>
      </c>
      <c r="D1731" s="140" t="s">
        <v>51</v>
      </c>
      <c r="E1731" s="269">
        <v>529.79999999999995</v>
      </c>
      <c r="F1731" s="260" t="s">
        <v>46</v>
      </c>
      <c r="G1731" s="108" t="s">
        <v>6327</v>
      </c>
      <c r="H1731" s="234" t="s">
        <v>4312</v>
      </c>
    </row>
    <row r="1732" spans="1:8" x14ac:dyDescent="0.2">
      <c r="A1732" s="243">
        <v>42844</v>
      </c>
      <c r="B1732" s="241" t="s">
        <v>4309</v>
      </c>
      <c r="C1732" s="242" t="s">
        <v>3804</v>
      </c>
      <c r="D1732" s="140" t="s">
        <v>51</v>
      </c>
      <c r="E1732" s="269">
        <v>412.9</v>
      </c>
      <c r="F1732" s="260" t="s">
        <v>46</v>
      </c>
      <c r="G1732" s="108" t="s">
        <v>6327</v>
      </c>
      <c r="H1732" s="234" t="s">
        <v>4311</v>
      </c>
    </row>
    <row r="1733" spans="1:8" x14ac:dyDescent="0.2">
      <c r="A1733" s="243">
        <v>42818</v>
      </c>
      <c r="B1733" s="254" t="s">
        <v>4309</v>
      </c>
      <c r="C1733" s="244" t="s">
        <v>3779</v>
      </c>
      <c r="D1733" s="245" t="s">
        <v>51</v>
      </c>
      <c r="E1733" s="271">
        <v>234.9</v>
      </c>
      <c r="F1733" s="260" t="s">
        <v>46</v>
      </c>
      <c r="G1733" s="108" t="s">
        <v>6327</v>
      </c>
      <c r="H1733" s="234" t="s">
        <v>4310</v>
      </c>
    </row>
    <row r="1734" spans="1:8" x14ac:dyDescent="0.2">
      <c r="A1734" s="237">
        <v>42740</v>
      </c>
      <c r="B1734" s="266" t="s">
        <v>4132</v>
      </c>
      <c r="C1734" s="246" t="s">
        <v>3661</v>
      </c>
      <c r="D1734" s="247" t="s">
        <v>54</v>
      </c>
      <c r="E1734" s="272">
        <v>1700</v>
      </c>
      <c r="F1734" s="256" t="s">
        <v>46</v>
      </c>
      <c r="G1734" s="108" t="s">
        <v>6327</v>
      </c>
      <c r="H1734" s="235" t="s">
        <v>4133</v>
      </c>
    </row>
    <row r="1735" spans="1:8" x14ac:dyDescent="0.2">
      <c r="A1735" s="243">
        <v>42780</v>
      </c>
      <c r="B1735" s="254" t="s">
        <v>4132</v>
      </c>
      <c r="C1735" s="244" t="s">
        <v>3724</v>
      </c>
      <c r="D1735" s="245" t="s">
        <v>54</v>
      </c>
      <c r="E1735" s="271">
        <v>3800</v>
      </c>
      <c r="F1735" s="255" t="s">
        <v>46</v>
      </c>
      <c r="G1735" s="108" t="s">
        <v>6327</v>
      </c>
      <c r="H1735" s="234" t="s">
        <v>4306</v>
      </c>
    </row>
    <row r="1736" spans="1:8" x14ac:dyDescent="0.2">
      <c r="A1736" s="243">
        <v>42780</v>
      </c>
      <c r="B1736" s="254" t="s">
        <v>4132</v>
      </c>
      <c r="C1736" s="244" t="s">
        <v>3723</v>
      </c>
      <c r="D1736" s="245" t="s">
        <v>54</v>
      </c>
      <c r="E1736" s="271">
        <v>900</v>
      </c>
      <c r="F1736" s="255" t="s">
        <v>46</v>
      </c>
      <c r="G1736" s="108" t="s">
        <v>6327</v>
      </c>
      <c r="H1736" s="234" t="s">
        <v>4305</v>
      </c>
    </row>
    <row r="1737" spans="1:8" x14ac:dyDescent="0.2">
      <c r="A1737" s="243">
        <v>42818</v>
      </c>
      <c r="B1737" s="254" t="s">
        <v>4132</v>
      </c>
      <c r="C1737" s="244" t="s">
        <v>3780</v>
      </c>
      <c r="D1737" s="245" t="s">
        <v>54</v>
      </c>
      <c r="E1737" s="271">
        <v>650</v>
      </c>
      <c r="F1737" s="260" t="s">
        <v>46</v>
      </c>
      <c r="G1737" s="108" t="s">
        <v>6327</v>
      </c>
      <c r="H1737" s="234" t="s">
        <v>4304</v>
      </c>
    </row>
    <row r="1738" spans="1:8" x14ac:dyDescent="0.2">
      <c r="A1738" s="240">
        <v>43053</v>
      </c>
      <c r="B1738" s="254" t="s">
        <v>4132</v>
      </c>
      <c r="C1738" s="244" t="s">
        <v>4078</v>
      </c>
      <c r="D1738" s="245" t="s">
        <v>54</v>
      </c>
      <c r="E1738" s="271">
        <v>3400</v>
      </c>
      <c r="F1738" s="255" t="s">
        <v>46</v>
      </c>
      <c r="G1738" s="108" t="s">
        <v>6327</v>
      </c>
      <c r="H1738" s="234" t="s">
        <v>4303</v>
      </c>
    </row>
    <row r="1739" spans="1:8" x14ac:dyDescent="0.2">
      <c r="A1739" s="240">
        <v>43053</v>
      </c>
      <c r="B1739" s="254" t="s">
        <v>4132</v>
      </c>
      <c r="C1739" s="244" t="s">
        <v>4079</v>
      </c>
      <c r="D1739" s="245" t="s">
        <v>54</v>
      </c>
      <c r="E1739" s="271">
        <v>1700</v>
      </c>
      <c r="F1739" s="255" t="s">
        <v>46</v>
      </c>
      <c r="G1739" s="108" t="s">
        <v>6327</v>
      </c>
      <c r="H1739" s="234" t="s">
        <v>4302</v>
      </c>
    </row>
    <row r="1740" spans="1:8" x14ac:dyDescent="0.2">
      <c r="A1740" s="243">
        <v>42937</v>
      </c>
      <c r="B1740" s="254" t="s">
        <v>895</v>
      </c>
      <c r="C1740" s="244" t="s">
        <v>3913</v>
      </c>
      <c r="D1740" s="245" t="s">
        <v>135</v>
      </c>
      <c r="E1740" s="271">
        <v>2241.2199999999998</v>
      </c>
      <c r="F1740" s="260" t="s">
        <v>46</v>
      </c>
      <c r="G1740" s="262" t="s">
        <v>6327</v>
      </c>
      <c r="H1740" s="234" t="s">
        <v>4458</v>
      </c>
    </row>
    <row r="1741" spans="1:8" x14ac:dyDescent="0.2">
      <c r="A1741" s="243">
        <v>42907</v>
      </c>
      <c r="B1741" s="241" t="s">
        <v>895</v>
      </c>
      <c r="C1741" s="242" t="s">
        <v>3882</v>
      </c>
      <c r="D1741" s="140"/>
      <c r="E1741" s="269">
        <v>1463.13</v>
      </c>
      <c r="F1741" s="260" t="s">
        <v>46</v>
      </c>
      <c r="G1741" s="262" t="s">
        <v>6327</v>
      </c>
      <c r="H1741" s="234" t="s">
        <v>4462</v>
      </c>
    </row>
    <row r="1742" spans="1:8" x14ac:dyDescent="0.2">
      <c r="A1742" s="243">
        <v>42867</v>
      </c>
      <c r="B1742" s="241" t="s">
        <v>4469</v>
      </c>
      <c r="C1742" s="242" t="s">
        <v>3839</v>
      </c>
      <c r="D1742" s="140" t="s">
        <v>54</v>
      </c>
      <c r="E1742" s="428">
        <v>3000</v>
      </c>
      <c r="F1742" s="260" t="s">
        <v>46</v>
      </c>
      <c r="G1742" s="262" t="s">
        <v>6327</v>
      </c>
      <c r="H1742" s="234" t="s">
        <v>4470</v>
      </c>
    </row>
    <row r="1743" spans="1:8" x14ac:dyDescent="0.2">
      <c r="A1743" s="240">
        <v>43049</v>
      </c>
      <c r="B1743" s="241" t="s">
        <v>4475</v>
      </c>
      <c r="C1743" s="242" t="s">
        <v>4074</v>
      </c>
      <c r="D1743" s="140" t="s">
        <v>54</v>
      </c>
      <c r="E1743" s="269">
        <v>5500</v>
      </c>
      <c r="F1743" s="255" t="s">
        <v>46</v>
      </c>
      <c r="G1743" s="262" t="s">
        <v>6327</v>
      </c>
      <c r="H1743" s="234" t="s">
        <v>4476</v>
      </c>
    </row>
    <row r="1744" spans="1:8" x14ac:dyDescent="0.2">
      <c r="A1744" s="240">
        <v>43018</v>
      </c>
      <c r="B1744" s="241" t="s">
        <v>4321</v>
      </c>
      <c r="C1744" s="242" t="s">
        <v>4025</v>
      </c>
      <c r="D1744" s="140" t="s">
        <v>54</v>
      </c>
      <c r="E1744" s="269">
        <v>9115</v>
      </c>
      <c r="F1744" s="255" t="s">
        <v>46</v>
      </c>
      <c r="G1744" s="262" t="s">
        <v>6327</v>
      </c>
      <c r="H1744" s="234" t="s">
        <v>4322</v>
      </c>
    </row>
    <row r="1745" spans="1:13" x14ac:dyDescent="0.2">
      <c r="A1745" s="243">
        <v>42803</v>
      </c>
      <c r="B1745" s="241" t="s">
        <v>4419</v>
      </c>
      <c r="C1745" s="242" t="s">
        <v>3752</v>
      </c>
      <c r="D1745" s="140" t="s">
        <v>54</v>
      </c>
      <c r="E1745" s="269">
        <v>940</v>
      </c>
      <c r="F1745" s="255" t="s">
        <v>46</v>
      </c>
      <c r="G1745" s="262" t="s">
        <v>6327</v>
      </c>
      <c r="H1745" s="234" t="s">
        <v>4420</v>
      </c>
    </row>
    <row r="1746" spans="1:13" x14ac:dyDescent="0.2">
      <c r="A1746" s="243">
        <v>42878</v>
      </c>
      <c r="B1746" s="241" t="s">
        <v>4421</v>
      </c>
      <c r="C1746" s="242" t="s">
        <v>3851</v>
      </c>
      <c r="D1746" s="140" t="s">
        <v>54</v>
      </c>
      <c r="E1746" s="269">
        <v>406.82</v>
      </c>
      <c r="F1746" s="260" t="s">
        <v>46</v>
      </c>
      <c r="G1746" s="262" t="s">
        <v>6327</v>
      </c>
      <c r="H1746" s="234" t="s">
        <v>4422</v>
      </c>
    </row>
    <row r="1747" spans="1:13" x14ac:dyDescent="0.2">
      <c r="A1747" s="240">
        <v>43018</v>
      </c>
      <c r="B1747" s="241" t="s">
        <v>4027</v>
      </c>
      <c r="C1747" s="242"/>
      <c r="D1747" s="140" t="s">
        <v>48</v>
      </c>
      <c r="E1747" s="429">
        <v>22.5</v>
      </c>
      <c r="F1747" s="255" t="s">
        <v>46</v>
      </c>
      <c r="G1747" s="262" t="s">
        <v>6327</v>
      </c>
      <c r="H1747" s="234" t="s">
        <v>4511</v>
      </c>
    </row>
    <row r="1748" spans="1:13" x14ac:dyDescent="0.2">
      <c r="A1748" s="240">
        <v>42965</v>
      </c>
      <c r="B1748" s="241" t="s">
        <v>3949</v>
      </c>
      <c r="C1748" s="242"/>
      <c r="D1748" s="140" t="s">
        <v>48</v>
      </c>
      <c r="E1748" s="275">
        <v>492.1</v>
      </c>
      <c r="F1748" s="259" t="s">
        <v>46</v>
      </c>
      <c r="G1748" s="262" t="s">
        <v>6327</v>
      </c>
      <c r="H1748" s="234" t="s">
        <v>4512</v>
      </c>
    </row>
    <row r="1749" spans="1:13" ht="12.75" thickBot="1" x14ac:dyDescent="0.25">
      <c r="A1749" s="240">
        <v>43018</v>
      </c>
      <c r="B1749" s="241" t="s">
        <v>4023</v>
      </c>
      <c r="C1749" s="242"/>
      <c r="D1749" s="140" t="s">
        <v>48</v>
      </c>
      <c r="E1749" s="430">
        <v>3199.1</v>
      </c>
      <c r="F1749" s="255" t="s">
        <v>46</v>
      </c>
      <c r="G1749" s="262" t="s">
        <v>6327</v>
      </c>
      <c r="H1749" s="234" t="s">
        <v>4533</v>
      </c>
    </row>
    <row r="1750" spans="1:13" ht="12.75" thickBot="1" x14ac:dyDescent="0.25">
      <c r="A1750" s="735" t="s">
        <v>3078</v>
      </c>
      <c r="B1750" s="736"/>
      <c r="C1750" s="467"/>
      <c r="D1750" s="468"/>
      <c r="E1750" s="469">
        <f>SUM(E1533:E1749)</f>
        <v>195520.57000000004</v>
      </c>
      <c r="F1750" s="575"/>
      <c r="G1750" s="467"/>
      <c r="H1750" s="471"/>
    </row>
    <row r="1751" spans="1:13" s="576" customFormat="1" x14ac:dyDescent="0.2">
      <c r="A1751" s="237">
        <v>42741</v>
      </c>
      <c r="B1751" s="238" t="s">
        <v>3665</v>
      </c>
      <c r="C1751" s="239"/>
      <c r="D1751" s="110" t="s">
        <v>48</v>
      </c>
      <c r="E1751" s="268">
        <v>7.99</v>
      </c>
      <c r="F1751" s="256" t="s">
        <v>46</v>
      </c>
      <c r="G1751" s="262" t="s">
        <v>6328</v>
      </c>
      <c r="H1751" s="235" t="s">
        <v>4535</v>
      </c>
      <c r="M1751" s="577"/>
    </row>
    <row r="1752" spans="1:13" x14ac:dyDescent="0.2">
      <c r="A1752" s="243">
        <v>42788</v>
      </c>
      <c r="B1752" s="241" t="s">
        <v>4159</v>
      </c>
      <c r="C1752" s="242" t="s">
        <v>3741</v>
      </c>
      <c r="D1752" s="140" t="s">
        <v>54</v>
      </c>
      <c r="E1752" s="269">
        <v>1134</v>
      </c>
      <c r="F1752" s="255" t="s">
        <v>46</v>
      </c>
      <c r="G1752" s="262" t="s">
        <v>6328</v>
      </c>
      <c r="H1752" s="234" t="s">
        <v>4166</v>
      </c>
    </row>
    <row r="1753" spans="1:13" x14ac:dyDescent="0.2">
      <c r="A1753" s="243">
        <v>42787</v>
      </c>
      <c r="B1753" s="241" t="s">
        <v>3740</v>
      </c>
      <c r="C1753" s="242"/>
      <c r="D1753" s="140" t="s">
        <v>3135</v>
      </c>
      <c r="E1753" s="269">
        <v>3086</v>
      </c>
      <c r="F1753" s="255" t="s">
        <v>46</v>
      </c>
      <c r="G1753" s="262" t="s">
        <v>6328</v>
      </c>
      <c r="H1753" s="234" t="s">
        <v>6376</v>
      </c>
    </row>
    <row r="1754" spans="1:13" x14ac:dyDescent="0.2">
      <c r="A1754" s="243">
        <v>42815</v>
      </c>
      <c r="B1754" s="241" t="s">
        <v>3776</v>
      </c>
      <c r="C1754" s="242"/>
      <c r="D1754" s="140" t="s">
        <v>3135</v>
      </c>
      <c r="E1754" s="269">
        <v>3086</v>
      </c>
      <c r="F1754" s="260" t="s">
        <v>46</v>
      </c>
      <c r="G1754" s="262" t="s">
        <v>6328</v>
      </c>
      <c r="H1754" s="234" t="s">
        <v>6376</v>
      </c>
    </row>
    <row r="1755" spans="1:13" x14ac:dyDescent="0.2">
      <c r="A1755" s="237">
        <v>42761</v>
      </c>
      <c r="B1755" s="238" t="s">
        <v>3686</v>
      </c>
      <c r="C1755" s="239"/>
      <c r="D1755" s="110" t="s">
        <v>3135</v>
      </c>
      <c r="E1755" s="268">
        <v>5200</v>
      </c>
      <c r="F1755" s="256" t="s">
        <v>46</v>
      </c>
      <c r="G1755" s="262" t="s">
        <v>6328</v>
      </c>
      <c r="H1755" s="234" t="s">
        <v>6376</v>
      </c>
    </row>
    <row r="1756" spans="1:13" x14ac:dyDescent="0.2">
      <c r="A1756" s="240">
        <v>43038</v>
      </c>
      <c r="B1756" s="241" t="s">
        <v>4157</v>
      </c>
      <c r="C1756" s="242" t="s">
        <v>4056</v>
      </c>
      <c r="D1756" s="140" t="s">
        <v>54</v>
      </c>
      <c r="E1756" s="269">
        <v>122</v>
      </c>
      <c r="F1756" s="255" t="s">
        <v>46</v>
      </c>
      <c r="G1756" s="262" t="s">
        <v>6328</v>
      </c>
      <c r="H1756" s="234" t="s">
        <v>4224</v>
      </c>
    </row>
    <row r="1757" spans="1:13" x14ac:dyDescent="0.2">
      <c r="A1757" s="240">
        <v>43056</v>
      </c>
      <c r="B1757" s="241" t="s">
        <v>4376</v>
      </c>
      <c r="C1757" s="242" t="s">
        <v>4086</v>
      </c>
      <c r="D1757" s="140" t="s">
        <v>54</v>
      </c>
      <c r="E1757" s="269">
        <v>280</v>
      </c>
      <c r="F1757" s="255" t="s">
        <v>46</v>
      </c>
      <c r="G1757" s="262" t="s">
        <v>6328</v>
      </c>
      <c r="H1757" s="249" t="s">
        <v>4377</v>
      </c>
    </row>
    <row r="1758" spans="1:13" x14ac:dyDescent="0.2">
      <c r="A1758" s="243">
        <v>42858</v>
      </c>
      <c r="B1758" s="241" t="s">
        <v>4319</v>
      </c>
      <c r="C1758" s="242" t="s">
        <v>3822</v>
      </c>
      <c r="D1758" s="140" t="s">
        <v>54</v>
      </c>
      <c r="E1758" s="269">
        <v>705.5</v>
      </c>
      <c r="F1758" s="260" t="s">
        <v>46</v>
      </c>
      <c r="G1758" s="262" t="s">
        <v>6328</v>
      </c>
      <c r="H1758" s="234" t="s">
        <v>4320</v>
      </c>
    </row>
    <row r="1759" spans="1:13" ht="12.75" thickBot="1" x14ac:dyDescent="0.25">
      <c r="A1759" s="243">
        <v>42787</v>
      </c>
      <c r="B1759" s="241" t="s">
        <v>3739</v>
      </c>
      <c r="C1759" s="242"/>
      <c r="D1759" s="140" t="s">
        <v>3135</v>
      </c>
      <c r="E1759" s="269">
        <v>1509</v>
      </c>
      <c r="F1759" s="255" t="s">
        <v>46</v>
      </c>
      <c r="G1759" s="262" t="s">
        <v>6328</v>
      </c>
      <c r="H1759" s="234" t="s">
        <v>6376</v>
      </c>
    </row>
    <row r="1760" spans="1:13" ht="12.75" thickBot="1" x14ac:dyDescent="0.25">
      <c r="A1760" s="735" t="s">
        <v>3078</v>
      </c>
      <c r="B1760" s="736"/>
      <c r="C1760" s="467"/>
      <c r="D1760" s="468"/>
      <c r="E1760" s="469">
        <f>SUM(E1751:E1759)</f>
        <v>15130.49</v>
      </c>
      <c r="F1760" s="575"/>
      <c r="G1760" s="467"/>
      <c r="H1760" s="471"/>
    </row>
    <row r="1761" spans="1:8" x14ac:dyDescent="0.2">
      <c r="A1761" s="240">
        <v>43027</v>
      </c>
      <c r="B1761" s="241" t="s">
        <v>4380</v>
      </c>
      <c r="C1761" s="242"/>
      <c r="D1761" s="140" t="s">
        <v>81</v>
      </c>
      <c r="E1761" s="269">
        <v>1195</v>
      </c>
      <c r="F1761" s="255" t="s">
        <v>46</v>
      </c>
      <c r="G1761" s="251" t="s">
        <v>6329</v>
      </c>
      <c r="H1761" s="234" t="s">
        <v>4487</v>
      </c>
    </row>
    <row r="1762" spans="1:8" x14ac:dyDescent="0.2">
      <c r="A1762" s="243">
        <v>43027</v>
      </c>
      <c r="B1762" s="241" t="s">
        <v>4385</v>
      </c>
      <c r="C1762" s="242"/>
      <c r="D1762" s="140" t="s">
        <v>81</v>
      </c>
      <c r="E1762" s="270">
        <v>1195</v>
      </c>
      <c r="F1762" s="255" t="s">
        <v>46</v>
      </c>
      <c r="G1762" s="251" t="s">
        <v>6329</v>
      </c>
      <c r="H1762" s="234" t="s">
        <v>4487</v>
      </c>
    </row>
    <row r="1763" spans="1:8" x14ac:dyDescent="0.2">
      <c r="A1763" s="240">
        <v>43027</v>
      </c>
      <c r="B1763" s="241" t="s">
        <v>4402</v>
      </c>
      <c r="C1763" s="242"/>
      <c r="D1763" s="140" t="s">
        <v>81</v>
      </c>
      <c r="E1763" s="269">
        <v>1195</v>
      </c>
      <c r="F1763" s="255" t="s">
        <v>46</v>
      </c>
      <c r="G1763" s="251" t="s">
        <v>6329</v>
      </c>
      <c r="H1763" s="234" t="s">
        <v>4487</v>
      </c>
    </row>
    <row r="1764" spans="1:8" x14ac:dyDescent="0.2">
      <c r="A1764" s="240">
        <v>43028</v>
      </c>
      <c r="B1764" s="241" t="s">
        <v>4039</v>
      </c>
      <c r="C1764" s="242"/>
      <c r="D1764" s="140" t="s">
        <v>48</v>
      </c>
      <c r="E1764" s="269">
        <v>600</v>
      </c>
      <c r="F1764" s="255" t="s">
        <v>46</v>
      </c>
      <c r="G1764" s="251" t="s">
        <v>6329</v>
      </c>
      <c r="H1764" s="234" t="s">
        <v>4504</v>
      </c>
    </row>
    <row r="1765" spans="1:8" x14ac:dyDescent="0.2">
      <c r="A1765" s="240">
        <v>43018</v>
      </c>
      <c r="B1765" s="241" t="s">
        <v>4024</v>
      </c>
      <c r="C1765" s="431"/>
      <c r="D1765" s="140" t="s">
        <v>48</v>
      </c>
      <c r="E1765" s="429">
        <v>525</v>
      </c>
      <c r="F1765" s="255" t="s">
        <v>46</v>
      </c>
      <c r="G1765" s="251" t="s">
        <v>6329</v>
      </c>
      <c r="H1765" s="234" t="s">
        <v>4509</v>
      </c>
    </row>
    <row r="1766" spans="1:8" x14ac:dyDescent="0.2">
      <c r="A1766" s="237">
        <v>42737</v>
      </c>
      <c r="B1766" s="238" t="s">
        <v>3650</v>
      </c>
      <c r="C1766" s="239"/>
      <c r="D1766" s="110" t="s">
        <v>49</v>
      </c>
      <c r="E1766" s="268">
        <v>1200</v>
      </c>
      <c r="F1766" s="256" t="s">
        <v>46</v>
      </c>
      <c r="G1766" s="251" t="s">
        <v>6329</v>
      </c>
      <c r="H1766" s="104" t="s">
        <v>4478</v>
      </c>
    </row>
    <row r="1767" spans="1:8" x14ac:dyDescent="0.2">
      <c r="A1767" s="237">
        <v>42737</v>
      </c>
      <c r="B1767" s="238" t="s">
        <v>3647</v>
      </c>
      <c r="C1767" s="239"/>
      <c r="D1767" s="110" t="s">
        <v>49</v>
      </c>
      <c r="E1767" s="268">
        <v>1200</v>
      </c>
      <c r="F1767" s="256" t="s">
        <v>46</v>
      </c>
      <c r="G1767" s="251" t="s">
        <v>6329</v>
      </c>
      <c r="H1767" s="104" t="s">
        <v>4478</v>
      </c>
    </row>
    <row r="1768" spans="1:8" x14ac:dyDescent="0.2">
      <c r="A1768" s="237">
        <v>42737</v>
      </c>
      <c r="B1768" s="238" t="s">
        <v>3652</v>
      </c>
      <c r="C1768" s="239"/>
      <c r="D1768" s="110" t="s">
        <v>49</v>
      </c>
      <c r="E1768" s="268">
        <v>600</v>
      </c>
      <c r="F1768" s="256" t="s">
        <v>46</v>
      </c>
      <c r="G1768" s="251" t="s">
        <v>6329</v>
      </c>
      <c r="H1768" s="104" t="s">
        <v>4478</v>
      </c>
    </row>
    <row r="1769" spans="1:8" x14ac:dyDescent="0.2">
      <c r="A1769" s="237">
        <v>42737</v>
      </c>
      <c r="B1769" s="238" t="s">
        <v>3654</v>
      </c>
      <c r="C1769" s="239"/>
      <c r="D1769" s="110" t="s">
        <v>49</v>
      </c>
      <c r="E1769" s="268">
        <v>600</v>
      </c>
      <c r="F1769" s="256" t="s">
        <v>46</v>
      </c>
      <c r="G1769" s="251" t="s">
        <v>6329</v>
      </c>
      <c r="H1769" s="235" t="s">
        <v>4478</v>
      </c>
    </row>
    <row r="1770" spans="1:8" x14ac:dyDescent="0.2">
      <c r="A1770" s="237">
        <v>42739</v>
      </c>
      <c r="B1770" s="238" t="s">
        <v>4126</v>
      </c>
      <c r="C1770" s="239" t="s">
        <v>3656</v>
      </c>
      <c r="D1770" s="110" t="s">
        <v>54</v>
      </c>
      <c r="E1770" s="268">
        <v>11482.1</v>
      </c>
      <c r="F1770" s="256" t="s">
        <v>46</v>
      </c>
      <c r="G1770" s="251" t="s">
        <v>6329</v>
      </c>
      <c r="H1770" s="235" t="s">
        <v>4127</v>
      </c>
    </row>
    <row r="1771" spans="1:8" x14ac:dyDescent="0.2">
      <c r="A1771" s="240">
        <v>43055</v>
      </c>
      <c r="B1771" s="241" t="s">
        <v>4380</v>
      </c>
      <c r="C1771" s="242"/>
      <c r="D1771" s="140" t="s">
        <v>81</v>
      </c>
      <c r="E1771" s="269">
        <v>365</v>
      </c>
      <c r="F1771" s="255" t="s">
        <v>46</v>
      </c>
      <c r="G1771" s="262" t="s">
        <v>6329</v>
      </c>
      <c r="H1771" s="234" t="s">
        <v>4492</v>
      </c>
    </row>
    <row r="1772" spans="1:8" x14ac:dyDescent="0.2">
      <c r="A1772" s="243">
        <v>42780</v>
      </c>
      <c r="B1772" s="241" t="s">
        <v>4413</v>
      </c>
      <c r="C1772" s="242"/>
      <c r="D1772" s="140" t="s">
        <v>81</v>
      </c>
      <c r="E1772" s="269">
        <v>210</v>
      </c>
      <c r="F1772" s="255" t="s">
        <v>46</v>
      </c>
      <c r="G1772" s="262" t="s">
        <v>6329</v>
      </c>
      <c r="H1772" s="234" t="s">
        <v>4498</v>
      </c>
    </row>
    <row r="1773" spans="1:8" x14ac:dyDescent="0.2">
      <c r="A1773" s="240">
        <v>43049</v>
      </c>
      <c r="B1773" s="241" t="s">
        <v>4073</v>
      </c>
      <c r="C1773" s="242"/>
      <c r="D1773" s="140" t="s">
        <v>48</v>
      </c>
      <c r="E1773" s="269">
        <v>1066.06</v>
      </c>
      <c r="F1773" s="255" t="s">
        <v>46</v>
      </c>
      <c r="G1773" s="262" t="s">
        <v>6329</v>
      </c>
      <c r="H1773" s="234" t="s">
        <v>4532</v>
      </c>
    </row>
    <row r="1774" spans="1:8" x14ac:dyDescent="0.2">
      <c r="A1774" s="240">
        <v>43060</v>
      </c>
      <c r="B1774" s="238" t="s">
        <v>895</v>
      </c>
      <c r="C1774" s="108" t="s">
        <v>4089</v>
      </c>
      <c r="D1774" s="282" t="s">
        <v>135</v>
      </c>
      <c r="E1774" s="270">
        <v>1023.37</v>
      </c>
      <c r="F1774" s="261" t="s">
        <v>46</v>
      </c>
      <c r="G1774" s="262" t="s">
        <v>6329</v>
      </c>
      <c r="H1774" s="234" t="s">
        <v>4445</v>
      </c>
    </row>
    <row r="1775" spans="1:8" x14ac:dyDescent="0.2">
      <c r="A1775" s="243">
        <v>42780</v>
      </c>
      <c r="B1775" s="241" t="s">
        <v>895</v>
      </c>
      <c r="C1775" s="242" t="s">
        <v>3725</v>
      </c>
      <c r="D1775" s="140" t="s">
        <v>135</v>
      </c>
      <c r="E1775" s="269">
        <v>1311.49</v>
      </c>
      <c r="F1775" s="255" t="s">
        <v>46</v>
      </c>
      <c r="G1775" s="262" t="s">
        <v>6329</v>
      </c>
      <c r="H1775" s="234" t="s">
        <v>4447</v>
      </c>
    </row>
    <row r="1776" spans="1:8" x14ac:dyDescent="0.2">
      <c r="A1776" s="243">
        <v>42884</v>
      </c>
      <c r="B1776" s="241" t="s">
        <v>4177</v>
      </c>
      <c r="C1776" s="242" t="s">
        <v>3856</v>
      </c>
      <c r="D1776" s="140" t="s">
        <v>54</v>
      </c>
      <c r="E1776" s="269">
        <v>1189.99</v>
      </c>
      <c r="F1776" s="260" t="s">
        <v>46</v>
      </c>
      <c r="G1776" s="262" t="s">
        <v>6329</v>
      </c>
      <c r="H1776" s="234" t="s">
        <v>4502</v>
      </c>
    </row>
    <row r="1777" spans="1:8" x14ac:dyDescent="0.2">
      <c r="A1777" s="250">
        <v>43027</v>
      </c>
      <c r="B1777" s="241" t="s">
        <v>4233</v>
      </c>
      <c r="C1777" s="242"/>
      <c r="D1777" s="140" t="s">
        <v>81</v>
      </c>
      <c r="E1777" s="269">
        <v>1195</v>
      </c>
      <c r="F1777" s="255" t="s">
        <v>46</v>
      </c>
      <c r="G1777" s="262" t="s">
        <v>6329</v>
      </c>
      <c r="H1777" s="234" t="s">
        <v>4487</v>
      </c>
    </row>
    <row r="1778" spans="1:8" ht="12.75" thickBot="1" x14ac:dyDescent="0.25">
      <c r="A1778" s="243">
        <v>42773</v>
      </c>
      <c r="B1778" s="241" t="s">
        <v>3698</v>
      </c>
      <c r="C1778" s="242"/>
      <c r="D1778" s="140" t="s">
        <v>48</v>
      </c>
      <c r="E1778" s="269">
        <v>50</v>
      </c>
      <c r="F1778" s="255" t="s">
        <v>46</v>
      </c>
      <c r="G1778" s="262" t="s">
        <v>6329</v>
      </c>
      <c r="H1778" s="234" t="s">
        <v>4520</v>
      </c>
    </row>
    <row r="1779" spans="1:8" ht="12.75" thickBot="1" x14ac:dyDescent="0.25">
      <c r="A1779" s="735" t="s">
        <v>3078</v>
      </c>
      <c r="B1779" s="736"/>
      <c r="C1779" s="467"/>
      <c r="D1779" s="468"/>
      <c r="E1779" s="469">
        <f>SUM(E1761:E1778)</f>
        <v>26203.010000000002</v>
      </c>
      <c r="F1779" s="575"/>
      <c r="G1779" s="467"/>
      <c r="H1779" s="471"/>
    </row>
    <row r="1780" spans="1:8" x14ac:dyDescent="0.2">
      <c r="A1780" s="240">
        <v>43027</v>
      </c>
      <c r="B1780" s="241" t="s">
        <v>4339</v>
      </c>
      <c r="C1780" s="242"/>
      <c r="D1780" s="140" t="s">
        <v>81</v>
      </c>
      <c r="E1780" s="268">
        <v>645</v>
      </c>
      <c r="F1780" s="255" t="s">
        <v>46</v>
      </c>
      <c r="G1780" s="108" t="s">
        <v>5584</v>
      </c>
      <c r="H1780" s="234" t="s">
        <v>4477</v>
      </c>
    </row>
    <row r="1781" spans="1:8" x14ac:dyDescent="0.2">
      <c r="A1781" s="240">
        <v>42990</v>
      </c>
      <c r="B1781" s="241" t="s">
        <v>3983</v>
      </c>
      <c r="C1781" s="242"/>
      <c r="D1781" s="140" t="s">
        <v>49</v>
      </c>
      <c r="E1781" s="269">
        <v>200</v>
      </c>
      <c r="F1781" s="259" t="s">
        <v>46</v>
      </c>
      <c r="G1781" s="108" t="s">
        <v>5584</v>
      </c>
      <c r="H1781" s="104" t="s">
        <v>4480</v>
      </c>
    </row>
    <row r="1782" spans="1:8" x14ac:dyDescent="0.2">
      <c r="A1782" s="243">
        <v>43081</v>
      </c>
      <c r="B1782" s="241" t="s">
        <v>4113</v>
      </c>
      <c r="C1782" s="242"/>
      <c r="D1782" s="140" t="s">
        <v>49</v>
      </c>
      <c r="E1782" s="269">
        <v>2000</v>
      </c>
      <c r="F1782" s="255" t="s">
        <v>46</v>
      </c>
      <c r="G1782" s="108" t="s">
        <v>5584</v>
      </c>
      <c r="H1782" s="104" t="s">
        <v>4479</v>
      </c>
    </row>
    <row r="1783" spans="1:8" x14ac:dyDescent="0.2">
      <c r="A1783" s="243">
        <v>42933</v>
      </c>
      <c r="B1783" s="241" t="s">
        <v>3908</v>
      </c>
      <c r="C1783" s="242"/>
      <c r="D1783" s="140" t="s">
        <v>49</v>
      </c>
      <c r="E1783" s="269">
        <v>500</v>
      </c>
      <c r="F1783" s="260" t="s">
        <v>46</v>
      </c>
      <c r="G1783" s="108" t="s">
        <v>5584</v>
      </c>
      <c r="H1783" s="104" t="s">
        <v>4481</v>
      </c>
    </row>
    <row r="1784" spans="1:8" x14ac:dyDescent="0.2">
      <c r="A1784" s="243">
        <v>43081</v>
      </c>
      <c r="B1784" s="241" t="s">
        <v>4112</v>
      </c>
      <c r="C1784" s="242"/>
      <c r="D1784" s="140" t="s">
        <v>49</v>
      </c>
      <c r="E1784" s="269">
        <v>2000</v>
      </c>
      <c r="F1784" s="255" t="s">
        <v>46</v>
      </c>
      <c r="G1784" s="108" t="s">
        <v>5584</v>
      </c>
      <c r="H1784" s="104" t="s">
        <v>4479</v>
      </c>
    </row>
    <row r="1785" spans="1:8" x14ac:dyDescent="0.2">
      <c r="A1785" s="243">
        <v>42810</v>
      </c>
      <c r="B1785" s="241" t="s">
        <v>3770</v>
      </c>
      <c r="C1785" s="242"/>
      <c r="D1785" s="140" t="s">
        <v>49</v>
      </c>
      <c r="E1785" s="269">
        <v>1897.92</v>
      </c>
      <c r="F1785" s="260" t="s">
        <v>46</v>
      </c>
      <c r="G1785" s="108" t="s">
        <v>5584</v>
      </c>
      <c r="H1785" s="104" t="s">
        <v>4482</v>
      </c>
    </row>
    <row r="1786" spans="1:8" x14ac:dyDescent="0.2">
      <c r="A1786" s="240">
        <v>43027</v>
      </c>
      <c r="B1786" s="241" t="s">
        <v>4167</v>
      </c>
      <c r="C1786" s="242" t="s">
        <v>4037</v>
      </c>
      <c r="D1786" s="140" t="s">
        <v>135</v>
      </c>
      <c r="E1786" s="268">
        <v>1400</v>
      </c>
      <c r="F1786" s="255" t="s">
        <v>46</v>
      </c>
      <c r="G1786" s="108" t="s">
        <v>5584</v>
      </c>
      <c r="H1786" s="234" t="s">
        <v>4168</v>
      </c>
    </row>
    <row r="1787" spans="1:8" x14ac:dyDescent="0.2">
      <c r="A1787" s="243">
        <v>42780</v>
      </c>
      <c r="B1787" s="241" t="s">
        <v>3722</v>
      </c>
      <c r="C1787" s="244"/>
      <c r="D1787" s="245" t="s">
        <v>3135</v>
      </c>
      <c r="E1787" s="271">
        <v>5200</v>
      </c>
      <c r="F1787" s="255" t="s">
        <v>46</v>
      </c>
      <c r="G1787" s="108" t="s">
        <v>5584</v>
      </c>
      <c r="H1787" s="104" t="s">
        <v>3220</v>
      </c>
    </row>
    <row r="1788" spans="1:8" x14ac:dyDescent="0.2">
      <c r="A1788" s="243">
        <v>42845</v>
      </c>
      <c r="B1788" s="241" t="s">
        <v>3810</v>
      </c>
      <c r="C1788" s="242"/>
      <c r="D1788" s="140" t="s">
        <v>3135</v>
      </c>
      <c r="E1788" s="269">
        <v>5200</v>
      </c>
      <c r="F1788" s="260" t="s">
        <v>46</v>
      </c>
      <c r="G1788" s="108" t="s">
        <v>5584</v>
      </c>
      <c r="H1788" s="104" t="s">
        <v>3220</v>
      </c>
    </row>
    <row r="1789" spans="1:8" x14ac:dyDescent="0.2">
      <c r="A1789" s="243">
        <v>42815</v>
      </c>
      <c r="B1789" s="241" t="s">
        <v>3775</v>
      </c>
      <c r="C1789" s="242"/>
      <c r="D1789" s="140" t="s">
        <v>3135</v>
      </c>
      <c r="E1789" s="269">
        <v>5200</v>
      </c>
      <c r="F1789" s="260" t="s">
        <v>46</v>
      </c>
      <c r="G1789" s="108" t="s">
        <v>5584</v>
      </c>
      <c r="H1789" s="104" t="s">
        <v>3220</v>
      </c>
    </row>
    <row r="1790" spans="1:8" x14ac:dyDescent="0.2">
      <c r="A1790" s="243">
        <v>42937</v>
      </c>
      <c r="B1790" s="241" t="s">
        <v>3914</v>
      </c>
      <c r="C1790" s="242"/>
      <c r="D1790" s="140" t="s">
        <v>3135</v>
      </c>
      <c r="E1790" s="269">
        <v>5200</v>
      </c>
      <c r="F1790" s="260" t="s">
        <v>46</v>
      </c>
      <c r="G1790" s="108" t="s">
        <v>5584</v>
      </c>
      <c r="H1790" s="104" t="s">
        <v>3220</v>
      </c>
    </row>
    <row r="1791" spans="1:8" x14ac:dyDescent="0.2">
      <c r="A1791" s="243">
        <v>42878</v>
      </c>
      <c r="B1791" s="241" t="s">
        <v>3848</v>
      </c>
      <c r="C1791" s="242"/>
      <c r="D1791" s="140" t="s">
        <v>3135</v>
      </c>
      <c r="E1791" s="269">
        <v>5200</v>
      </c>
      <c r="F1791" s="260" t="s">
        <v>46</v>
      </c>
      <c r="G1791" s="108" t="s">
        <v>5584</v>
      </c>
      <c r="H1791" s="104" t="s">
        <v>3220</v>
      </c>
    </row>
    <row r="1792" spans="1:8" x14ac:dyDescent="0.2">
      <c r="A1792" s="240">
        <v>42972</v>
      </c>
      <c r="B1792" s="241" t="s">
        <v>3960</v>
      </c>
      <c r="C1792" s="242"/>
      <c r="D1792" s="140" t="s">
        <v>3135</v>
      </c>
      <c r="E1792" s="269">
        <v>5200</v>
      </c>
      <c r="F1792" s="259" t="s">
        <v>46</v>
      </c>
      <c r="G1792" s="108" t="s">
        <v>5584</v>
      </c>
      <c r="H1792" s="104" t="s">
        <v>3220</v>
      </c>
    </row>
    <row r="1793" spans="1:8" x14ac:dyDescent="0.2">
      <c r="A1793" s="243">
        <v>42912</v>
      </c>
      <c r="B1793" s="241" t="s">
        <v>3888</v>
      </c>
      <c r="C1793" s="242"/>
      <c r="D1793" s="140" t="s">
        <v>3135</v>
      </c>
      <c r="E1793" s="269">
        <v>5200</v>
      </c>
      <c r="F1793" s="260" t="s">
        <v>46</v>
      </c>
      <c r="G1793" s="108" t="s">
        <v>5584</v>
      </c>
      <c r="H1793" s="104" t="s">
        <v>3220</v>
      </c>
    </row>
    <row r="1794" spans="1:8" x14ac:dyDescent="0.2">
      <c r="A1794" s="240">
        <v>43004</v>
      </c>
      <c r="B1794" s="241" t="s">
        <v>4006</v>
      </c>
      <c r="C1794" s="242"/>
      <c r="D1794" s="140" t="s">
        <v>3135</v>
      </c>
      <c r="E1794" s="269">
        <v>5200</v>
      </c>
      <c r="F1794" s="255" t="s">
        <v>46</v>
      </c>
      <c r="G1794" s="108" t="s">
        <v>5584</v>
      </c>
      <c r="H1794" s="104" t="s">
        <v>3220</v>
      </c>
    </row>
    <row r="1795" spans="1:8" x14ac:dyDescent="0.2">
      <c r="A1795" s="240">
        <v>43038</v>
      </c>
      <c r="B1795" s="241" t="s">
        <v>4057</v>
      </c>
      <c r="C1795" s="242"/>
      <c r="D1795" s="140" t="s">
        <v>3135</v>
      </c>
      <c r="E1795" s="269">
        <v>5200</v>
      </c>
      <c r="F1795" s="255" t="s">
        <v>46</v>
      </c>
      <c r="G1795" s="108" t="s">
        <v>5584</v>
      </c>
      <c r="H1795" s="104" t="s">
        <v>3220</v>
      </c>
    </row>
    <row r="1796" spans="1:8" x14ac:dyDescent="0.2">
      <c r="A1796" s="237">
        <v>42745</v>
      </c>
      <c r="B1796" s="238" t="s">
        <v>3689</v>
      </c>
      <c r="C1796" s="239"/>
      <c r="D1796" s="110" t="s">
        <v>3135</v>
      </c>
      <c r="E1796" s="268">
        <v>5200</v>
      </c>
      <c r="F1796" s="256" t="s">
        <v>46</v>
      </c>
      <c r="G1796" s="108" t="s">
        <v>5584</v>
      </c>
      <c r="H1796" s="104" t="s">
        <v>3220</v>
      </c>
    </row>
    <row r="1797" spans="1:8" x14ac:dyDescent="0.2">
      <c r="A1797" s="240">
        <v>43024</v>
      </c>
      <c r="B1797" s="241" t="s">
        <v>4033</v>
      </c>
      <c r="C1797" s="242"/>
      <c r="D1797" s="140" t="s">
        <v>3135</v>
      </c>
      <c r="E1797" s="269">
        <v>5200</v>
      </c>
      <c r="F1797" s="255" t="s">
        <v>46</v>
      </c>
      <c r="G1797" s="108" t="s">
        <v>5584</v>
      </c>
      <c r="H1797" s="104" t="s">
        <v>4195</v>
      </c>
    </row>
    <row r="1798" spans="1:8" x14ac:dyDescent="0.2">
      <c r="A1798" s="243">
        <v>42937</v>
      </c>
      <c r="B1798" s="241" t="s">
        <v>3915</v>
      </c>
      <c r="C1798" s="242"/>
      <c r="D1798" s="140" t="s">
        <v>3135</v>
      </c>
      <c r="E1798" s="269">
        <v>5200</v>
      </c>
      <c r="F1798" s="260" t="s">
        <v>46</v>
      </c>
      <c r="G1798" s="108" t="s">
        <v>5584</v>
      </c>
      <c r="H1798" s="104" t="s">
        <v>4195</v>
      </c>
    </row>
    <row r="1799" spans="1:8" x14ac:dyDescent="0.2">
      <c r="A1799" s="243">
        <v>42880</v>
      </c>
      <c r="B1799" s="241" t="s">
        <v>3855</v>
      </c>
      <c r="C1799" s="242"/>
      <c r="D1799" s="140" t="s">
        <v>3135</v>
      </c>
      <c r="E1799" s="269">
        <v>5200</v>
      </c>
      <c r="F1799" s="260" t="s">
        <v>46</v>
      </c>
      <c r="G1799" s="108" t="s">
        <v>5584</v>
      </c>
      <c r="H1799" s="104" t="s">
        <v>4195</v>
      </c>
    </row>
    <row r="1800" spans="1:8" x14ac:dyDescent="0.2">
      <c r="A1800" s="243">
        <v>42912</v>
      </c>
      <c r="B1800" s="241" t="s">
        <v>3889</v>
      </c>
      <c r="C1800" s="242"/>
      <c r="D1800" s="140" t="s">
        <v>3135</v>
      </c>
      <c r="E1800" s="269">
        <v>5200</v>
      </c>
      <c r="F1800" s="260" t="s">
        <v>46</v>
      </c>
      <c r="G1800" s="108" t="s">
        <v>5584</v>
      </c>
      <c r="H1800" s="104" t="s">
        <v>4195</v>
      </c>
    </row>
    <row r="1801" spans="1:8" x14ac:dyDescent="0.2">
      <c r="A1801" s="240">
        <v>42975</v>
      </c>
      <c r="B1801" s="241" t="s">
        <v>3967</v>
      </c>
      <c r="C1801" s="242"/>
      <c r="D1801" s="140" t="s">
        <v>3135</v>
      </c>
      <c r="E1801" s="269">
        <v>5200</v>
      </c>
      <c r="F1801" s="259" t="s">
        <v>46</v>
      </c>
      <c r="G1801" s="108" t="s">
        <v>5584</v>
      </c>
      <c r="H1801" s="104" t="s">
        <v>4195</v>
      </c>
    </row>
    <row r="1802" spans="1:8" x14ac:dyDescent="0.2">
      <c r="A1802" s="240">
        <v>42998</v>
      </c>
      <c r="B1802" s="241" t="s">
        <v>4157</v>
      </c>
      <c r="C1802" s="242" t="s">
        <v>3994</v>
      </c>
      <c r="D1802" s="140" t="s">
        <v>54</v>
      </c>
      <c r="E1802" s="269">
        <v>785</v>
      </c>
      <c r="F1802" s="255" t="s">
        <v>46</v>
      </c>
      <c r="G1802" s="108" t="s">
        <v>5584</v>
      </c>
      <c r="H1802" s="234" t="s">
        <v>4219</v>
      </c>
    </row>
    <row r="1803" spans="1:8" x14ac:dyDescent="0.2">
      <c r="A1803" s="240">
        <v>42996</v>
      </c>
      <c r="B1803" s="241" t="s">
        <v>4231</v>
      </c>
      <c r="C1803" s="242" t="s">
        <v>3988</v>
      </c>
      <c r="D1803" s="140" t="s">
        <v>54</v>
      </c>
      <c r="E1803" s="269">
        <v>2100</v>
      </c>
      <c r="F1803" s="259" t="s">
        <v>46</v>
      </c>
      <c r="G1803" s="108" t="s">
        <v>5584</v>
      </c>
      <c r="H1803" s="234" t="s">
        <v>4232</v>
      </c>
    </row>
    <row r="1804" spans="1:8" x14ac:dyDescent="0.2">
      <c r="A1804" s="243">
        <v>42807</v>
      </c>
      <c r="B1804" s="241" t="s">
        <v>4387</v>
      </c>
      <c r="C1804" s="242" t="s">
        <v>1171</v>
      </c>
      <c r="D1804" s="140" t="s">
        <v>54</v>
      </c>
      <c r="E1804" s="269">
        <v>708</v>
      </c>
      <c r="F1804" s="255" t="s">
        <v>46</v>
      </c>
      <c r="G1804" s="108" t="s">
        <v>5584</v>
      </c>
      <c r="H1804" s="234" t="s">
        <v>4386</v>
      </c>
    </row>
    <row r="1805" spans="1:8" x14ac:dyDescent="0.2">
      <c r="A1805" s="243">
        <v>42796</v>
      </c>
      <c r="B1805" s="241" t="s">
        <v>4387</v>
      </c>
      <c r="C1805" s="242" t="s">
        <v>3746</v>
      </c>
      <c r="D1805" s="140" t="s">
        <v>54</v>
      </c>
      <c r="E1805" s="268">
        <v>658</v>
      </c>
      <c r="F1805" s="255" t="s">
        <v>46</v>
      </c>
      <c r="G1805" s="108" t="s">
        <v>5584</v>
      </c>
      <c r="H1805" s="234" t="s">
        <v>4388</v>
      </c>
    </row>
    <row r="1806" spans="1:8" x14ac:dyDescent="0.2">
      <c r="A1806" s="243">
        <v>42753</v>
      </c>
      <c r="B1806" s="241" t="s">
        <v>4146</v>
      </c>
      <c r="C1806" s="242" t="s">
        <v>3681</v>
      </c>
      <c r="D1806" s="140" t="s">
        <v>54</v>
      </c>
      <c r="E1806" s="269">
        <v>2266</v>
      </c>
      <c r="F1806" s="255" t="s">
        <v>46</v>
      </c>
      <c r="G1806" s="108" t="s">
        <v>5584</v>
      </c>
      <c r="H1806" s="235" t="s">
        <v>4147</v>
      </c>
    </row>
    <row r="1807" spans="1:8" x14ac:dyDescent="0.2">
      <c r="A1807" s="243">
        <v>42796</v>
      </c>
      <c r="B1807" s="241" t="s">
        <v>4146</v>
      </c>
      <c r="C1807" s="242" t="s">
        <v>3745</v>
      </c>
      <c r="D1807" s="140" t="s">
        <v>54</v>
      </c>
      <c r="E1807" s="269">
        <v>835.8</v>
      </c>
      <c r="F1807" s="255" t="s">
        <v>46</v>
      </c>
      <c r="G1807" s="108" t="s">
        <v>5584</v>
      </c>
      <c r="H1807" s="234" t="s">
        <v>6402</v>
      </c>
    </row>
    <row r="1808" spans="1:8" x14ac:dyDescent="0.2">
      <c r="A1808" s="243">
        <v>42817</v>
      </c>
      <c r="B1808" s="241" t="s">
        <v>4404</v>
      </c>
      <c r="C1808" s="242"/>
      <c r="D1808" s="140" t="s">
        <v>81</v>
      </c>
      <c r="E1808" s="269">
        <v>425</v>
      </c>
      <c r="F1808" s="260" t="s">
        <v>46</v>
      </c>
      <c r="G1808" s="108" t="s">
        <v>5584</v>
      </c>
      <c r="H1808" s="234" t="s">
        <v>4365</v>
      </c>
    </row>
    <row r="1809" spans="1:8" x14ac:dyDescent="0.2">
      <c r="A1809" s="243">
        <v>42831</v>
      </c>
      <c r="B1809" s="241" t="s">
        <v>4404</v>
      </c>
      <c r="C1809" s="242"/>
      <c r="D1809" s="140" t="s">
        <v>81</v>
      </c>
      <c r="E1809" s="269">
        <v>220</v>
      </c>
      <c r="F1809" s="260" t="s">
        <v>46</v>
      </c>
      <c r="G1809" s="108" t="s">
        <v>5584</v>
      </c>
      <c r="H1809" s="234" t="s">
        <v>4366</v>
      </c>
    </row>
    <row r="1810" spans="1:8" x14ac:dyDescent="0.2">
      <c r="A1810" s="243">
        <v>43061</v>
      </c>
      <c r="B1810" s="241" t="s">
        <v>4405</v>
      </c>
      <c r="C1810" s="242" t="s">
        <v>215</v>
      </c>
      <c r="D1810" s="140" t="s">
        <v>54</v>
      </c>
      <c r="E1810" s="269">
        <v>5000</v>
      </c>
      <c r="F1810" s="255" t="s">
        <v>46</v>
      </c>
      <c r="G1810" s="108" t="s">
        <v>5584</v>
      </c>
      <c r="H1810" s="234" t="s">
        <v>4406</v>
      </c>
    </row>
    <row r="1811" spans="1:8" x14ac:dyDescent="0.2">
      <c r="A1811" s="243">
        <v>43077</v>
      </c>
      <c r="B1811" s="241" t="s">
        <v>4405</v>
      </c>
      <c r="C1811" s="242" t="s">
        <v>4108</v>
      </c>
      <c r="D1811" s="140" t="s">
        <v>54</v>
      </c>
      <c r="E1811" s="269">
        <v>5000</v>
      </c>
      <c r="F1811" s="255" t="s">
        <v>46</v>
      </c>
      <c r="G1811" s="108" t="s">
        <v>5584</v>
      </c>
      <c r="H1811" s="234" t="s">
        <v>4407</v>
      </c>
    </row>
    <row r="1812" spans="1:8" x14ac:dyDescent="0.2">
      <c r="A1812" s="243">
        <v>42797</v>
      </c>
      <c r="B1812" s="241" t="s">
        <v>4142</v>
      </c>
      <c r="C1812" s="242" t="s">
        <v>3748</v>
      </c>
      <c r="D1812" s="140" t="s">
        <v>54</v>
      </c>
      <c r="E1812" s="269">
        <v>480</v>
      </c>
      <c r="F1812" s="255" t="s">
        <v>46</v>
      </c>
      <c r="G1812" s="108" t="s">
        <v>5584</v>
      </c>
      <c r="H1812" s="234" t="s">
        <v>6403</v>
      </c>
    </row>
    <row r="1813" spans="1:8" x14ac:dyDescent="0.2">
      <c r="A1813" s="240">
        <v>42982</v>
      </c>
      <c r="B1813" s="241" t="s">
        <v>3971</v>
      </c>
      <c r="C1813" s="242"/>
      <c r="D1813" s="140" t="s">
        <v>48</v>
      </c>
      <c r="E1813" s="269">
        <v>280</v>
      </c>
      <c r="F1813" s="259" t="s">
        <v>46</v>
      </c>
      <c r="G1813" s="108" t="s">
        <v>5584</v>
      </c>
      <c r="H1813" s="234" t="s">
        <v>4529</v>
      </c>
    </row>
    <row r="1814" spans="1:8" x14ac:dyDescent="0.2">
      <c r="A1814" s="240">
        <v>43028</v>
      </c>
      <c r="B1814" s="241" t="s">
        <v>4040</v>
      </c>
      <c r="C1814" s="242"/>
      <c r="D1814" s="140" t="s">
        <v>48</v>
      </c>
      <c r="E1814" s="269">
        <v>48.57</v>
      </c>
      <c r="F1814" s="255" t="s">
        <v>46</v>
      </c>
      <c r="G1814" s="108" t="s">
        <v>5584</v>
      </c>
      <c r="H1814" s="234" t="s">
        <v>4530</v>
      </c>
    </row>
    <row r="1815" spans="1:8" x14ac:dyDescent="0.2">
      <c r="A1815" s="243">
        <v>42912</v>
      </c>
      <c r="B1815" s="241" t="s">
        <v>3890</v>
      </c>
      <c r="C1815" s="242"/>
      <c r="D1815" s="140" t="s">
        <v>48</v>
      </c>
      <c r="E1815" s="269">
        <v>754</v>
      </c>
      <c r="F1815" s="260" t="s">
        <v>46</v>
      </c>
      <c r="G1815" s="108" t="s">
        <v>5584</v>
      </c>
      <c r="H1815" s="234" t="s">
        <v>4531</v>
      </c>
    </row>
    <row r="1816" spans="1:8" x14ac:dyDescent="0.2">
      <c r="A1816" s="240">
        <v>42990</v>
      </c>
      <c r="B1816" s="241" t="s">
        <v>895</v>
      </c>
      <c r="C1816" s="242" t="s">
        <v>3984</v>
      </c>
      <c r="D1816" s="140" t="s">
        <v>135</v>
      </c>
      <c r="E1816" s="269">
        <v>1468.63</v>
      </c>
      <c r="F1816" s="259" t="s">
        <v>46</v>
      </c>
      <c r="G1816" s="108" t="s">
        <v>5584</v>
      </c>
      <c r="H1816" s="234" t="s">
        <v>4438</v>
      </c>
    </row>
    <row r="1817" spans="1:8" x14ac:dyDescent="0.2">
      <c r="A1817" s="243">
        <v>42836</v>
      </c>
      <c r="B1817" s="241" t="s">
        <v>895</v>
      </c>
      <c r="C1817" s="242" t="s">
        <v>3803</v>
      </c>
      <c r="D1817" s="140" t="s">
        <v>135</v>
      </c>
      <c r="E1817" s="269">
        <v>708.4</v>
      </c>
      <c r="F1817" s="260" t="s">
        <v>46</v>
      </c>
      <c r="G1817" s="108" t="s">
        <v>5584</v>
      </c>
      <c r="H1817" s="234" t="s">
        <v>4455</v>
      </c>
    </row>
    <row r="1818" spans="1:8" x14ac:dyDescent="0.2">
      <c r="A1818" s="243">
        <v>42828</v>
      </c>
      <c r="B1818" s="241" t="s">
        <v>895</v>
      </c>
      <c r="C1818" s="242" t="s">
        <v>3788</v>
      </c>
      <c r="D1818" s="140" t="s">
        <v>135</v>
      </c>
      <c r="E1818" s="269">
        <v>1620.44</v>
      </c>
      <c r="F1818" s="260" t="s">
        <v>46</v>
      </c>
      <c r="G1818" s="108" t="s">
        <v>5584</v>
      </c>
      <c r="H1818" s="234" t="s">
        <v>4456</v>
      </c>
    </row>
    <row r="1819" spans="1:8" x14ac:dyDescent="0.2">
      <c r="A1819" s="243">
        <v>42801</v>
      </c>
      <c r="B1819" s="241" t="s">
        <v>4327</v>
      </c>
      <c r="C1819" s="242" t="s">
        <v>3751</v>
      </c>
      <c r="D1819" s="140" t="s">
        <v>54</v>
      </c>
      <c r="E1819" s="269">
        <v>2161.06</v>
      </c>
      <c r="F1819" s="255" t="s">
        <v>46</v>
      </c>
      <c r="G1819" s="108" t="s">
        <v>5584</v>
      </c>
      <c r="H1819" s="234" t="s">
        <v>4328</v>
      </c>
    </row>
    <row r="1820" spans="1:8" x14ac:dyDescent="0.2">
      <c r="A1820" s="243">
        <v>42817</v>
      </c>
      <c r="B1820" s="241" t="s">
        <v>4364</v>
      </c>
      <c r="C1820" s="242"/>
      <c r="D1820" s="140" t="s">
        <v>81</v>
      </c>
      <c r="E1820" s="269">
        <v>425</v>
      </c>
      <c r="F1820" s="260" t="s">
        <v>46</v>
      </c>
      <c r="G1820" s="262" t="s">
        <v>5584</v>
      </c>
      <c r="H1820" s="234" t="s">
        <v>4365</v>
      </c>
    </row>
    <row r="1821" spans="1:8" x14ac:dyDescent="0.2">
      <c r="A1821" s="243">
        <v>42831</v>
      </c>
      <c r="B1821" s="241" t="s">
        <v>4364</v>
      </c>
      <c r="C1821" s="242"/>
      <c r="D1821" s="140" t="s">
        <v>81</v>
      </c>
      <c r="E1821" s="269">
        <v>220</v>
      </c>
      <c r="F1821" s="260" t="s">
        <v>46</v>
      </c>
      <c r="G1821" s="262" t="s">
        <v>5584</v>
      </c>
      <c r="H1821" s="234" t="s">
        <v>4366</v>
      </c>
    </row>
    <row r="1822" spans="1:8" x14ac:dyDescent="0.2">
      <c r="A1822" s="243">
        <v>43077</v>
      </c>
      <c r="B1822" s="241" t="s">
        <v>4272</v>
      </c>
      <c r="C1822" s="242" t="s">
        <v>4108</v>
      </c>
      <c r="D1822" s="140" t="s">
        <v>54</v>
      </c>
      <c r="E1822" s="269">
        <v>5000</v>
      </c>
      <c r="F1822" s="255" t="s">
        <v>46</v>
      </c>
      <c r="G1822" s="262" t="s">
        <v>5584</v>
      </c>
      <c r="H1822" s="234" t="s">
        <v>6342</v>
      </c>
    </row>
    <row r="1823" spans="1:8" x14ac:dyDescent="0.2">
      <c r="A1823" s="243">
        <v>43061</v>
      </c>
      <c r="B1823" s="241" t="s">
        <v>4272</v>
      </c>
      <c r="C1823" s="242" t="s">
        <v>4091</v>
      </c>
      <c r="D1823" s="140" t="s">
        <v>54</v>
      </c>
      <c r="E1823" s="269">
        <v>5000</v>
      </c>
      <c r="F1823" s="255" t="s">
        <v>46</v>
      </c>
      <c r="G1823" s="262" t="s">
        <v>5584</v>
      </c>
      <c r="H1823" s="234" t="s">
        <v>4273</v>
      </c>
    </row>
    <row r="1824" spans="1:8" x14ac:dyDescent="0.2">
      <c r="A1824" s="240">
        <v>42998</v>
      </c>
      <c r="B1824" s="241" t="s">
        <v>3995</v>
      </c>
      <c r="C1824" s="242"/>
      <c r="D1824" s="140" t="s">
        <v>303</v>
      </c>
      <c r="E1824" s="269">
        <v>12.82</v>
      </c>
      <c r="F1824" s="255" t="s">
        <v>46</v>
      </c>
      <c r="G1824" s="262" t="s">
        <v>5584</v>
      </c>
      <c r="H1824" s="234" t="s">
        <v>4479</v>
      </c>
    </row>
    <row r="1825" spans="1:8" x14ac:dyDescent="0.2">
      <c r="A1825" s="243">
        <v>42947</v>
      </c>
      <c r="B1825" s="241" t="s">
        <v>3926</v>
      </c>
      <c r="C1825" s="242"/>
      <c r="D1825" s="140" t="s">
        <v>303</v>
      </c>
      <c r="E1825" s="269">
        <v>48.13</v>
      </c>
      <c r="F1825" s="260" t="s">
        <v>46</v>
      </c>
      <c r="G1825" s="262" t="s">
        <v>5584</v>
      </c>
      <c r="H1825" s="234" t="s">
        <v>4479</v>
      </c>
    </row>
    <row r="1826" spans="1:8" x14ac:dyDescent="0.2">
      <c r="A1826" s="243">
        <v>42948</v>
      </c>
      <c r="B1826" s="241" t="s">
        <v>3927</v>
      </c>
      <c r="C1826" s="242"/>
      <c r="D1826" s="140" t="s">
        <v>303</v>
      </c>
      <c r="E1826" s="269">
        <v>75.239999999999995</v>
      </c>
      <c r="F1826" s="260" t="s">
        <v>46</v>
      </c>
      <c r="G1826" s="262" t="s">
        <v>5584</v>
      </c>
      <c r="H1826" s="234" t="s">
        <v>4479</v>
      </c>
    </row>
    <row r="1827" spans="1:8" x14ac:dyDescent="0.2">
      <c r="A1827" s="243">
        <v>43090</v>
      </c>
      <c r="B1827" s="241" t="s">
        <v>4463</v>
      </c>
      <c r="C1827" s="242"/>
      <c r="D1827" s="140" t="s">
        <v>81</v>
      </c>
      <c r="E1827" s="269">
        <v>1360</v>
      </c>
      <c r="F1827" s="255" t="s">
        <v>46</v>
      </c>
      <c r="G1827" s="262" t="s">
        <v>5584</v>
      </c>
      <c r="H1827" s="234" t="s">
        <v>4464</v>
      </c>
    </row>
    <row r="1828" spans="1:8" x14ac:dyDescent="0.2">
      <c r="A1828" s="240">
        <v>43007</v>
      </c>
      <c r="B1828" s="241" t="s">
        <v>4463</v>
      </c>
      <c r="C1828" s="242"/>
      <c r="D1828" s="140" t="s">
        <v>81</v>
      </c>
      <c r="E1828" s="269">
        <v>900</v>
      </c>
      <c r="F1828" s="255" t="s">
        <v>46</v>
      </c>
      <c r="G1828" s="262" t="s">
        <v>5584</v>
      </c>
      <c r="H1828" s="234" t="s">
        <v>4465</v>
      </c>
    </row>
    <row r="1829" spans="1:8" x14ac:dyDescent="0.2">
      <c r="A1829" s="240">
        <v>42989</v>
      </c>
      <c r="B1829" s="241" t="s">
        <v>4463</v>
      </c>
      <c r="C1829" s="242"/>
      <c r="D1829" s="140" t="s">
        <v>81</v>
      </c>
      <c r="E1829" s="269">
        <v>670</v>
      </c>
      <c r="F1829" s="259" t="s">
        <v>46</v>
      </c>
      <c r="G1829" s="262" t="s">
        <v>5584</v>
      </c>
      <c r="H1829" s="234" t="s">
        <v>4466</v>
      </c>
    </row>
    <row r="1830" spans="1:8" x14ac:dyDescent="0.2">
      <c r="A1830" s="240">
        <v>43052</v>
      </c>
      <c r="B1830" s="241" t="s">
        <v>4463</v>
      </c>
      <c r="C1830" s="242"/>
      <c r="D1830" s="140" t="s">
        <v>81</v>
      </c>
      <c r="E1830" s="269">
        <v>900</v>
      </c>
      <c r="F1830" s="255" t="s">
        <v>46</v>
      </c>
      <c r="G1830" s="262" t="s">
        <v>5584</v>
      </c>
      <c r="H1830" s="234" t="s">
        <v>4467</v>
      </c>
    </row>
    <row r="1831" spans="1:8" x14ac:dyDescent="0.2">
      <c r="A1831" s="240">
        <v>42971</v>
      </c>
      <c r="B1831" s="241" t="s">
        <v>4463</v>
      </c>
      <c r="C1831" s="242"/>
      <c r="D1831" s="140" t="s">
        <v>81</v>
      </c>
      <c r="E1831" s="269">
        <v>440</v>
      </c>
      <c r="F1831" s="259" t="s">
        <v>46</v>
      </c>
      <c r="G1831" s="262" t="s">
        <v>5584</v>
      </c>
      <c r="H1831" s="234" t="s">
        <v>4468</v>
      </c>
    </row>
    <row r="1832" spans="1:8" x14ac:dyDescent="0.2">
      <c r="A1832" s="243">
        <v>42906</v>
      </c>
      <c r="B1832" s="241" t="s">
        <v>4318</v>
      </c>
      <c r="C1832" s="242"/>
      <c r="D1832" s="140" t="s">
        <v>81</v>
      </c>
      <c r="E1832" s="269">
        <v>2185</v>
      </c>
      <c r="F1832" s="260" t="s">
        <v>46</v>
      </c>
      <c r="G1832" s="262" t="s">
        <v>5584</v>
      </c>
      <c r="H1832" s="234" t="s">
        <v>4308</v>
      </c>
    </row>
    <row r="1833" spans="1:8" x14ac:dyDescent="0.2">
      <c r="A1833" s="237">
        <v>42758</v>
      </c>
      <c r="B1833" s="238" t="s">
        <v>4149</v>
      </c>
      <c r="C1833" s="239" t="s">
        <v>3683</v>
      </c>
      <c r="D1833" s="110" t="s">
        <v>54</v>
      </c>
      <c r="E1833" s="268">
        <v>9788</v>
      </c>
      <c r="F1833" s="256" t="s">
        <v>46</v>
      </c>
      <c r="G1833" s="251" t="s">
        <v>5584</v>
      </c>
      <c r="H1833" s="235" t="s">
        <v>4150</v>
      </c>
    </row>
    <row r="1834" spans="1:8" x14ac:dyDescent="0.2">
      <c r="A1834" s="243">
        <v>43027</v>
      </c>
      <c r="B1834" s="241" t="s">
        <v>4038</v>
      </c>
      <c r="C1834" s="242"/>
      <c r="D1834" s="140" t="s">
        <v>48</v>
      </c>
      <c r="E1834" s="269">
        <v>110</v>
      </c>
      <c r="F1834" s="255" t="s">
        <v>46</v>
      </c>
      <c r="G1834" s="251" t="s">
        <v>5584</v>
      </c>
      <c r="H1834" s="234" t="s">
        <v>4503</v>
      </c>
    </row>
    <row r="1835" spans="1:8" x14ac:dyDescent="0.2">
      <c r="A1835" s="240">
        <v>42992</v>
      </c>
      <c r="B1835" s="241" t="s">
        <v>3986</v>
      </c>
      <c r="C1835" s="242"/>
      <c r="D1835" s="140" t="s">
        <v>48</v>
      </c>
      <c r="E1835" s="269">
        <v>75</v>
      </c>
      <c r="F1835" s="259" t="s">
        <v>46</v>
      </c>
      <c r="G1835" s="262" t="s">
        <v>5584</v>
      </c>
      <c r="H1835" s="234" t="s">
        <v>4516</v>
      </c>
    </row>
    <row r="1836" spans="1:8" x14ac:dyDescent="0.2">
      <c r="A1836" s="240">
        <v>43006</v>
      </c>
      <c r="B1836" s="241" t="s">
        <v>4008</v>
      </c>
      <c r="C1836" s="242"/>
      <c r="D1836" s="140" t="s">
        <v>48</v>
      </c>
      <c r="E1836" s="269">
        <v>75</v>
      </c>
      <c r="F1836" s="255" t="s">
        <v>46</v>
      </c>
      <c r="G1836" s="262" t="s">
        <v>5584</v>
      </c>
      <c r="H1836" s="234" t="s">
        <v>4516</v>
      </c>
    </row>
    <row r="1837" spans="1:8" x14ac:dyDescent="0.2">
      <c r="A1837" s="240">
        <v>43019</v>
      </c>
      <c r="B1837" s="241" t="s">
        <v>4028</v>
      </c>
      <c r="C1837" s="242"/>
      <c r="D1837" s="140" t="s">
        <v>48</v>
      </c>
      <c r="E1837" s="269">
        <v>531.54999999999995</v>
      </c>
      <c r="F1837" s="255" t="s">
        <v>46</v>
      </c>
      <c r="G1837" s="262" t="s">
        <v>5584</v>
      </c>
      <c r="H1837" s="234" t="s">
        <v>4518</v>
      </c>
    </row>
    <row r="1838" spans="1:8" x14ac:dyDescent="0.2">
      <c r="A1838" s="240">
        <v>43055</v>
      </c>
      <c r="B1838" s="241" t="s">
        <v>4085</v>
      </c>
      <c r="C1838" s="108"/>
      <c r="D1838" s="140" t="s">
        <v>48</v>
      </c>
      <c r="E1838" s="270">
        <v>293.08999999999997</v>
      </c>
      <c r="F1838" s="255" t="s">
        <v>46</v>
      </c>
      <c r="G1838" s="262" t="s">
        <v>5584</v>
      </c>
      <c r="H1838" s="249" t="s">
        <v>4521</v>
      </c>
    </row>
    <row r="1839" spans="1:8" ht="12.75" thickBot="1" x14ac:dyDescent="0.25">
      <c r="A1839" s="243">
        <v>42906</v>
      </c>
      <c r="B1839" s="241" t="s">
        <v>4307</v>
      </c>
      <c r="C1839" s="242"/>
      <c r="D1839" s="140" t="s">
        <v>81</v>
      </c>
      <c r="E1839" s="269">
        <v>2185</v>
      </c>
      <c r="F1839" s="260" t="s">
        <v>46</v>
      </c>
      <c r="G1839" s="262" t="s">
        <v>5584</v>
      </c>
      <c r="H1839" s="234" t="s">
        <v>4493</v>
      </c>
    </row>
    <row r="1840" spans="1:8" ht="12.75" thickBot="1" x14ac:dyDescent="0.25">
      <c r="A1840" s="735" t="s">
        <v>3078</v>
      </c>
      <c r="B1840" s="736"/>
      <c r="C1840" s="467"/>
      <c r="D1840" s="468"/>
      <c r="E1840" s="469">
        <f>SUM(E1780:E1839)</f>
        <v>142455.65</v>
      </c>
      <c r="F1840" s="575"/>
      <c r="G1840" s="467"/>
      <c r="H1840" s="471"/>
    </row>
    <row r="1841" spans="1:8" x14ac:dyDescent="0.2">
      <c r="A1841" s="237">
        <v>42737</v>
      </c>
      <c r="B1841" s="238" t="s">
        <v>3648</v>
      </c>
      <c r="C1841" s="239"/>
      <c r="D1841" s="110" t="s">
        <v>49</v>
      </c>
      <c r="E1841" s="268">
        <v>600</v>
      </c>
      <c r="F1841" s="256" t="s">
        <v>46</v>
      </c>
      <c r="G1841" s="108" t="s">
        <v>6330</v>
      </c>
      <c r="H1841" s="104" t="s">
        <v>4478</v>
      </c>
    </row>
    <row r="1842" spans="1:8" x14ac:dyDescent="0.2">
      <c r="A1842" s="243">
        <v>42934</v>
      </c>
      <c r="B1842" s="241" t="s">
        <v>4157</v>
      </c>
      <c r="C1842" s="242" t="s">
        <v>3910</v>
      </c>
      <c r="D1842" s="140" t="s">
        <v>54</v>
      </c>
      <c r="E1842" s="269">
        <v>222</v>
      </c>
      <c r="F1842" s="260" t="s">
        <v>46</v>
      </c>
      <c r="G1842" s="262" t="s">
        <v>6330</v>
      </c>
      <c r="H1842" s="234" t="s">
        <v>4218</v>
      </c>
    </row>
    <row r="1843" spans="1:8" x14ac:dyDescent="0.2">
      <c r="A1843" s="240">
        <v>42997</v>
      </c>
      <c r="B1843" s="241" t="s">
        <v>4250</v>
      </c>
      <c r="C1843" s="242"/>
      <c r="D1843" s="140" t="s">
        <v>81</v>
      </c>
      <c r="E1843" s="269">
        <v>210</v>
      </c>
      <c r="F1843" s="259" t="s">
        <v>46</v>
      </c>
      <c r="G1843" s="262" t="s">
        <v>6330</v>
      </c>
      <c r="H1843" s="234" t="s">
        <v>4488</v>
      </c>
    </row>
    <row r="1844" spans="1:8" x14ac:dyDescent="0.2">
      <c r="A1844" s="243">
        <v>42769</v>
      </c>
      <c r="B1844" s="241" t="s">
        <v>4139</v>
      </c>
      <c r="C1844" s="242" t="s">
        <v>3696</v>
      </c>
      <c r="D1844" s="140" t="s">
        <v>54</v>
      </c>
      <c r="E1844" s="269">
        <v>3847.75</v>
      </c>
      <c r="F1844" s="255" t="s">
        <v>46</v>
      </c>
      <c r="G1844" s="262" t="s">
        <v>6330</v>
      </c>
      <c r="H1844" s="234" t="s">
        <v>6434</v>
      </c>
    </row>
    <row r="1845" spans="1:8" x14ac:dyDescent="0.2">
      <c r="A1845" s="243">
        <v>42769</v>
      </c>
      <c r="B1845" s="241" t="s">
        <v>4139</v>
      </c>
      <c r="C1845" s="242" t="s">
        <v>3728</v>
      </c>
      <c r="D1845" s="140" t="s">
        <v>54</v>
      </c>
      <c r="E1845" s="269">
        <v>604.16999999999996</v>
      </c>
      <c r="F1845" s="255" t="s">
        <v>46</v>
      </c>
      <c r="G1845" s="262" t="s">
        <v>6330</v>
      </c>
      <c r="H1845" s="234" t="s">
        <v>6435</v>
      </c>
    </row>
    <row r="1846" spans="1:8" x14ac:dyDescent="0.2">
      <c r="A1846" s="243">
        <v>42909</v>
      </c>
      <c r="B1846" s="241" t="s">
        <v>4389</v>
      </c>
      <c r="C1846" s="242"/>
      <c r="D1846" s="140" t="s">
        <v>81</v>
      </c>
      <c r="E1846" s="269">
        <v>2185</v>
      </c>
      <c r="F1846" s="260" t="s">
        <v>46</v>
      </c>
      <c r="G1846" s="262" t="s">
        <v>6330</v>
      </c>
      <c r="H1846" s="234" t="s">
        <v>4493</v>
      </c>
    </row>
    <row r="1847" spans="1:8" x14ac:dyDescent="0.2">
      <c r="A1847" s="240">
        <v>42997</v>
      </c>
      <c r="B1847" s="241" t="s">
        <v>4414</v>
      </c>
      <c r="C1847" s="242"/>
      <c r="D1847" s="140" t="s">
        <v>81</v>
      </c>
      <c r="E1847" s="269">
        <v>210</v>
      </c>
      <c r="F1847" s="259" t="s">
        <v>46</v>
      </c>
      <c r="G1847" s="262" t="s">
        <v>6330</v>
      </c>
      <c r="H1847" s="234" t="s">
        <v>4488</v>
      </c>
    </row>
    <row r="1848" spans="1:8" x14ac:dyDescent="0.2">
      <c r="A1848" s="243">
        <v>42773</v>
      </c>
      <c r="B1848" s="241" t="s">
        <v>4137</v>
      </c>
      <c r="C1848" s="242" t="s">
        <v>3699</v>
      </c>
      <c r="D1848" s="140" t="s">
        <v>54</v>
      </c>
      <c r="E1848" s="269">
        <v>240</v>
      </c>
      <c r="F1848" s="255" t="s">
        <v>46</v>
      </c>
      <c r="G1848" s="262" t="s">
        <v>6330</v>
      </c>
      <c r="H1848" s="234" t="s">
        <v>6436</v>
      </c>
    </row>
    <row r="1849" spans="1:8" x14ac:dyDescent="0.2">
      <c r="A1849" s="243">
        <v>42825</v>
      </c>
      <c r="B1849" s="241" t="s">
        <v>3787</v>
      </c>
      <c r="C1849" s="242"/>
      <c r="D1849" s="242" t="s">
        <v>3135</v>
      </c>
      <c r="E1849" s="276">
        <v>4160</v>
      </c>
      <c r="F1849" s="260" t="s">
        <v>46</v>
      </c>
      <c r="G1849" s="262" t="s">
        <v>6330</v>
      </c>
      <c r="H1849" s="234" t="s">
        <v>6437</v>
      </c>
    </row>
    <row r="1850" spans="1:8" x14ac:dyDescent="0.2">
      <c r="A1850" s="243">
        <v>42915</v>
      </c>
      <c r="B1850" s="241" t="s">
        <v>4417</v>
      </c>
      <c r="C1850" s="242" t="s">
        <v>3893</v>
      </c>
      <c r="D1850" s="140" t="s">
        <v>135</v>
      </c>
      <c r="E1850" s="269">
        <v>241</v>
      </c>
      <c r="F1850" s="260" t="s">
        <v>46</v>
      </c>
      <c r="G1850" s="262" t="s">
        <v>6330</v>
      </c>
      <c r="H1850" s="234" t="s">
        <v>4418</v>
      </c>
    </row>
    <row r="1851" spans="1:8" x14ac:dyDescent="0.2">
      <c r="A1851" s="243">
        <v>42858</v>
      </c>
      <c r="B1851" s="241" t="s">
        <v>3823</v>
      </c>
      <c r="C1851" s="242"/>
      <c r="D1851" s="140" t="s">
        <v>48</v>
      </c>
      <c r="E1851" s="269">
        <v>1496.29</v>
      </c>
      <c r="F1851" s="260" t="s">
        <v>46</v>
      </c>
      <c r="G1851" s="262" t="s">
        <v>6330</v>
      </c>
      <c r="H1851" s="234" t="s">
        <v>4505</v>
      </c>
    </row>
    <row r="1852" spans="1:8" x14ac:dyDescent="0.2">
      <c r="A1852" s="243">
        <v>42906</v>
      </c>
      <c r="B1852" s="241" t="s">
        <v>3881</v>
      </c>
      <c r="C1852" s="242"/>
      <c r="D1852" s="140" t="s">
        <v>48</v>
      </c>
      <c r="E1852" s="269">
        <v>400</v>
      </c>
      <c r="F1852" s="260" t="s">
        <v>46</v>
      </c>
      <c r="G1852" s="262" t="s">
        <v>6330</v>
      </c>
      <c r="H1852" s="234" t="s">
        <v>4508</v>
      </c>
    </row>
    <row r="1853" spans="1:8" ht="12.75" thickBot="1" x14ac:dyDescent="0.25">
      <c r="A1853" s="243">
        <v>42864</v>
      </c>
      <c r="B1853" s="241" t="s">
        <v>3835</v>
      </c>
      <c r="C1853" s="242"/>
      <c r="D1853" s="140" t="s">
        <v>48</v>
      </c>
      <c r="E1853" s="269">
        <v>2333.79</v>
      </c>
      <c r="F1853" s="260" t="s">
        <v>46</v>
      </c>
      <c r="G1853" s="262" t="s">
        <v>6330</v>
      </c>
      <c r="H1853" s="234" t="s">
        <v>4522</v>
      </c>
    </row>
    <row r="1854" spans="1:8" ht="12.75" thickBot="1" x14ac:dyDescent="0.25">
      <c r="A1854" s="735" t="s">
        <v>3078</v>
      </c>
      <c r="B1854" s="736"/>
      <c r="C1854" s="467"/>
      <c r="D1854" s="468"/>
      <c r="E1854" s="469">
        <f>SUM(E1841:E1853)</f>
        <v>16750</v>
      </c>
      <c r="F1854" s="575"/>
      <c r="G1854" s="467"/>
      <c r="H1854" s="471"/>
    </row>
    <row r="1855" spans="1:8" x14ac:dyDescent="0.2">
      <c r="A1855" s="237">
        <v>42737</v>
      </c>
      <c r="B1855" s="238" t="s">
        <v>3646</v>
      </c>
      <c r="C1855" s="239"/>
      <c r="D1855" s="110" t="s">
        <v>49</v>
      </c>
      <c r="E1855" s="268">
        <v>1200</v>
      </c>
      <c r="F1855" s="256" t="s">
        <v>46</v>
      </c>
      <c r="G1855" s="262" t="s">
        <v>10</v>
      </c>
      <c r="H1855" s="104" t="s">
        <v>4478</v>
      </c>
    </row>
    <row r="1856" spans="1:8" x14ac:dyDescent="0.2">
      <c r="A1856" s="237">
        <v>42737</v>
      </c>
      <c r="B1856" s="238" t="s">
        <v>3649</v>
      </c>
      <c r="C1856" s="239"/>
      <c r="D1856" s="110" t="s">
        <v>49</v>
      </c>
      <c r="E1856" s="268">
        <v>2400</v>
      </c>
      <c r="F1856" s="256" t="s">
        <v>46</v>
      </c>
      <c r="G1856" s="262" t="s">
        <v>10</v>
      </c>
      <c r="H1856" s="104" t="s">
        <v>4478</v>
      </c>
    </row>
    <row r="1857" spans="1:8" x14ac:dyDescent="0.2">
      <c r="A1857" s="237">
        <v>42737</v>
      </c>
      <c r="B1857" s="238" t="s">
        <v>3653</v>
      </c>
      <c r="C1857" s="239"/>
      <c r="D1857" s="110" t="s">
        <v>49</v>
      </c>
      <c r="E1857" s="268">
        <v>600</v>
      </c>
      <c r="F1857" s="256" t="s">
        <v>46</v>
      </c>
      <c r="G1857" s="262" t="s">
        <v>10</v>
      </c>
      <c r="H1857" s="104" t="s">
        <v>4478</v>
      </c>
    </row>
    <row r="1858" spans="1:8" x14ac:dyDescent="0.2">
      <c r="A1858" s="237">
        <v>42737</v>
      </c>
      <c r="B1858" s="238" t="s">
        <v>3651</v>
      </c>
      <c r="C1858" s="239"/>
      <c r="D1858" s="110" t="s">
        <v>49</v>
      </c>
      <c r="E1858" s="268">
        <v>1200</v>
      </c>
      <c r="F1858" s="256" t="s">
        <v>46</v>
      </c>
      <c r="G1858" s="262" t="s">
        <v>10</v>
      </c>
      <c r="H1858" s="104" t="s">
        <v>4478</v>
      </c>
    </row>
    <row r="1859" spans="1:8" x14ac:dyDescent="0.2">
      <c r="A1859" s="243">
        <v>42768</v>
      </c>
      <c r="B1859" s="241" t="s">
        <v>3695</v>
      </c>
      <c r="C1859" s="242"/>
      <c r="D1859" s="140" t="s">
        <v>49</v>
      </c>
      <c r="E1859" s="269">
        <v>2400</v>
      </c>
      <c r="F1859" s="255" t="s">
        <v>46</v>
      </c>
      <c r="G1859" s="262" t="s">
        <v>10</v>
      </c>
      <c r="H1859" s="104" t="s">
        <v>4478</v>
      </c>
    </row>
    <row r="1860" spans="1:8" x14ac:dyDescent="0.2">
      <c r="A1860" s="243">
        <v>42821</v>
      </c>
      <c r="B1860" s="241" t="s">
        <v>4169</v>
      </c>
      <c r="C1860" s="242" t="s">
        <v>3781</v>
      </c>
      <c r="D1860" s="140" t="s">
        <v>135</v>
      </c>
      <c r="E1860" s="269">
        <v>1980</v>
      </c>
      <c r="F1860" s="260" t="s">
        <v>46</v>
      </c>
      <c r="G1860" s="262" t="s">
        <v>10</v>
      </c>
      <c r="H1860" s="234" t="s">
        <v>4170</v>
      </c>
    </row>
    <row r="1861" spans="1:8" x14ac:dyDescent="0.2">
      <c r="A1861" s="243">
        <v>42935</v>
      </c>
      <c r="B1861" s="241" t="s">
        <v>4171</v>
      </c>
      <c r="C1861" s="242"/>
      <c r="D1861" s="140" t="s">
        <v>81</v>
      </c>
      <c r="E1861" s="269">
        <v>440</v>
      </c>
      <c r="F1861" s="260" t="s">
        <v>46</v>
      </c>
      <c r="G1861" s="263" t="s">
        <v>10</v>
      </c>
      <c r="H1861" s="234" t="s">
        <v>4483</v>
      </c>
    </row>
    <row r="1862" spans="1:8" x14ac:dyDescent="0.2">
      <c r="A1862" s="243">
        <v>42837</v>
      </c>
      <c r="B1862" s="241" t="s">
        <v>4172</v>
      </c>
      <c r="C1862" s="242" t="s">
        <v>3816</v>
      </c>
      <c r="D1862" s="140" t="s">
        <v>54</v>
      </c>
      <c r="E1862" s="269">
        <v>1487.5</v>
      </c>
      <c r="F1862" s="260" t="s">
        <v>46</v>
      </c>
      <c r="G1862" s="262" t="s">
        <v>10</v>
      </c>
      <c r="H1862" s="234" t="s">
        <v>4173</v>
      </c>
    </row>
    <row r="1863" spans="1:8" x14ac:dyDescent="0.2">
      <c r="A1863" s="243">
        <v>42831</v>
      </c>
      <c r="B1863" s="241" t="s">
        <v>4174</v>
      </c>
      <c r="C1863" s="242"/>
      <c r="D1863" s="140" t="s">
        <v>54</v>
      </c>
      <c r="E1863" s="269">
        <v>547</v>
      </c>
      <c r="F1863" s="260" t="s">
        <v>46</v>
      </c>
      <c r="G1863" s="262" t="s">
        <v>10</v>
      </c>
      <c r="H1863" s="234" t="s">
        <v>4176</v>
      </c>
    </row>
    <row r="1864" spans="1:8" x14ac:dyDescent="0.2">
      <c r="A1864" s="243">
        <v>42803</v>
      </c>
      <c r="B1864" s="241" t="s">
        <v>4178</v>
      </c>
      <c r="C1864" s="242" t="s">
        <v>3756</v>
      </c>
      <c r="D1864" s="140" t="s">
        <v>54</v>
      </c>
      <c r="E1864" s="269">
        <v>547.76</v>
      </c>
      <c r="F1864" s="255" t="s">
        <v>46</v>
      </c>
      <c r="G1864" s="262" t="s">
        <v>10</v>
      </c>
      <c r="H1864" s="234" t="s">
        <v>4183</v>
      </c>
    </row>
    <row r="1865" spans="1:8" x14ac:dyDescent="0.2">
      <c r="A1865" s="240">
        <v>42984</v>
      </c>
      <c r="B1865" s="241" t="s">
        <v>4198</v>
      </c>
      <c r="C1865" s="242" t="s">
        <v>3980</v>
      </c>
      <c r="D1865" s="140" t="s">
        <v>54</v>
      </c>
      <c r="E1865" s="269">
        <v>606.9</v>
      </c>
      <c r="F1865" s="259" t="s">
        <v>46</v>
      </c>
      <c r="G1865" s="264" t="s">
        <v>10</v>
      </c>
      <c r="H1865" s="234" t="s">
        <v>4199</v>
      </c>
    </row>
    <row r="1866" spans="1:8" x14ac:dyDescent="0.2">
      <c r="A1866" s="243">
        <v>42888</v>
      </c>
      <c r="B1866" s="241" t="s">
        <v>4204</v>
      </c>
      <c r="C1866" s="242"/>
      <c r="D1866" s="140" t="s">
        <v>81</v>
      </c>
      <c r="E1866" s="269">
        <v>395</v>
      </c>
      <c r="F1866" s="260" t="s">
        <v>46</v>
      </c>
      <c r="G1866" s="264" t="s">
        <v>10</v>
      </c>
      <c r="H1866" s="234" t="s">
        <v>4484</v>
      </c>
    </row>
    <row r="1867" spans="1:8" x14ac:dyDescent="0.2">
      <c r="A1867" s="243">
        <v>42851</v>
      </c>
      <c r="B1867" s="241" t="s">
        <v>4204</v>
      </c>
      <c r="C1867" s="242"/>
      <c r="D1867" s="140" t="s">
        <v>81</v>
      </c>
      <c r="E1867" s="269">
        <v>210</v>
      </c>
      <c r="F1867" s="260" t="s">
        <v>46</v>
      </c>
      <c r="G1867" s="264" t="s">
        <v>10</v>
      </c>
      <c r="H1867" s="234" t="s">
        <v>4485</v>
      </c>
    </row>
    <row r="1868" spans="1:8" x14ac:dyDescent="0.2">
      <c r="A1868" s="237">
        <v>42766</v>
      </c>
      <c r="B1868" s="238" t="s">
        <v>4204</v>
      </c>
      <c r="C1868" s="110"/>
      <c r="D1868" s="252" t="s">
        <v>81</v>
      </c>
      <c r="E1868" s="277">
        <v>545</v>
      </c>
      <c r="F1868" s="255" t="s">
        <v>46</v>
      </c>
      <c r="G1868" s="264" t="s">
        <v>10</v>
      </c>
      <c r="H1868" s="234" t="s">
        <v>4205</v>
      </c>
    </row>
    <row r="1869" spans="1:8" x14ac:dyDescent="0.2">
      <c r="A1869" s="240">
        <v>43024</v>
      </c>
      <c r="B1869" s="241" t="s">
        <v>4204</v>
      </c>
      <c r="C1869" s="242"/>
      <c r="D1869" s="140" t="s">
        <v>81</v>
      </c>
      <c r="E1869" s="269">
        <v>425</v>
      </c>
      <c r="F1869" s="255" t="s">
        <v>46</v>
      </c>
      <c r="G1869" s="264" t="s">
        <v>10</v>
      </c>
      <c r="H1869" s="234" t="s">
        <v>4486</v>
      </c>
    </row>
    <row r="1870" spans="1:8" x14ac:dyDescent="0.2">
      <c r="A1870" s="240">
        <v>42989</v>
      </c>
      <c r="B1870" s="241" t="s">
        <v>4209</v>
      </c>
      <c r="C1870" s="242" t="s">
        <v>3982</v>
      </c>
      <c r="D1870" s="140" t="s">
        <v>54</v>
      </c>
      <c r="E1870" s="269">
        <v>496</v>
      </c>
      <c r="F1870" s="259" t="s">
        <v>46</v>
      </c>
      <c r="G1870" s="264" t="s">
        <v>10</v>
      </c>
      <c r="H1870" s="234" t="s">
        <v>4210</v>
      </c>
    </row>
    <row r="1871" spans="1:8" x14ac:dyDescent="0.2">
      <c r="A1871" s="243">
        <v>42844</v>
      </c>
      <c r="B1871" s="241" t="s">
        <v>4157</v>
      </c>
      <c r="C1871" s="242" t="s">
        <v>3807</v>
      </c>
      <c r="D1871" s="140" t="s">
        <v>54</v>
      </c>
      <c r="E1871" s="269">
        <v>660</v>
      </c>
      <c r="F1871" s="260" t="s">
        <v>46</v>
      </c>
      <c r="G1871" s="262" t="s">
        <v>10</v>
      </c>
      <c r="H1871" s="234" t="s">
        <v>4221</v>
      </c>
    </row>
    <row r="1872" spans="1:8" x14ac:dyDescent="0.2">
      <c r="A1872" s="243">
        <v>42888</v>
      </c>
      <c r="B1872" s="241" t="s">
        <v>4253</v>
      </c>
      <c r="C1872" s="242"/>
      <c r="D1872" s="140" t="s">
        <v>81</v>
      </c>
      <c r="E1872" s="269">
        <v>215</v>
      </c>
      <c r="F1872" s="260" t="s">
        <v>46</v>
      </c>
      <c r="G1872" s="264" t="s">
        <v>10</v>
      </c>
      <c r="H1872" s="234" t="s">
        <v>4254</v>
      </c>
    </row>
    <row r="1873" spans="1:8" x14ac:dyDescent="0.2">
      <c r="A1873" s="243">
        <v>42888</v>
      </c>
      <c r="B1873" s="241" t="s">
        <v>4253</v>
      </c>
      <c r="C1873" s="242"/>
      <c r="D1873" s="140" t="s">
        <v>81</v>
      </c>
      <c r="E1873" s="269">
        <v>230</v>
      </c>
      <c r="F1873" s="260" t="s">
        <v>46</v>
      </c>
      <c r="G1873" s="264" t="s">
        <v>10</v>
      </c>
      <c r="H1873" s="234" t="s">
        <v>4255</v>
      </c>
    </row>
    <row r="1874" spans="1:8" x14ac:dyDescent="0.2">
      <c r="A1874" s="243">
        <v>42912</v>
      </c>
      <c r="B1874" s="241" t="s">
        <v>4253</v>
      </c>
      <c r="C1874" s="242"/>
      <c r="D1874" s="140" t="s">
        <v>81</v>
      </c>
      <c r="E1874" s="278">
        <v>440</v>
      </c>
      <c r="F1874" s="260" t="s">
        <v>46</v>
      </c>
      <c r="G1874" s="264" t="s">
        <v>10</v>
      </c>
      <c r="H1874" s="234" t="s">
        <v>4256</v>
      </c>
    </row>
    <row r="1875" spans="1:8" x14ac:dyDescent="0.2">
      <c r="A1875" s="243">
        <v>43075</v>
      </c>
      <c r="B1875" s="241" t="s">
        <v>4253</v>
      </c>
      <c r="C1875" s="242"/>
      <c r="D1875" s="140" t="s">
        <v>81</v>
      </c>
      <c r="E1875" s="269">
        <v>225</v>
      </c>
      <c r="F1875" s="255" t="s">
        <v>46</v>
      </c>
      <c r="G1875" s="264" t="s">
        <v>10</v>
      </c>
      <c r="H1875" s="234" t="s">
        <v>4257</v>
      </c>
    </row>
    <row r="1876" spans="1:8" x14ac:dyDescent="0.2">
      <c r="A1876" s="243">
        <v>42885</v>
      </c>
      <c r="B1876" s="241" t="s">
        <v>4253</v>
      </c>
      <c r="C1876" s="242"/>
      <c r="D1876" s="140" t="s">
        <v>81</v>
      </c>
      <c r="E1876" s="269">
        <v>1774.278</v>
      </c>
      <c r="F1876" s="260" t="s">
        <v>46</v>
      </c>
      <c r="G1876" s="264" t="s">
        <v>10</v>
      </c>
      <c r="H1876" s="234" t="s">
        <v>4258</v>
      </c>
    </row>
    <row r="1877" spans="1:8" x14ac:dyDescent="0.2">
      <c r="A1877" s="240">
        <v>43014</v>
      </c>
      <c r="B1877" s="241" t="s">
        <v>4253</v>
      </c>
      <c r="C1877" s="242"/>
      <c r="D1877" s="140" t="s">
        <v>81</v>
      </c>
      <c r="E1877" s="269">
        <v>500</v>
      </c>
      <c r="F1877" s="255" t="s">
        <v>46</v>
      </c>
      <c r="G1877" s="264" t="s">
        <v>10</v>
      </c>
      <c r="H1877" s="234" t="s">
        <v>4259</v>
      </c>
    </row>
    <row r="1878" spans="1:8" x14ac:dyDescent="0.2">
      <c r="A1878" s="243">
        <v>42767</v>
      </c>
      <c r="B1878" s="241" t="s">
        <v>4253</v>
      </c>
      <c r="C1878" s="242"/>
      <c r="D1878" s="140" t="s">
        <v>81</v>
      </c>
      <c r="E1878" s="269">
        <v>425</v>
      </c>
      <c r="F1878" s="255" t="s">
        <v>46</v>
      </c>
      <c r="G1878" s="264" t="s">
        <v>10</v>
      </c>
      <c r="H1878" s="234" t="s">
        <v>4260</v>
      </c>
    </row>
    <row r="1879" spans="1:8" x14ac:dyDescent="0.2">
      <c r="A1879" s="243">
        <v>42923</v>
      </c>
      <c r="B1879" s="241" t="s">
        <v>4253</v>
      </c>
      <c r="C1879" s="242"/>
      <c r="D1879" s="140" t="s">
        <v>81</v>
      </c>
      <c r="E1879" s="269">
        <v>745</v>
      </c>
      <c r="F1879" s="260" t="s">
        <v>46</v>
      </c>
      <c r="G1879" s="264" t="s">
        <v>10</v>
      </c>
      <c r="H1879" s="234" t="s">
        <v>4261</v>
      </c>
    </row>
    <row r="1880" spans="1:8" x14ac:dyDescent="0.2">
      <c r="A1880" s="240">
        <v>42990</v>
      </c>
      <c r="B1880" s="241" t="s">
        <v>4253</v>
      </c>
      <c r="C1880" s="242"/>
      <c r="D1880" s="140" t="s">
        <v>81</v>
      </c>
      <c r="E1880" s="269">
        <v>1005</v>
      </c>
      <c r="F1880" s="259" t="s">
        <v>46</v>
      </c>
      <c r="G1880" s="264" t="s">
        <v>10</v>
      </c>
      <c r="H1880" s="234" t="s">
        <v>4262</v>
      </c>
    </row>
    <row r="1881" spans="1:8" x14ac:dyDescent="0.2">
      <c r="A1881" s="240">
        <v>43024</v>
      </c>
      <c r="B1881" s="241" t="s">
        <v>4253</v>
      </c>
      <c r="C1881" s="242"/>
      <c r="D1881" s="140" t="s">
        <v>81</v>
      </c>
      <c r="E1881" s="269">
        <v>225</v>
      </c>
      <c r="F1881" s="255" t="s">
        <v>46</v>
      </c>
      <c r="G1881" s="264" t="s">
        <v>10</v>
      </c>
      <c r="H1881" s="234" t="s">
        <v>4263</v>
      </c>
    </row>
    <row r="1882" spans="1:8" x14ac:dyDescent="0.2">
      <c r="A1882" s="240">
        <v>42962</v>
      </c>
      <c r="B1882" s="241" t="s">
        <v>4253</v>
      </c>
      <c r="C1882" s="242"/>
      <c r="D1882" s="140" t="s">
        <v>81</v>
      </c>
      <c r="E1882" s="269">
        <v>425</v>
      </c>
      <c r="F1882" s="259" t="s">
        <v>46</v>
      </c>
      <c r="G1882" s="264" t="s">
        <v>10</v>
      </c>
      <c r="H1882" s="234" t="s">
        <v>4264</v>
      </c>
    </row>
    <row r="1883" spans="1:8" x14ac:dyDescent="0.2">
      <c r="A1883" s="240">
        <v>43014</v>
      </c>
      <c r="B1883" s="241" t="s">
        <v>4253</v>
      </c>
      <c r="C1883" s="242"/>
      <c r="D1883" s="140" t="s">
        <v>81</v>
      </c>
      <c r="E1883" s="269">
        <v>935</v>
      </c>
      <c r="F1883" s="255" t="s">
        <v>46</v>
      </c>
      <c r="G1883" s="264" t="s">
        <v>10</v>
      </c>
      <c r="H1883" s="234" t="s">
        <v>4265</v>
      </c>
    </row>
    <row r="1884" spans="1:8" x14ac:dyDescent="0.2">
      <c r="A1884" s="243">
        <v>42940</v>
      </c>
      <c r="B1884" s="241" t="s">
        <v>4253</v>
      </c>
      <c r="C1884" s="242"/>
      <c r="D1884" s="140" t="s">
        <v>81</v>
      </c>
      <c r="E1884" s="269">
        <v>210</v>
      </c>
      <c r="F1884" s="260" t="s">
        <v>46</v>
      </c>
      <c r="G1884" s="264" t="s">
        <v>10</v>
      </c>
      <c r="H1884" s="234" t="s">
        <v>4266</v>
      </c>
    </row>
    <row r="1885" spans="1:8" x14ac:dyDescent="0.2">
      <c r="A1885" s="240">
        <v>43003</v>
      </c>
      <c r="B1885" s="241" t="s">
        <v>4253</v>
      </c>
      <c r="C1885" s="242"/>
      <c r="D1885" s="140" t="s">
        <v>81</v>
      </c>
      <c r="E1885" s="269">
        <v>500</v>
      </c>
      <c r="F1885" s="255" t="s">
        <v>46</v>
      </c>
      <c r="G1885" s="264" t="s">
        <v>10</v>
      </c>
      <c r="H1885" s="234" t="s">
        <v>4267</v>
      </c>
    </row>
    <row r="1886" spans="1:8" x14ac:dyDescent="0.2">
      <c r="A1886" s="240">
        <v>43045</v>
      </c>
      <c r="B1886" s="241" t="s">
        <v>4253</v>
      </c>
      <c r="C1886" s="242"/>
      <c r="D1886" s="140" t="s">
        <v>81</v>
      </c>
      <c r="E1886" s="269">
        <v>230</v>
      </c>
      <c r="F1886" s="255" t="s">
        <v>46</v>
      </c>
      <c r="G1886" s="265" t="s">
        <v>10</v>
      </c>
      <c r="H1886" s="234" t="s">
        <v>4489</v>
      </c>
    </row>
    <row r="1887" spans="1:8" x14ac:dyDescent="0.2">
      <c r="A1887" s="240">
        <v>43055</v>
      </c>
      <c r="B1887" s="241" t="s">
        <v>4253</v>
      </c>
      <c r="C1887" s="253"/>
      <c r="D1887" s="140" t="s">
        <v>81</v>
      </c>
      <c r="E1887" s="269">
        <v>365</v>
      </c>
      <c r="F1887" s="255" t="s">
        <v>46</v>
      </c>
      <c r="G1887" s="265" t="s">
        <v>10</v>
      </c>
      <c r="H1887" s="234" t="s">
        <v>4490</v>
      </c>
    </row>
    <row r="1888" spans="1:8" x14ac:dyDescent="0.2">
      <c r="A1888" s="240">
        <v>43061</v>
      </c>
      <c r="B1888" s="241" t="s">
        <v>4253</v>
      </c>
      <c r="C1888" s="253"/>
      <c r="D1888" s="140" t="s">
        <v>81</v>
      </c>
      <c r="E1888" s="269">
        <v>225</v>
      </c>
      <c r="F1888" s="255" t="s">
        <v>46</v>
      </c>
      <c r="G1888" s="265" t="s">
        <v>10</v>
      </c>
      <c r="H1888" s="234" t="s">
        <v>4491</v>
      </c>
    </row>
    <row r="1889" spans="1:8" x14ac:dyDescent="0.2">
      <c r="A1889" s="243">
        <v>42857</v>
      </c>
      <c r="B1889" s="241" t="s">
        <v>4253</v>
      </c>
      <c r="C1889" s="253"/>
      <c r="D1889" s="140" t="s">
        <v>81</v>
      </c>
      <c r="E1889" s="269">
        <v>225</v>
      </c>
      <c r="F1889" s="260" t="s">
        <v>46</v>
      </c>
      <c r="G1889" s="264" t="s">
        <v>10</v>
      </c>
      <c r="H1889" s="234" t="s">
        <v>4268</v>
      </c>
    </row>
    <row r="1890" spans="1:8" x14ac:dyDescent="0.2">
      <c r="A1890" s="240">
        <v>42972</v>
      </c>
      <c r="B1890" s="241" t="s">
        <v>4403</v>
      </c>
      <c r="C1890" s="242"/>
      <c r="D1890" s="140" t="s">
        <v>81</v>
      </c>
      <c r="E1890" s="269">
        <v>425</v>
      </c>
      <c r="F1890" s="259" t="s">
        <v>46</v>
      </c>
      <c r="G1890" s="262" t="s">
        <v>10</v>
      </c>
      <c r="H1890" s="234" t="s">
        <v>4494</v>
      </c>
    </row>
    <row r="1891" spans="1:8" x14ac:dyDescent="0.2">
      <c r="A1891" s="243">
        <v>42930</v>
      </c>
      <c r="B1891" s="241" t="s">
        <v>4411</v>
      </c>
      <c r="C1891" s="242"/>
      <c r="D1891" s="140" t="s">
        <v>81</v>
      </c>
      <c r="E1891" s="269">
        <v>440</v>
      </c>
      <c r="F1891" s="260" t="s">
        <v>46</v>
      </c>
      <c r="G1891" s="262" t="s">
        <v>10</v>
      </c>
      <c r="H1891" s="233" t="s">
        <v>4496</v>
      </c>
    </row>
    <row r="1892" spans="1:8" x14ac:dyDescent="0.2">
      <c r="A1892" s="243">
        <v>42796</v>
      </c>
      <c r="B1892" s="241" t="s">
        <v>3747</v>
      </c>
      <c r="C1892" s="242"/>
      <c r="D1892" s="140" t="s">
        <v>48</v>
      </c>
      <c r="E1892" s="269">
        <v>549</v>
      </c>
      <c r="F1892" s="255" t="s">
        <v>46</v>
      </c>
      <c r="G1892" s="262" t="s">
        <v>10</v>
      </c>
      <c r="H1892" s="234" t="s">
        <v>4523</v>
      </c>
    </row>
    <row r="1893" spans="1:8" x14ac:dyDescent="0.2">
      <c r="A1893" s="243">
        <v>42773</v>
      </c>
      <c r="B1893" s="241" t="s">
        <v>3697</v>
      </c>
      <c r="C1893" s="242"/>
      <c r="D1893" s="140" t="s">
        <v>48</v>
      </c>
      <c r="E1893" s="269">
        <v>977.92</v>
      </c>
      <c r="F1893" s="255" t="s">
        <v>46</v>
      </c>
      <c r="G1893" s="262" t="s">
        <v>10</v>
      </c>
      <c r="H1893" s="234" t="s">
        <v>4526</v>
      </c>
    </row>
    <row r="1894" spans="1:8" x14ac:dyDescent="0.2">
      <c r="A1894" s="240">
        <v>43055</v>
      </c>
      <c r="B1894" s="241" t="s">
        <v>4080</v>
      </c>
      <c r="C1894" s="242"/>
      <c r="D1894" s="140" t="s">
        <v>48</v>
      </c>
      <c r="E1894" s="269">
        <v>396.75</v>
      </c>
      <c r="F1894" s="255" t="s">
        <v>46</v>
      </c>
      <c r="G1894" s="262" t="s">
        <v>10</v>
      </c>
      <c r="H1894" s="234" t="s">
        <v>4524</v>
      </c>
    </row>
    <row r="1895" spans="1:8" x14ac:dyDescent="0.2">
      <c r="A1895" s="243">
        <v>43087</v>
      </c>
      <c r="B1895" s="241" t="s">
        <v>4118</v>
      </c>
      <c r="C1895" s="242"/>
      <c r="D1895" s="140" t="s">
        <v>48</v>
      </c>
      <c r="E1895" s="269">
        <v>124.05</v>
      </c>
      <c r="F1895" s="255" t="s">
        <v>46</v>
      </c>
      <c r="G1895" s="262" t="s">
        <v>10</v>
      </c>
      <c r="H1895" s="234" t="s">
        <v>4525</v>
      </c>
    </row>
    <row r="1896" spans="1:8" x14ac:dyDescent="0.2">
      <c r="A1896" s="240">
        <v>42997</v>
      </c>
      <c r="B1896" s="241" t="s">
        <v>3989</v>
      </c>
      <c r="C1896" s="242"/>
      <c r="D1896" s="140" t="s">
        <v>48</v>
      </c>
      <c r="E1896" s="269">
        <v>53.15</v>
      </c>
      <c r="F1896" s="259" t="s">
        <v>46</v>
      </c>
      <c r="G1896" s="262" t="s">
        <v>10</v>
      </c>
      <c r="H1896" s="234" t="s">
        <v>4525</v>
      </c>
    </row>
    <row r="1897" spans="1:8" x14ac:dyDescent="0.2">
      <c r="A1897" s="243">
        <v>43088</v>
      </c>
      <c r="B1897" s="241" t="s">
        <v>4123</v>
      </c>
      <c r="C1897" s="242"/>
      <c r="D1897" s="140" t="s">
        <v>48</v>
      </c>
      <c r="E1897" s="269">
        <v>451.5</v>
      </c>
      <c r="F1897" s="255" t="s">
        <v>46</v>
      </c>
      <c r="G1897" s="262" t="s">
        <v>10</v>
      </c>
      <c r="H1897" s="234" t="s">
        <v>4527</v>
      </c>
    </row>
    <row r="1898" spans="1:8" x14ac:dyDescent="0.2">
      <c r="A1898" s="240">
        <v>43039</v>
      </c>
      <c r="B1898" s="241" t="s">
        <v>4059</v>
      </c>
      <c r="C1898" s="108"/>
      <c r="D1898" s="140" t="s">
        <v>48</v>
      </c>
      <c r="E1898" s="269">
        <v>2374.08</v>
      </c>
      <c r="F1898" s="255" t="s">
        <v>46</v>
      </c>
      <c r="G1898" s="262" t="s">
        <v>10</v>
      </c>
      <c r="H1898" s="234" t="s">
        <v>4528</v>
      </c>
    </row>
    <row r="1899" spans="1:8" x14ac:dyDescent="0.2">
      <c r="A1899" s="240">
        <v>43019</v>
      </c>
      <c r="B1899" s="241" t="s">
        <v>895</v>
      </c>
      <c r="C1899" s="242" t="s">
        <v>4029</v>
      </c>
      <c r="D1899" s="140" t="s">
        <v>135</v>
      </c>
      <c r="E1899" s="269">
        <v>5022.3100000000004</v>
      </c>
      <c r="F1899" s="255" t="s">
        <v>46</v>
      </c>
      <c r="G1899" s="262" t="s">
        <v>10</v>
      </c>
      <c r="H1899" s="234" t="s">
        <v>4435</v>
      </c>
    </row>
    <row r="1900" spans="1:8" x14ac:dyDescent="0.2">
      <c r="A1900" s="240">
        <v>43052</v>
      </c>
      <c r="B1900" s="241" t="s">
        <v>895</v>
      </c>
      <c r="C1900" s="242" t="s">
        <v>4075</v>
      </c>
      <c r="D1900" s="140" t="s">
        <v>54</v>
      </c>
      <c r="E1900" s="269">
        <v>1121.53</v>
      </c>
      <c r="F1900" s="255" t="s">
        <v>46</v>
      </c>
      <c r="G1900" s="262" t="s">
        <v>10</v>
      </c>
      <c r="H1900" s="234" t="s">
        <v>4437</v>
      </c>
    </row>
    <row r="1901" spans="1:8" x14ac:dyDescent="0.2">
      <c r="A1901" s="243">
        <v>43080</v>
      </c>
      <c r="B1901" s="241" t="s">
        <v>895</v>
      </c>
      <c r="C1901" s="242" t="s">
        <v>4109</v>
      </c>
      <c r="D1901" s="140" t="s">
        <v>135</v>
      </c>
      <c r="E1901" s="269">
        <v>1371.4</v>
      </c>
      <c r="F1901" s="255" t="s">
        <v>46</v>
      </c>
      <c r="G1901" s="262" t="s">
        <v>10</v>
      </c>
      <c r="H1901" s="234" t="s">
        <v>4442</v>
      </c>
    </row>
    <row r="1902" spans="1:8" x14ac:dyDescent="0.2">
      <c r="A1902" s="432">
        <v>43061</v>
      </c>
      <c r="B1902" s="241" t="s">
        <v>895</v>
      </c>
      <c r="C1902" s="242" t="s">
        <v>4092</v>
      </c>
      <c r="D1902" s="140" t="s">
        <v>135</v>
      </c>
      <c r="E1902" s="269">
        <v>1111.73</v>
      </c>
      <c r="F1902" s="255" t="s">
        <v>46</v>
      </c>
      <c r="G1902" s="262" t="s">
        <v>10</v>
      </c>
      <c r="H1902" s="234" t="s">
        <v>4443</v>
      </c>
    </row>
    <row r="1903" spans="1:8" x14ac:dyDescent="0.2">
      <c r="A1903" s="240">
        <v>42958</v>
      </c>
      <c r="B1903" s="241" t="s">
        <v>895</v>
      </c>
      <c r="C1903" s="242" t="s">
        <v>3940</v>
      </c>
      <c r="D1903" s="140" t="s">
        <v>135</v>
      </c>
      <c r="E1903" s="269">
        <v>1546.42</v>
      </c>
      <c r="F1903" s="259" t="s">
        <v>46</v>
      </c>
      <c r="G1903" s="262" t="s">
        <v>10</v>
      </c>
      <c r="H1903" s="234" t="s">
        <v>4450</v>
      </c>
    </row>
    <row r="1904" spans="1:8" x14ac:dyDescent="0.2">
      <c r="A1904" s="243">
        <v>42949</v>
      </c>
      <c r="B1904" s="241" t="s">
        <v>895</v>
      </c>
      <c r="C1904" s="242" t="s">
        <v>3928</v>
      </c>
      <c r="D1904" s="140" t="s">
        <v>135</v>
      </c>
      <c r="E1904" s="269">
        <v>1327.78</v>
      </c>
      <c r="F1904" s="259" t="s">
        <v>46</v>
      </c>
      <c r="G1904" s="262" t="s">
        <v>10</v>
      </c>
      <c r="H1904" s="234" t="s">
        <v>4451</v>
      </c>
    </row>
    <row r="1905" spans="1:8" x14ac:dyDescent="0.2">
      <c r="A1905" s="243">
        <v>42887</v>
      </c>
      <c r="B1905" s="241" t="s">
        <v>895</v>
      </c>
      <c r="C1905" s="242" t="s">
        <v>3865</v>
      </c>
      <c r="D1905" s="140"/>
      <c r="E1905" s="269">
        <v>1922.21</v>
      </c>
      <c r="F1905" s="260" t="s">
        <v>46</v>
      </c>
      <c r="G1905" s="262" t="s">
        <v>10</v>
      </c>
      <c r="H1905" s="234" t="s">
        <v>4453</v>
      </c>
    </row>
    <row r="1906" spans="1:8" x14ac:dyDescent="0.2">
      <c r="A1906" s="240">
        <v>43047</v>
      </c>
      <c r="B1906" s="241" t="s">
        <v>4360</v>
      </c>
      <c r="C1906" s="242" t="s">
        <v>4065</v>
      </c>
      <c r="D1906" s="140" t="s">
        <v>54</v>
      </c>
      <c r="E1906" s="269">
        <v>240</v>
      </c>
      <c r="F1906" s="255" t="s">
        <v>46</v>
      </c>
      <c r="G1906" s="262" t="s">
        <v>10</v>
      </c>
      <c r="H1906" s="234" t="s">
        <v>4361</v>
      </c>
    </row>
    <row r="1907" spans="1:8" x14ac:dyDescent="0.2">
      <c r="A1907" s="240">
        <v>42998</v>
      </c>
      <c r="B1907" s="241" t="s">
        <v>4360</v>
      </c>
      <c r="C1907" s="242" t="s">
        <v>3997</v>
      </c>
      <c r="D1907" s="140" t="s">
        <v>54</v>
      </c>
      <c r="E1907" s="269">
        <v>350</v>
      </c>
      <c r="F1907" s="255" t="s">
        <v>46</v>
      </c>
      <c r="G1907" s="262" t="s">
        <v>10</v>
      </c>
      <c r="H1907" s="234" t="s">
        <v>4362</v>
      </c>
    </row>
    <row r="1908" spans="1:8" x14ac:dyDescent="0.2">
      <c r="A1908" s="243">
        <v>42844</v>
      </c>
      <c r="B1908" s="241" t="s">
        <v>4360</v>
      </c>
      <c r="C1908" s="242" t="s">
        <v>3805</v>
      </c>
      <c r="D1908" s="140" t="s">
        <v>54</v>
      </c>
      <c r="E1908" s="269">
        <v>272</v>
      </c>
      <c r="F1908" s="260" t="s">
        <v>46</v>
      </c>
      <c r="G1908" s="262" t="s">
        <v>10</v>
      </c>
      <c r="H1908" s="234" t="s">
        <v>4363</v>
      </c>
    </row>
    <row r="1909" spans="1:8" x14ac:dyDescent="0.2">
      <c r="A1909" s="240">
        <v>43028</v>
      </c>
      <c r="B1909" s="241" t="s">
        <v>4370</v>
      </c>
      <c r="C1909" s="242"/>
      <c r="D1909" s="140" t="s">
        <v>81</v>
      </c>
      <c r="E1909" s="269">
        <v>995</v>
      </c>
      <c r="F1909" s="255" t="s">
        <v>46</v>
      </c>
      <c r="G1909" s="262" t="s">
        <v>10</v>
      </c>
      <c r="H1909" s="234" t="s">
        <v>4499</v>
      </c>
    </row>
    <row r="1910" spans="1:8" x14ac:dyDescent="0.2">
      <c r="A1910" s="243">
        <v>43074</v>
      </c>
      <c r="B1910" s="241" t="s">
        <v>680</v>
      </c>
      <c r="C1910" s="242" t="s">
        <v>4100</v>
      </c>
      <c r="D1910" s="140" t="s">
        <v>54</v>
      </c>
      <c r="E1910" s="269">
        <v>400</v>
      </c>
      <c r="F1910" s="255" t="s">
        <v>46</v>
      </c>
      <c r="G1910" s="262" t="s">
        <v>10</v>
      </c>
      <c r="H1910" s="234" t="s">
        <v>4427</v>
      </c>
    </row>
    <row r="1911" spans="1:8" x14ac:dyDescent="0.2">
      <c r="A1911" s="243">
        <v>43074</v>
      </c>
      <c r="B1911" s="241" t="s">
        <v>680</v>
      </c>
      <c r="C1911" s="242" t="s">
        <v>4101</v>
      </c>
      <c r="D1911" s="140" t="s">
        <v>54</v>
      </c>
      <c r="E1911" s="269">
        <v>600</v>
      </c>
      <c r="F1911" s="255" t="s">
        <v>46</v>
      </c>
      <c r="G1911" s="262" t="s">
        <v>10</v>
      </c>
      <c r="H1911" s="234" t="s">
        <v>4428</v>
      </c>
    </row>
    <row r="1912" spans="1:8" x14ac:dyDescent="0.2">
      <c r="A1912" s="240">
        <v>43049</v>
      </c>
      <c r="B1912" s="241" t="s">
        <v>680</v>
      </c>
      <c r="C1912" s="108" t="s">
        <v>4070</v>
      </c>
      <c r="D1912" s="108" t="s">
        <v>54</v>
      </c>
      <c r="E1912" s="270">
        <v>44</v>
      </c>
      <c r="F1912" s="255" t="s">
        <v>46</v>
      </c>
      <c r="G1912" s="262" t="s">
        <v>10</v>
      </c>
      <c r="H1912" s="234" t="s">
        <v>4429</v>
      </c>
    </row>
    <row r="1913" spans="1:8" x14ac:dyDescent="0.2">
      <c r="A1913" s="240">
        <v>43003</v>
      </c>
      <c r="B1913" s="241" t="s">
        <v>680</v>
      </c>
      <c r="C1913" s="242" t="s">
        <v>4003</v>
      </c>
      <c r="D1913" s="140" t="s">
        <v>54</v>
      </c>
      <c r="E1913" s="269">
        <v>3600</v>
      </c>
      <c r="F1913" s="255" t="s">
        <v>46</v>
      </c>
      <c r="G1913" s="262" t="s">
        <v>10</v>
      </c>
      <c r="H1913" s="234" t="s">
        <v>4430</v>
      </c>
    </row>
    <row r="1914" spans="1:8" x14ac:dyDescent="0.2">
      <c r="A1914" s="240">
        <v>43049</v>
      </c>
      <c r="B1914" s="241" t="s">
        <v>680</v>
      </c>
      <c r="C1914" s="242" t="s">
        <v>4072</v>
      </c>
      <c r="D1914" s="140" t="s">
        <v>54</v>
      </c>
      <c r="E1914" s="269">
        <v>241.1</v>
      </c>
      <c r="F1914" s="255" t="s">
        <v>46</v>
      </c>
      <c r="G1914" s="262" t="s">
        <v>10</v>
      </c>
      <c r="H1914" s="234" t="s">
        <v>4431</v>
      </c>
    </row>
    <row r="1915" spans="1:8" x14ac:dyDescent="0.2">
      <c r="A1915" s="240">
        <v>42950</v>
      </c>
      <c r="B1915" s="241" t="s">
        <v>680</v>
      </c>
      <c r="C1915" s="242" t="s">
        <v>3932</v>
      </c>
      <c r="D1915" s="140" t="s">
        <v>54</v>
      </c>
      <c r="E1915" s="268">
        <v>18.690000000000001</v>
      </c>
      <c r="F1915" s="259" t="s">
        <v>46</v>
      </c>
      <c r="G1915" s="262" t="s">
        <v>10</v>
      </c>
      <c r="H1915" s="234" t="s">
        <v>4432</v>
      </c>
    </row>
    <row r="1916" spans="1:8" x14ac:dyDescent="0.2">
      <c r="A1916" s="240">
        <v>42951</v>
      </c>
      <c r="B1916" s="241" t="s">
        <v>680</v>
      </c>
      <c r="C1916" s="242" t="s">
        <v>3934</v>
      </c>
      <c r="D1916" s="140" t="s">
        <v>54</v>
      </c>
      <c r="E1916" s="269">
        <v>181.53</v>
      </c>
      <c r="F1916" s="259" t="s">
        <v>46</v>
      </c>
      <c r="G1916" s="262" t="s">
        <v>10</v>
      </c>
      <c r="H1916" s="234" t="s">
        <v>4433</v>
      </c>
    </row>
    <row r="1917" spans="1:8" x14ac:dyDescent="0.2">
      <c r="A1917" s="240">
        <v>42950</v>
      </c>
      <c r="B1917" s="241" t="s">
        <v>680</v>
      </c>
      <c r="C1917" s="242" t="s">
        <v>3933</v>
      </c>
      <c r="D1917" s="140" t="s">
        <v>54</v>
      </c>
      <c r="E1917" s="269">
        <v>101.44</v>
      </c>
      <c r="F1917" s="259" t="s">
        <v>46</v>
      </c>
      <c r="G1917" s="262" t="s">
        <v>10</v>
      </c>
      <c r="H1917" s="234" t="s">
        <v>4434</v>
      </c>
    </row>
    <row r="1918" spans="1:8" x14ac:dyDescent="0.2">
      <c r="A1918" s="243">
        <v>42923</v>
      </c>
      <c r="B1918" s="241" t="s">
        <v>680</v>
      </c>
      <c r="C1918" s="242" t="s">
        <v>3902</v>
      </c>
      <c r="D1918" s="140" t="s">
        <v>54</v>
      </c>
      <c r="E1918" s="269">
        <v>602</v>
      </c>
      <c r="F1918" s="260" t="s">
        <v>46</v>
      </c>
      <c r="G1918" s="262" t="s">
        <v>10</v>
      </c>
      <c r="H1918" s="234" t="s">
        <v>4300</v>
      </c>
    </row>
    <row r="1919" spans="1:8" x14ac:dyDescent="0.2">
      <c r="A1919" s="243">
        <v>42860</v>
      </c>
      <c r="B1919" s="241" t="s">
        <v>680</v>
      </c>
      <c r="C1919" s="242" t="s">
        <v>3825</v>
      </c>
      <c r="D1919" s="140" t="s">
        <v>54</v>
      </c>
      <c r="E1919" s="269">
        <v>700</v>
      </c>
      <c r="F1919" s="260" t="s">
        <v>46</v>
      </c>
      <c r="G1919" s="262" t="s">
        <v>10</v>
      </c>
      <c r="H1919" s="234" t="s">
        <v>4298</v>
      </c>
    </row>
    <row r="1920" spans="1:8" x14ac:dyDescent="0.2">
      <c r="A1920" s="243">
        <v>42836</v>
      </c>
      <c r="B1920" s="241" t="s">
        <v>680</v>
      </c>
      <c r="C1920" s="242" t="s">
        <v>3801</v>
      </c>
      <c r="D1920" s="140" t="s">
        <v>54</v>
      </c>
      <c r="E1920" s="269">
        <v>500</v>
      </c>
      <c r="F1920" s="260" t="s">
        <v>46</v>
      </c>
      <c r="G1920" s="262" t="s">
        <v>10</v>
      </c>
      <c r="H1920" s="234" t="s">
        <v>4297</v>
      </c>
    </row>
    <row r="1921" spans="1:8" x14ac:dyDescent="0.2">
      <c r="A1921" s="243">
        <v>42779</v>
      </c>
      <c r="B1921" s="248" t="s">
        <v>680</v>
      </c>
      <c r="C1921" s="242" t="s">
        <v>3716</v>
      </c>
      <c r="D1921" s="140" t="s">
        <v>54</v>
      </c>
      <c r="E1921" s="269">
        <v>400</v>
      </c>
      <c r="F1921" s="255" t="s">
        <v>46</v>
      </c>
      <c r="G1921" s="262" t="s">
        <v>10</v>
      </c>
      <c r="H1921" s="234" t="s">
        <v>4296</v>
      </c>
    </row>
    <row r="1922" spans="1:8" x14ac:dyDescent="0.2">
      <c r="A1922" s="243">
        <v>43039</v>
      </c>
      <c r="B1922" s="241" t="s">
        <v>680</v>
      </c>
      <c r="C1922" s="242" t="s">
        <v>4060</v>
      </c>
      <c r="D1922" s="140" t="s">
        <v>54</v>
      </c>
      <c r="E1922" s="270">
        <v>350</v>
      </c>
      <c r="F1922" s="255" t="s">
        <v>46</v>
      </c>
      <c r="G1922" s="262" t="s">
        <v>10</v>
      </c>
      <c r="H1922" s="234" t="s">
        <v>4295</v>
      </c>
    </row>
    <row r="1923" spans="1:8" x14ac:dyDescent="0.2">
      <c r="A1923" s="243">
        <v>42775</v>
      </c>
      <c r="B1923" s="248" t="s">
        <v>680</v>
      </c>
      <c r="C1923" s="242" t="s">
        <v>3709</v>
      </c>
      <c r="D1923" s="140" t="s">
        <v>54</v>
      </c>
      <c r="E1923" s="269">
        <v>54.84</v>
      </c>
      <c r="F1923" s="255" t="s">
        <v>46</v>
      </c>
      <c r="G1923" s="262" t="s">
        <v>10</v>
      </c>
      <c r="H1923" s="234" t="s">
        <v>4294</v>
      </c>
    </row>
    <row r="1924" spans="1:8" x14ac:dyDescent="0.2">
      <c r="A1924" s="240">
        <v>43047</v>
      </c>
      <c r="B1924" s="241" t="s">
        <v>680</v>
      </c>
      <c r="C1924" s="242" t="s">
        <v>4066</v>
      </c>
      <c r="D1924" s="140" t="s">
        <v>54</v>
      </c>
      <c r="E1924" s="269">
        <v>210</v>
      </c>
      <c r="F1924" s="255" t="s">
        <v>46</v>
      </c>
      <c r="G1924" s="262" t="s">
        <v>10</v>
      </c>
      <c r="H1924" s="234" t="s">
        <v>4292</v>
      </c>
    </row>
    <row r="1925" spans="1:8" x14ac:dyDescent="0.2">
      <c r="A1925" s="243">
        <v>42775</v>
      </c>
      <c r="B1925" s="248" t="s">
        <v>680</v>
      </c>
      <c r="C1925" s="242" t="s">
        <v>3708</v>
      </c>
      <c r="D1925" s="140" t="s">
        <v>54</v>
      </c>
      <c r="E1925" s="269">
        <v>500</v>
      </c>
      <c r="F1925" s="255" t="s">
        <v>46</v>
      </c>
      <c r="G1925" s="262" t="s">
        <v>10</v>
      </c>
      <c r="H1925" s="234" t="s">
        <v>4293</v>
      </c>
    </row>
    <row r="1926" spans="1:8" x14ac:dyDescent="0.2">
      <c r="A1926" s="243">
        <v>42768</v>
      </c>
      <c r="B1926" s="241" t="s">
        <v>895</v>
      </c>
      <c r="C1926" s="242" t="s">
        <v>3693</v>
      </c>
      <c r="D1926" s="140" t="s">
        <v>135</v>
      </c>
      <c r="E1926" s="269">
        <v>939.29</v>
      </c>
      <c r="F1926" s="255" t="s">
        <v>46</v>
      </c>
      <c r="G1926" s="262" t="s">
        <v>10</v>
      </c>
      <c r="H1926" s="234" t="s">
        <v>4151</v>
      </c>
    </row>
    <row r="1927" spans="1:8" x14ac:dyDescent="0.2">
      <c r="A1927" s="243">
        <v>42857</v>
      </c>
      <c r="B1927" s="241" t="s">
        <v>895</v>
      </c>
      <c r="C1927" s="242" t="s">
        <v>3818</v>
      </c>
      <c r="D1927" s="140" t="s">
        <v>135</v>
      </c>
      <c r="E1927" s="269">
        <v>1946.13</v>
      </c>
      <c r="F1927" s="260" t="s">
        <v>46</v>
      </c>
      <c r="G1927" s="262" t="s">
        <v>10</v>
      </c>
      <c r="H1927" s="234" t="s">
        <v>4457</v>
      </c>
    </row>
    <row r="1928" spans="1:8" x14ac:dyDescent="0.2">
      <c r="A1928" s="243">
        <v>42919</v>
      </c>
      <c r="B1928" s="241" t="s">
        <v>895</v>
      </c>
      <c r="C1928" s="242" t="s">
        <v>3896</v>
      </c>
      <c r="D1928" s="140" t="s">
        <v>135</v>
      </c>
      <c r="E1928" s="268">
        <v>1485.64</v>
      </c>
      <c r="F1928" s="260" t="s">
        <v>46</v>
      </c>
      <c r="G1928" s="262" t="s">
        <v>10</v>
      </c>
      <c r="H1928" s="234" t="s">
        <v>4460</v>
      </c>
    </row>
    <row r="1929" spans="1:8" x14ac:dyDescent="0.2">
      <c r="A1929" s="240">
        <v>43031</v>
      </c>
      <c r="B1929" s="241" t="s">
        <v>895</v>
      </c>
      <c r="C1929" s="242" t="s">
        <v>4043</v>
      </c>
      <c r="D1929" s="140" t="s">
        <v>135</v>
      </c>
      <c r="E1929" s="269">
        <v>3809.83</v>
      </c>
      <c r="F1929" s="255" t="s">
        <v>46</v>
      </c>
      <c r="G1929" s="262" t="s">
        <v>10</v>
      </c>
      <c r="H1929" s="234" t="s">
        <v>4461</v>
      </c>
    </row>
    <row r="1930" spans="1:8" x14ac:dyDescent="0.2">
      <c r="A1930" s="240">
        <v>42999</v>
      </c>
      <c r="B1930" s="241" t="s">
        <v>895</v>
      </c>
      <c r="C1930" s="242" t="s">
        <v>3998</v>
      </c>
      <c r="D1930" s="140" t="s">
        <v>135</v>
      </c>
      <c r="E1930" s="269">
        <v>5430.36</v>
      </c>
      <c r="F1930" s="255" t="s">
        <v>46</v>
      </c>
      <c r="G1930" s="262" t="s">
        <v>10</v>
      </c>
      <c r="H1930" s="234" t="s">
        <v>4440</v>
      </c>
    </row>
    <row r="1931" spans="1:8" x14ac:dyDescent="0.2">
      <c r="A1931" s="243">
        <v>42919</v>
      </c>
      <c r="B1931" s="241" t="s">
        <v>895</v>
      </c>
      <c r="C1931" s="242" t="s">
        <v>3897</v>
      </c>
      <c r="D1931" s="140" t="s">
        <v>135</v>
      </c>
      <c r="E1931" s="269">
        <v>936.46</v>
      </c>
      <c r="F1931" s="260" t="s">
        <v>46</v>
      </c>
      <c r="G1931" s="262" t="s">
        <v>10</v>
      </c>
      <c r="H1931" s="234" t="s">
        <v>4459</v>
      </c>
    </row>
    <row r="1932" spans="1:8" x14ac:dyDescent="0.2">
      <c r="A1932" s="243">
        <v>42803</v>
      </c>
      <c r="B1932" s="241" t="s">
        <v>4469</v>
      </c>
      <c r="C1932" s="242" t="s">
        <v>3754</v>
      </c>
      <c r="D1932" s="140" t="s">
        <v>54</v>
      </c>
      <c r="E1932" s="269">
        <v>585</v>
      </c>
      <c r="F1932" s="255" t="s">
        <v>46</v>
      </c>
      <c r="G1932" s="262" t="s">
        <v>10</v>
      </c>
      <c r="H1932" s="234" t="s">
        <v>4474</v>
      </c>
    </row>
    <row r="1933" spans="1:8" x14ac:dyDescent="0.2">
      <c r="A1933" s="243">
        <v>43083</v>
      </c>
      <c r="B1933" s="241" t="s">
        <v>4117</v>
      </c>
      <c r="C1933" s="253"/>
      <c r="D1933" s="140" t="s">
        <v>47</v>
      </c>
      <c r="E1933" s="269">
        <v>174.148</v>
      </c>
      <c r="F1933" s="255" t="s">
        <v>46</v>
      </c>
      <c r="G1933" s="263" t="s">
        <v>10</v>
      </c>
      <c r="H1933" s="234" t="s">
        <v>4501</v>
      </c>
    </row>
    <row r="1934" spans="1:8" ht="12.75" thickBot="1" x14ac:dyDescent="0.25">
      <c r="A1934" s="243">
        <v>43083</v>
      </c>
      <c r="B1934" s="241" t="s">
        <v>4116</v>
      </c>
      <c r="C1934" s="242"/>
      <c r="D1934" s="140" t="s">
        <v>45</v>
      </c>
      <c r="E1934" s="269">
        <v>500</v>
      </c>
      <c r="F1934" s="255" t="s">
        <v>46</v>
      </c>
      <c r="G1934" s="108" t="s">
        <v>10</v>
      </c>
      <c r="H1934" s="104" t="s">
        <v>4501</v>
      </c>
    </row>
    <row r="1935" spans="1:8" ht="12.75" thickBot="1" x14ac:dyDescent="0.25">
      <c r="A1935" s="735" t="s">
        <v>3078</v>
      </c>
      <c r="B1935" s="736"/>
      <c r="C1935" s="467"/>
      <c r="D1935" s="468"/>
      <c r="E1935" s="469">
        <f>SUM(E1855:E1934)</f>
        <v>70421.725999999995</v>
      </c>
      <c r="F1935" s="575"/>
      <c r="G1935" s="467"/>
      <c r="H1935" s="471"/>
    </row>
    <row r="1936" spans="1:8" x14ac:dyDescent="0.2">
      <c r="A1936" s="243">
        <v>42887</v>
      </c>
      <c r="B1936" s="241" t="s">
        <v>3862</v>
      </c>
      <c r="C1936" s="242"/>
      <c r="D1936" s="140" t="s">
        <v>49</v>
      </c>
      <c r="E1936" s="269">
        <v>1000</v>
      </c>
      <c r="F1936" s="260" t="s">
        <v>46</v>
      </c>
      <c r="G1936" s="108" t="s">
        <v>5</v>
      </c>
      <c r="H1936" s="104" t="s">
        <v>1561</v>
      </c>
    </row>
    <row r="1937" spans="1:8" x14ac:dyDescent="0.2">
      <c r="A1937" s="243">
        <v>42829</v>
      </c>
      <c r="B1937" s="241" t="s">
        <v>3795</v>
      </c>
      <c r="C1937" s="242"/>
      <c r="D1937" s="140" t="s">
        <v>49</v>
      </c>
      <c r="E1937" s="269">
        <v>1000</v>
      </c>
      <c r="F1937" s="260" t="s">
        <v>46</v>
      </c>
      <c r="G1937" s="108" t="s">
        <v>5</v>
      </c>
      <c r="H1937" s="104" t="s">
        <v>1561</v>
      </c>
    </row>
    <row r="1938" spans="1:8" x14ac:dyDescent="0.2">
      <c r="A1938" s="240">
        <v>43012</v>
      </c>
      <c r="B1938" s="241" t="s">
        <v>4019</v>
      </c>
      <c r="C1938" s="242"/>
      <c r="D1938" s="140" t="s">
        <v>49</v>
      </c>
      <c r="E1938" s="269">
        <v>1000</v>
      </c>
      <c r="F1938" s="255" t="s">
        <v>46</v>
      </c>
      <c r="G1938" s="108" t="s">
        <v>5</v>
      </c>
      <c r="H1938" s="104" t="s">
        <v>1561</v>
      </c>
    </row>
    <row r="1939" spans="1:8" x14ac:dyDescent="0.2">
      <c r="A1939" s="240">
        <v>42984</v>
      </c>
      <c r="B1939" s="241" t="s">
        <v>3979</v>
      </c>
      <c r="C1939" s="242"/>
      <c r="D1939" s="140" t="s">
        <v>49</v>
      </c>
      <c r="E1939" s="269">
        <v>1000</v>
      </c>
      <c r="F1939" s="259" t="s">
        <v>46</v>
      </c>
      <c r="G1939" s="108" t="s">
        <v>5</v>
      </c>
      <c r="H1939" s="104" t="s">
        <v>1561</v>
      </c>
    </row>
    <row r="1940" spans="1:8" x14ac:dyDescent="0.2">
      <c r="A1940" s="240">
        <v>43047</v>
      </c>
      <c r="B1940" s="241" t="s">
        <v>4064</v>
      </c>
      <c r="C1940" s="242"/>
      <c r="D1940" s="140" t="s">
        <v>49</v>
      </c>
      <c r="E1940" s="269">
        <v>1000</v>
      </c>
      <c r="F1940" s="255" t="s">
        <v>46</v>
      </c>
      <c r="G1940" s="108" t="s">
        <v>5</v>
      </c>
      <c r="H1940" s="104" t="s">
        <v>1561</v>
      </c>
    </row>
    <row r="1941" spans="1:8" x14ac:dyDescent="0.2">
      <c r="A1941" s="243">
        <v>42775</v>
      </c>
      <c r="B1941" s="241" t="s">
        <v>3711</v>
      </c>
      <c r="C1941" s="242"/>
      <c r="D1941" s="140" t="s">
        <v>49</v>
      </c>
      <c r="E1941" s="269">
        <v>1000</v>
      </c>
      <c r="F1941" s="255" t="s">
        <v>46</v>
      </c>
      <c r="G1941" s="108" t="s">
        <v>5</v>
      </c>
      <c r="H1941" s="104" t="s">
        <v>1561</v>
      </c>
    </row>
    <row r="1942" spans="1:8" x14ac:dyDescent="0.2">
      <c r="A1942" s="243">
        <v>42864</v>
      </c>
      <c r="B1942" s="241" t="s">
        <v>3833</v>
      </c>
      <c r="C1942" s="242"/>
      <c r="D1942" s="140" t="s">
        <v>49</v>
      </c>
      <c r="E1942" s="269">
        <v>1000</v>
      </c>
      <c r="F1942" s="260" t="s">
        <v>46</v>
      </c>
      <c r="G1942" s="108" t="s">
        <v>5</v>
      </c>
      <c r="H1942" s="104" t="s">
        <v>1561</v>
      </c>
    </row>
    <row r="1943" spans="1:8" x14ac:dyDescent="0.2">
      <c r="A1943" s="243">
        <v>42748</v>
      </c>
      <c r="B1943" s="241" t="s">
        <v>3704</v>
      </c>
      <c r="C1943" s="242"/>
      <c r="D1943" s="140" t="s">
        <v>49</v>
      </c>
      <c r="E1943" s="269">
        <v>1000</v>
      </c>
      <c r="F1943" s="255" t="s">
        <v>46</v>
      </c>
      <c r="G1943" s="108" t="s">
        <v>5</v>
      </c>
      <c r="H1943" s="104" t="s">
        <v>1561</v>
      </c>
    </row>
    <row r="1944" spans="1:8" x14ac:dyDescent="0.2">
      <c r="A1944" s="243">
        <v>43083</v>
      </c>
      <c r="B1944" s="241" t="s">
        <v>4115</v>
      </c>
      <c r="C1944" s="242"/>
      <c r="D1944" s="140" t="s">
        <v>49</v>
      </c>
      <c r="E1944" s="269">
        <v>1000</v>
      </c>
      <c r="F1944" s="255" t="s">
        <v>46</v>
      </c>
      <c r="G1944" s="108" t="s">
        <v>5</v>
      </c>
      <c r="H1944" s="104" t="s">
        <v>1561</v>
      </c>
    </row>
    <row r="1945" spans="1:8" x14ac:dyDescent="0.2">
      <c r="A1945" s="243">
        <v>42810</v>
      </c>
      <c r="B1945" s="238" t="s">
        <v>3765</v>
      </c>
      <c r="C1945" s="239"/>
      <c r="D1945" s="110" t="s">
        <v>49</v>
      </c>
      <c r="E1945" s="268">
        <v>1000</v>
      </c>
      <c r="F1945" s="260" t="s">
        <v>46</v>
      </c>
      <c r="G1945" s="108" t="s">
        <v>5</v>
      </c>
      <c r="H1945" s="104" t="s">
        <v>1561</v>
      </c>
    </row>
    <row r="1946" spans="1:8" x14ac:dyDescent="0.2">
      <c r="A1946" s="243">
        <v>42940</v>
      </c>
      <c r="B1946" s="241" t="s">
        <v>3921</v>
      </c>
      <c r="C1946" s="242"/>
      <c r="D1946" s="140" t="s">
        <v>49</v>
      </c>
      <c r="E1946" s="269">
        <v>1000</v>
      </c>
      <c r="F1946" s="260" t="s">
        <v>46</v>
      </c>
      <c r="G1946" s="108" t="s">
        <v>5</v>
      </c>
      <c r="H1946" s="104" t="s">
        <v>1561</v>
      </c>
    </row>
    <row r="1947" spans="1:8" x14ac:dyDescent="0.2">
      <c r="A1947" s="243">
        <v>42916</v>
      </c>
      <c r="B1947" s="241" t="s">
        <v>3895</v>
      </c>
      <c r="C1947" s="242"/>
      <c r="D1947" s="140" t="s">
        <v>49</v>
      </c>
      <c r="E1947" s="269">
        <v>1000</v>
      </c>
      <c r="F1947" s="260" t="s">
        <v>46</v>
      </c>
      <c r="G1947" s="108" t="s">
        <v>5</v>
      </c>
      <c r="H1947" s="104" t="s">
        <v>1561</v>
      </c>
    </row>
    <row r="1948" spans="1:8" x14ac:dyDescent="0.2">
      <c r="A1948" s="243">
        <v>43090</v>
      </c>
      <c r="B1948" s="241" t="s">
        <v>4164</v>
      </c>
      <c r="C1948" s="242" t="s">
        <v>4124</v>
      </c>
      <c r="D1948" s="140" t="s">
        <v>54</v>
      </c>
      <c r="E1948" s="269">
        <v>573</v>
      </c>
      <c r="F1948" s="255" t="s">
        <v>46</v>
      </c>
      <c r="G1948" s="108" t="s">
        <v>5</v>
      </c>
      <c r="H1948" s="234" t="s">
        <v>4165</v>
      </c>
    </row>
    <row r="1949" spans="1:8" x14ac:dyDescent="0.2">
      <c r="A1949" s="240">
        <v>42975</v>
      </c>
      <c r="B1949" s="241" t="s">
        <v>4213</v>
      </c>
      <c r="C1949" s="242" t="s">
        <v>3964</v>
      </c>
      <c r="D1949" s="140" t="s">
        <v>54</v>
      </c>
      <c r="E1949" s="269">
        <v>398.2</v>
      </c>
      <c r="F1949" s="259" t="s">
        <v>46</v>
      </c>
      <c r="G1949" s="108" t="s">
        <v>5</v>
      </c>
      <c r="H1949" s="234" t="s">
        <v>4214</v>
      </c>
    </row>
    <row r="1950" spans="1:8" x14ac:dyDescent="0.2">
      <c r="A1950" s="243">
        <v>42898</v>
      </c>
      <c r="B1950" s="241" t="s">
        <v>4234</v>
      </c>
      <c r="C1950" s="242" t="s">
        <v>3871</v>
      </c>
      <c r="D1950" s="140"/>
      <c r="E1950" s="269">
        <v>300</v>
      </c>
      <c r="F1950" s="260" t="s">
        <v>46</v>
      </c>
      <c r="G1950" s="108" t="s">
        <v>5</v>
      </c>
      <c r="H1950" s="234" t="s">
        <v>4235</v>
      </c>
    </row>
    <row r="1951" spans="1:8" x14ac:dyDescent="0.2">
      <c r="A1951" s="243">
        <v>42782</v>
      </c>
      <c r="B1951" s="254" t="s">
        <v>4342</v>
      </c>
      <c r="C1951" s="244"/>
      <c r="D1951" s="245" t="s">
        <v>81</v>
      </c>
      <c r="E1951" s="271">
        <v>805</v>
      </c>
      <c r="F1951" s="255" t="s">
        <v>46</v>
      </c>
      <c r="G1951" s="108" t="s">
        <v>5</v>
      </c>
      <c r="H1951" s="234" t="s">
        <v>4343</v>
      </c>
    </row>
    <row r="1952" spans="1:8" x14ac:dyDescent="0.2">
      <c r="A1952" s="243">
        <v>42878</v>
      </c>
      <c r="B1952" s="241" t="s">
        <v>4342</v>
      </c>
      <c r="C1952" s="242"/>
      <c r="D1952" s="140" t="s">
        <v>81</v>
      </c>
      <c r="E1952" s="428">
        <v>440</v>
      </c>
      <c r="F1952" s="260" t="s">
        <v>46</v>
      </c>
      <c r="G1952" s="108" t="s">
        <v>5</v>
      </c>
      <c r="H1952" s="234" t="s">
        <v>4344</v>
      </c>
    </row>
    <row r="1953" spans="1:8" x14ac:dyDescent="0.2">
      <c r="A1953" s="243">
        <v>42892</v>
      </c>
      <c r="B1953" s="241" t="s">
        <v>4269</v>
      </c>
      <c r="C1953" s="242"/>
      <c r="D1953" s="140" t="s">
        <v>81</v>
      </c>
      <c r="E1953" s="269">
        <v>300</v>
      </c>
      <c r="F1953" s="260" t="s">
        <v>46</v>
      </c>
      <c r="G1953" s="108" t="s">
        <v>5</v>
      </c>
      <c r="H1953" s="234" t="s">
        <v>4270</v>
      </c>
    </row>
    <row r="1954" spans="1:8" x14ac:dyDescent="0.2">
      <c r="A1954" s="243">
        <v>42878</v>
      </c>
      <c r="B1954" s="241" t="s">
        <v>4381</v>
      </c>
      <c r="C1954" s="242"/>
      <c r="D1954" s="140" t="s">
        <v>81</v>
      </c>
      <c r="E1954" s="269">
        <v>440</v>
      </c>
      <c r="F1954" s="260" t="s">
        <v>46</v>
      </c>
      <c r="G1954" s="108" t="s">
        <v>5</v>
      </c>
      <c r="H1954" s="234" t="s">
        <v>4368</v>
      </c>
    </row>
    <row r="1955" spans="1:8" x14ac:dyDescent="0.2">
      <c r="A1955" s="243">
        <v>42767</v>
      </c>
      <c r="B1955" s="241" t="s">
        <v>4381</v>
      </c>
      <c r="C1955" s="242"/>
      <c r="D1955" s="140" t="s">
        <v>81</v>
      </c>
      <c r="E1955" s="269">
        <v>725</v>
      </c>
      <c r="F1955" s="255" t="s">
        <v>46</v>
      </c>
      <c r="G1955" s="108" t="s">
        <v>5</v>
      </c>
      <c r="H1955" s="234" t="s">
        <v>4205</v>
      </c>
    </row>
    <row r="1956" spans="1:8" x14ac:dyDescent="0.2">
      <c r="A1956" s="240">
        <v>43053</v>
      </c>
      <c r="B1956" s="241" t="s">
        <v>4381</v>
      </c>
      <c r="C1956" s="242"/>
      <c r="D1956" s="140" t="s">
        <v>81</v>
      </c>
      <c r="E1956" s="269">
        <v>795</v>
      </c>
      <c r="F1956" s="255" t="s">
        <v>46</v>
      </c>
      <c r="G1956" s="108" t="s">
        <v>5</v>
      </c>
      <c r="H1956" s="235" t="s">
        <v>4382</v>
      </c>
    </row>
    <row r="1957" spans="1:8" x14ac:dyDescent="0.2">
      <c r="A1957" s="240">
        <v>42978</v>
      </c>
      <c r="B1957" s="241" t="s">
        <v>4398</v>
      </c>
      <c r="C1957" s="242" t="s">
        <v>3969</v>
      </c>
      <c r="D1957" s="140" t="s">
        <v>54</v>
      </c>
      <c r="E1957" s="269">
        <v>850</v>
      </c>
      <c r="F1957" s="259" t="s">
        <v>46</v>
      </c>
      <c r="G1957" s="108" t="s">
        <v>5</v>
      </c>
      <c r="H1957" s="234" t="s">
        <v>4399</v>
      </c>
    </row>
    <row r="1958" spans="1:8" x14ac:dyDescent="0.2">
      <c r="A1958" s="243">
        <v>42878</v>
      </c>
      <c r="B1958" s="241" t="s">
        <v>4400</v>
      </c>
      <c r="C1958" s="242"/>
      <c r="D1958" s="140" t="s">
        <v>81</v>
      </c>
      <c r="E1958" s="269">
        <v>440</v>
      </c>
      <c r="F1958" s="260" t="s">
        <v>46</v>
      </c>
      <c r="G1958" s="108" t="s">
        <v>5</v>
      </c>
      <c r="H1958" s="234" t="s">
        <v>4368</v>
      </c>
    </row>
    <row r="1959" spans="1:8" x14ac:dyDescent="0.2">
      <c r="A1959" s="240">
        <v>42992</v>
      </c>
      <c r="B1959" s="241" t="s">
        <v>4400</v>
      </c>
      <c r="C1959" s="242"/>
      <c r="D1959" s="140" t="s">
        <v>81</v>
      </c>
      <c r="E1959" s="269">
        <v>210</v>
      </c>
      <c r="F1959" s="259" t="s">
        <v>46</v>
      </c>
      <c r="G1959" s="108" t="s">
        <v>5</v>
      </c>
      <c r="H1959" s="234" t="s">
        <v>4401</v>
      </c>
    </row>
    <row r="1960" spans="1:8" x14ac:dyDescent="0.2">
      <c r="A1960" s="243">
        <v>43077</v>
      </c>
      <c r="B1960" s="241" t="s">
        <v>4408</v>
      </c>
      <c r="C1960" s="242"/>
      <c r="D1960" s="140" t="s">
        <v>81</v>
      </c>
      <c r="E1960" s="269">
        <v>545</v>
      </c>
      <c r="F1960" s="255" t="s">
        <v>46</v>
      </c>
      <c r="G1960" s="108" t="s">
        <v>5</v>
      </c>
      <c r="H1960" s="234" t="s">
        <v>4495</v>
      </c>
    </row>
    <row r="1961" spans="1:8" x14ac:dyDescent="0.2">
      <c r="A1961" s="240">
        <v>42992</v>
      </c>
      <c r="B1961" s="241" t="s">
        <v>4412</v>
      </c>
      <c r="C1961" s="242"/>
      <c r="D1961" s="140" t="s">
        <v>81</v>
      </c>
      <c r="E1961" s="269">
        <v>440</v>
      </c>
      <c r="F1961" s="259" t="s">
        <v>46</v>
      </c>
      <c r="G1961" s="108" t="s">
        <v>5</v>
      </c>
      <c r="H1961" s="234" t="s">
        <v>4497</v>
      </c>
    </row>
    <row r="1962" spans="1:8" x14ac:dyDescent="0.2">
      <c r="A1962" s="243">
        <v>42878</v>
      </c>
      <c r="B1962" s="241" t="s">
        <v>4359</v>
      </c>
      <c r="C1962" s="242"/>
      <c r="D1962" s="140" t="s">
        <v>81</v>
      </c>
      <c r="E1962" s="428">
        <v>440</v>
      </c>
      <c r="F1962" s="260" t="s">
        <v>46</v>
      </c>
      <c r="G1962" s="108" t="s">
        <v>5</v>
      </c>
      <c r="H1962" s="234" t="s">
        <v>4344</v>
      </c>
    </row>
    <row r="1963" spans="1:8" x14ac:dyDescent="0.2">
      <c r="A1963" s="243">
        <v>42788</v>
      </c>
      <c r="B1963" s="254" t="s">
        <v>4373</v>
      </c>
      <c r="C1963" s="244"/>
      <c r="D1963" s="245" t="s">
        <v>81</v>
      </c>
      <c r="E1963" s="271">
        <v>210</v>
      </c>
      <c r="F1963" s="255" t="s">
        <v>46</v>
      </c>
      <c r="G1963" s="108" t="s">
        <v>5</v>
      </c>
      <c r="H1963" s="234" t="s">
        <v>4374</v>
      </c>
    </row>
    <row r="1964" spans="1:8" x14ac:dyDescent="0.2">
      <c r="A1964" s="240">
        <v>42968</v>
      </c>
      <c r="B1964" s="241" t="s">
        <v>4373</v>
      </c>
      <c r="C1964" s="242"/>
      <c r="D1964" s="140" t="s">
        <v>81</v>
      </c>
      <c r="E1964" s="269">
        <v>905</v>
      </c>
      <c r="F1964" s="259" t="s">
        <v>46</v>
      </c>
      <c r="G1964" s="108" t="s">
        <v>5</v>
      </c>
      <c r="H1964" s="236" t="s">
        <v>4375</v>
      </c>
    </row>
    <row r="1965" spans="1:8" x14ac:dyDescent="0.2">
      <c r="A1965" s="243">
        <v>42887</v>
      </c>
      <c r="B1965" s="241" t="s">
        <v>3861</v>
      </c>
      <c r="C1965" s="242"/>
      <c r="D1965" s="140" t="s">
        <v>303</v>
      </c>
      <c r="E1965" s="269">
        <v>338.82</v>
      </c>
      <c r="F1965" s="260" t="s">
        <v>46</v>
      </c>
      <c r="G1965" s="108" t="s">
        <v>5</v>
      </c>
      <c r="H1965" s="104" t="s">
        <v>1491</v>
      </c>
    </row>
    <row r="1966" spans="1:8" x14ac:dyDescent="0.2">
      <c r="A1966" s="243">
        <v>42829</v>
      </c>
      <c r="B1966" s="241" t="s">
        <v>3794</v>
      </c>
      <c r="C1966" s="242"/>
      <c r="D1966" s="140" t="s">
        <v>303</v>
      </c>
      <c r="E1966" s="269">
        <v>162.06</v>
      </c>
      <c r="F1966" s="260" t="s">
        <v>46</v>
      </c>
      <c r="G1966" s="108" t="s">
        <v>5</v>
      </c>
      <c r="H1966" s="104" t="s">
        <v>1491</v>
      </c>
    </row>
    <row r="1967" spans="1:8" x14ac:dyDescent="0.2">
      <c r="A1967" s="240">
        <v>43012</v>
      </c>
      <c r="B1967" s="241" t="s">
        <v>4018</v>
      </c>
      <c r="C1967" s="242"/>
      <c r="D1967" s="140" t="s">
        <v>303</v>
      </c>
      <c r="E1967" s="279">
        <v>351.71</v>
      </c>
      <c r="F1967" s="255" t="s">
        <v>46</v>
      </c>
      <c r="G1967" s="108" t="s">
        <v>5</v>
      </c>
      <c r="H1967" s="104" t="s">
        <v>1491</v>
      </c>
    </row>
    <row r="1968" spans="1:8" x14ac:dyDescent="0.2">
      <c r="A1968" s="240">
        <v>42984</v>
      </c>
      <c r="B1968" s="241" t="s">
        <v>3978</v>
      </c>
      <c r="C1968" s="242"/>
      <c r="D1968" s="140" t="s">
        <v>303</v>
      </c>
      <c r="E1968" s="269">
        <v>630.58000000000004</v>
      </c>
      <c r="F1968" s="259" t="s">
        <v>46</v>
      </c>
      <c r="G1968" s="108" t="s">
        <v>5</v>
      </c>
      <c r="H1968" s="104" t="s">
        <v>1491</v>
      </c>
    </row>
    <row r="1969" spans="1:8" x14ac:dyDescent="0.2">
      <c r="A1969" s="240">
        <v>43047</v>
      </c>
      <c r="B1969" s="241" t="s">
        <v>4063</v>
      </c>
      <c r="C1969" s="242"/>
      <c r="D1969" s="140" t="s">
        <v>303</v>
      </c>
      <c r="E1969" s="269">
        <v>334.37</v>
      </c>
      <c r="F1969" s="255" t="s">
        <v>46</v>
      </c>
      <c r="G1969" s="108" t="s">
        <v>5</v>
      </c>
      <c r="H1969" s="104" t="s">
        <v>1491</v>
      </c>
    </row>
    <row r="1970" spans="1:8" x14ac:dyDescent="0.2">
      <c r="A1970" s="243">
        <v>42775</v>
      </c>
      <c r="B1970" s="241" t="s">
        <v>3712</v>
      </c>
      <c r="C1970" s="242"/>
      <c r="D1970" s="140" t="s">
        <v>303</v>
      </c>
      <c r="E1970" s="269">
        <v>146.75</v>
      </c>
      <c r="F1970" s="255" t="s">
        <v>46</v>
      </c>
      <c r="G1970" s="108" t="s">
        <v>5</v>
      </c>
      <c r="H1970" s="104" t="s">
        <v>1491</v>
      </c>
    </row>
    <row r="1971" spans="1:8" x14ac:dyDescent="0.2">
      <c r="A1971" s="243">
        <v>42864</v>
      </c>
      <c r="B1971" s="241" t="s">
        <v>3834</v>
      </c>
      <c r="C1971" s="242"/>
      <c r="D1971" s="140" t="s">
        <v>303</v>
      </c>
      <c r="E1971" s="269">
        <v>835.36</v>
      </c>
      <c r="F1971" s="260" t="s">
        <v>46</v>
      </c>
      <c r="G1971" s="108" t="s">
        <v>5</v>
      </c>
      <c r="H1971" s="104" t="s">
        <v>1491</v>
      </c>
    </row>
    <row r="1972" spans="1:8" x14ac:dyDescent="0.2">
      <c r="A1972" s="237">
        <v>42748</v>
      </c>
      <c r="B1972" s="238" t="s">
        <v>3672</v>
      </c>
      <c r="C1972" s="239"/>
      <c r="D1972" s="110" t="s">
        <v>303</v>
      </c>
      <c r="E1972" s="268">
        <v>199.16</v>
      </c>
      <c r="F1972" s="256" t="s">
        <v>46</v>
      </c>
      <c r="G1972" s="108" t="s">
        <v>5</v>
      </c>
      <c r="H1972" s="104" t="s">
        <v>1491</v>
      </c>
    </row>
    <row r="1973" spans="1:8" x14ac:dyDescent="0.2">
      <c r="A1973" s="243">
        <v>43083</v>
      </c>
      <c r="B1973" s="241" t="s">
        <v>4114</v>
      </c>
      <c r="C1973" s="242"/>
      <c r="D1973" s="140" t="s">
        <v>303</v>
      </c>
      <c r="E1973" s="269">
        <v>358.28</v>
      </c>
      <c r="F1973" s="255" t="s">
        <v>46</v>
      </c>
      <c r="G1973" s="108" t="s">
        <v>5</v>
      </c>
      <c r="H1973" s="104" t="s">
        <v>1491</v>
      </c>
    </row>
    <row r="1974" spans="1:8" x14ac:dyDescent="0.2">
      <c r="A1974" s="243">
        <v>42810</v>
      </c>
      <c r="B1974" s="241" t="s">
        <v>3764</v>
      </c>
      <c r="C1974" s="242"/>
      <c r="D1974" s="140" t="s">
        <v>303</v>
      </c>
      <c r="E1974" s="269">
        <v>172.75</v>
      </c>
      <c r="F1974" s="255" t="s">
        <v>46</v>
      </c>
      <c r="G1974" s="108" t="s">
        <v>5</v>
      </c>
      <c r="H1974" s="104" t="s">
        <v>1491</v>
      </c>
    </row>
    <row r="1975" spans="1:8" x14ac:dyDescent="0.2">
      <c r="A1975" s="243">
        <v>42940</v>
      </c>
      <c r="B1975" s="427" t="s">
        <v>3920</v>
      </c>
      <c r="C1975" s="282"/>
      <c r="D1975" s="140" t="s">
        <v>303</v>
      </c>
      <c r="E1975" s="269">
        <v>343.29</v>
      </c>
      <c r="F1975" s="260" t="s">
        <v>46</v>
      </c>
      <c r="G1975" s="108" t="s">
        <v>5</v>
      </c>
      <c r="H1975" s="104" t="s">
        <v>1491</v>
      </c>
    </row>
    <row r="1976" spans="1:8" x14ac:dyDescent="0.2">
      <c r="A1976" s="243">
        <v>42916</v>
      </c>
      <c r="B1976" s="241" t="s">
        <v>3894</v>
      </c>
      <c r="C1976" s="242"/>
      <c r="D1976" s="140" t="s">
        <v>303</v>
      </c>
      <c r="E1976" s="269">
        <v>230.45</v>
      </c>
      <c r="F1976" s="260" t="s">
        <v>46</v>
      </c>
      <c r="G1976" s="108" t="s">
        <v>5</v>
      </c>
      <c r="H1976" s="104" t="s">
        <v>1491</v>
      </c>
    </row>
    <row r="1977" spans="1:8" x14ac:dyDescent="0.2">
      <c r="A1977" s="240">
        <v>42992</v>
      </c>
      <c r="B1977" s="241" t="s">
        <v>4274</v>
      </c>
      <c r="C1977" s="242" t="s">
        <v>3987</v>
      </c>
      <c r="D1977" s="140" t="s">
        <v>54</v>
      </c>
      <c r="E1977" s="269">
        <v>582.11</v>
      </c>
      <c r="F1977" s="259" t="s">
        <v>46</v>
      </c>
      <c r="G1977" s="108" t="s">
        <v>5</v>
      </c>
      <c r="H1977" s="234" t="s">
        <v>4275</v>
      </c>
    </row>
    <row r="1978" spans="1:8" x14ac:dyDescent="0.2">
      <c r="A1978" s="240">
        <v>43047</v>
      </c>
      <c r="B1978" s="241" t="s">
        <v>4067</v>
      </c>
      <c r="C1978" s="242"/>
      <c r="D1978" s="140" t="s">
        <v>48</v>
      </c>
      <c r="E1978" s="269">
        <v>275.60000000000002</v>
      </c>
      <c r="F1978" s="255" t="s">
        <v>46</v>
      </c>
      <c r="G1978" s="108" t="s">
        <v>5</v>
      </c>
      <c r="H1978" s="104" t="s">
        <v>1491</v>
      </c>
    </row>
    <row r="1979" spans="1:8" x14ac:dyDescent="0.2">
      <c r="A1979" s="243">
        <v>42926</v>
      </c>
      <c r="B1979" s="241" t="s">
        <v>3904</v>
      </c>
      <c r="C1979" s="242"/>
      <c r="D1979" s="140" t="s">
        <v>48</v>
      </c>
      <c r="E1979" s="269">
        <v>827</v>
      </c>
      <c r="F1979" s="260" t="s">
        <v>46</v>
      </c>
      <c r="G1979" s="108" t="s">
        <v>5</v>
      </c>
      <c r="H1979" s="104" t="s">
        <v>1491</v>
      </c>
    </row>
    <row r="1980" spans="1:8" x14ac:dyDescent="0.2">
      <c r="A1980" s="240">
        <v>42975</v>
      </c>
      <c r="B1980" s="241" t="s">
        <v>3965</v>
      </c>
      <c r="C1980" s="242"/>
      <c r="D1980" s="140" t="s">
        <v>48</v>
      </c>
      <c r="E1980" s="269">
        <v>324</v>
      </c>
      <c r="F1980" s="259" t="s">
        <v>46</v>
      </c>
      <c r="G1980" s="108" t="s">
        <v>5</v>
      </c>
      <c r="H1980" s="104" t="s">
        <v>1491</v>
      </c>
    </row>
    <row r="1981" spans="1:8" x14ac:dyDescent="0.2">
      <c r="A1981" s="243">
        <v>42797</v>
      </c>
      <c r="B1981" s="241" t="s">
        <v>895</v>
      </c>
      <c r="C1981" s="242" t="s">
        <v>3749</v>
      </c>
      <c r="D1981" s="140" t="s">
        <v>135</v>
      </c>
      <c r="E1981" s="269">
        <v>946.49</v>
      </c>
      <c r="F1981" s="255" t="s">
        <v>46</v>
      </c>
      <c r="G1981" s="108" t="s">
        <v>5</v>
      </c>
      <c r="H1981" s="234" t="s">
        <v>4436</v>
      </c>
    </row>
    <row r="1982" spans="1:8" x14ac:dyDescent="0.2">
      <c r="A1982" s="240">
        <v>43000</v>
      </c>
      <c r="B1982" s="241" t="s">
        <v>895</v>
      </c>
      <c r="C1982" s="242" t="s">
        <v>4002</v>
      </c>
      <c r="D1982" s="140" t="s">
        <v>135</v>
      </c>
      <c r="E1982" s="269">
        <v>1636.68</v>
      </c>
      <c r="F1982" s="255" t="s">
        <v>46</v>
      </c>
      <c r="G1982" s="108" t="s">
        <v>5</v>
      </c>
      <c r="H1982" s="234" t="s">
        <v>4439</v>
      </c>
    </row>
    <row r="1983" spans="1:8" x14ac:dyDescent="0.2">
      <c r="A1983" s="240">
        <v>43010</v>
      </c>
      <c r="B1983" s="241" t="s">
        <v>895</v>
      </c>
      <c r="C1983" s="242" t="s">
        <v>4009</v>
      </c>
      <c r="D1983" s="140" t="s">
        <v>135</v>
      </c>
      <c r="E1983" s="269">
        <v>2478.9699999999998</v>
      </c>
      <c r="F1983" s="255" t="s">
        <v>46</v>
      </c>
      <c r="G1983" s="108" t="s">
        <v>5</v>
      </c>
      <c r="H1983" s="234" t="s">
        <v>4441</v>
      </c>
    </row>
    <row r="1984" spans="1:8" x14ac:dyDescent="0.2">
      <c r="A1984" s="240">
        <v>43060</v>
      </c>
      <c r="B1984" s="238" t="s">
        <v>895</v>
      </c>
      <c r="C1984" s="108" t="s">
        <v>4090</v>
      </c>
      <c r="D1984" s="282" t="s">
        <v>135</v>
      </c>
      <c r="E1984" s="270">
        <v>1954.34</v>
      </c>
      <c r="F1984" s="261" t="s">
        <v>46</v>
      </c>
      <c r="G1984" s="108" t="s">
        <v>5</v>
      </c>
      <c r="H1984" s="234" t="s">
        <v>4444</v>
      </c>
    </row>
    <row r="1985" spans="1:8" x14ac:dyDescent="0.2">
      <c r="A1985" s="243">
        <v>43080</v>
      </c>
      <c r="B1985" s="241" t="s">
        <v>895</v>
      </c>
      <c r="C1985" s="242" t="s">
        <v>4110</v>
      </c>
      <c r="D1985" s="140" t="s">
        <v>135</v>
      </c>
      <c r="E1985" s="269">
        <v>1342.7</v>
      </c>
      <c r="F1985" s="255" t="s">
        <v>46</v>
      </c>
      <c r="G1985" s="108" t="s">
        <v>5</v>
      </c>
      <c r="H1985" s="234" t="s">
        <v>4446</v>
      </c>
    </row>
    <row r="1986" spans="1:8" x14ac:dyDescent="0.2">
      <c r="A1986" s="240">
        <v>42968</v>
      </c>
      <c r="B1986" s="241" t="s">
        <v>895</v>
      </c>
      <c r="C1986" s="242" t="s">
        <v>3953</v>
      </c>
      <c r="D1986" s="140" t="s">
        <v>135</v>
      </c>
      <c r="E1986" s="269">
        <v>1174.68</v>
      </c>
      <c r="F1986" s="259" t="s">
        <v>46</v>
      </c>
      <c r="G1986" s="108" t="s">
        <v>5</v>
      </c>
      <c r="H1986" s="236" t="s">
        <v>4449</v>
      </c>
    </row>
    <row r="1987" spans="1:8" x14ac:dyDescent="0.2">
      <c r="A1987" s="243">
        <v>42887</v>
      </c>
      <c r="B1987" s="241" t="s">
        <v>895</v>
      </c>
      <c r="C1987" s="242" t="s">
        <v>3864</v>
      </c>
      <c r="D1987" s="140" t="s">
        <v>135</v>
      </c>
      <c r="E1987" s="269">
        <v>3553.75</v>
      </c>
      <c r="F1987" s="260" t="s">
        <v>46</v>
      </c>
      <c r="G1987" s="108" t="s">
        <v>5</v>
      </c>
      <c r="H1987" s="234" t="s">
        <v>4452</v>
      </c>
    </row>
    <row r="1988" spans="1:8" x14ac:dyDescent="0.2">
      <c r="A1988" s="243">
        <v>42887</v>
      </c>
      <c r="B1988" s="241" t="s">
        <v>895</v>
      </c>
      <c r="C1988" s="242" t="s">
        <v>3863</v>
      </c>
      <c r="D1988" s="140" t="s">
        <v>135</v>
      </c>
      <c r="E1988" s="269">
        <v>763.2</v>
      </c>
      <c r="F1988" s="260" t="s">
        <v>46</v>
      </c>
      <c r="G1988" s="108" t="s">
        <v>5</v>
      </c>
      <c r="H1988" s="234" t="s">
        <v>4454</v>
      </c>
    </row>
    <row r="1989" spans="1:8" x14ac:dyDescent="0.2">
      <c r="A1989" s="243">
        <v>42891</v>
      </c>
      <c r="B1989" s="241" t="s">
        <v>4323</v>
      </c>
      <c r="C1989" s="242" t="s">
        <v>3866</v>
      </c>
      <c r="D1989" s="140" t="s">
        <v>54</v>
      </c>
      <c r="E1989" s="269">
        <v>1049.5999999999999</v>
      </c>
      <c r="F1989" s="260" t="s">
        <v>46</v>
      </c>
      <c r="G1989" s="108" t="s">
        <v>5</v>
      </c>
      <c r="H1989" s="234" t="s">
        <v>4326</v>
      </c>
    </row>
    <row r="1990" spans="1:8" x14ac:dyDescent="0.2">
      <c r="A1990" s="243">
        <v>42891</v>
      </c>
      <c r="B1990" s="241" t="s">
        <v>4323</v>
      </c>
      <c r="C1990" s="242" t="s">
        <v>3867</v>
      </c>
      <c r="D1990" s="140" t="s">
        <v>54</v>
      </c>
      <c r="E1990" s="269">
        <v>262.39999999999998</v>
      </c>
      <c r="F1990" s="260" t="s">
        <v>46</v>
      </c>
      <c r="G1990" s="108" t="s">
        <v>5</v>
      </c>
      <c r="H1990" s="234" t="s">
        <v>4325</v>
      </c>
    </row>
    <row r="1991" spans="1:8" x14ac:dyDescent="0.2">
      <c r="A1991" s="240">
        <v>42963</v>
      </c>
      <c r="B1991" s="241" t="s">
        <v>4323</v>
      </c>
      <c r="C1991" s="242" t="s">
        <v>3947</v>
      </c>
      <c r="D1991" s="140" t="s">
        <v>54</v>
      </c>
      <c r="E1991" s="269">
        <v>300</v>
      </c>
      <c r="F1991" s="259" t="s">
        <v>46</v>
      </c>
      <c r="G1991" s="108" t="s">
        <v>5</v>
      </c>
      <c r="H1991" s="234" t="s">
        <v>4324</v>
      </c>
    </row>
    <row r="1992" spans="1:8" x14ac:dyDescent="0.2">
      <c r="A1992" s="243">
        <v>42878</v>
      </c>
      <c r="B1992" s="241" t="s">
        <v>4367</v>
      </c>
      <c r="C1992" s="242"/>
      <c r="D1992" s="140" t="s">
        <v>81</v>
      </c>
      <c r="E1992" s="428">
        <v>440</v>
      </c>
      <c r="F1992" s="260" t="s">
        <v>46</v>
      </c>
      <c r="G1992" s="108" t="s">
        <v>5</v>
      </c>
      <c r="H1992" s="234" t="s">
        <v>4368</v>
      </c>
    </row>
    <row r="1993" spans="1:8" x14ac:dyDescent="0.2">
      <c r="A1993" s="243">
        <v>42892</v>
      </c>
      <c r="B1993" s="241" t="s">
        <v>4367</v>
      </c>
      <c r="C1993" s="242"/>
      <c r="D1993" s="140" t="s">
        <v>81</v>
      </c>
      <c r="E1993" s="269">
        <v>645</v>
      </c>
      <c r="F1993" s="260" t="s">
        <v>46</v>
      </c>
      <c r="G1993" s="262" t="s">
        <v>5</v>
      </c>
      <c r="H1993" s="234" t="s">
        <v>4369</v>
      </c>
    </row>
    <row r="1994" spans="1:8" x14ac:dyDescent="0.2">
      <c r="A1994" s="243">
        <v>42935</v>
      </c>
      <c r="B1994" s="241" t="s">
        <v>4423</v>
      </c>
      <c r="C1994" s="242"/>
      <c r="D1994" s="140" t="s">
        <v>81</v>
      </c>
      <c r="E1994" s="269">
        <v>900</v>
      </c>
      <c r="F1994" s="260" t="s">
        <v>46</v>
      </c>
      <c r="G1994" s="262" t="s">
        <v>5</v>
      </c>
      <c r="H1994" s="234" t="s">
        <v>4500</v>
      </c>
    </row>
    <row r="1995" spans="1:8" x14ac:dyDescent="0.2">
      <c r="A1995" s="243">
        <v>42899</v>
      </c>
      <c r="B1995" s="241" t="s">
        <v>895</v>
      </c>
      <c r="C1995" s="242" t="s">
        <v>3878</v>
      </c>
      <c r="D1995" s="140" t="s">
        <v>135</v>
      </c>
      <c r="E1995" s="269">
        <v>1198.27</v>
      </c>
      <c r="F1995" s="260" t="s">
        <v>46</v>
      </c>
      <c r="G1995" s="262" t="s">
        <v>5</v>
      </c>
      <c r="H1995" s="234" t="s">
        <v>4448</v>
      </c>
    </row>
    <row r="1996" spans="1:8" x14ac:dyDescent="0.2">
      <c r="A1996" s="243">
        <v>42935</v>
      </c>
      <c r="B1996" s="241" t="s">
        <v>4336</v>
      </c>
      <c r="C1996" s="242"/>
      <c r="D1996" s="140" t="s">
        <v>81</v>
      </c>
      <c r="E1996" s="269">
        <v>900</v>
      </c>
      <c r="F1996" s="260" t="s">
        <v>46</v>
      </c>
      <c r="G1996" s="262" t="s">
        <v>5</v>
      </c>
      <c r="H1996" s="234" t="s">
        <v>4500</v>
      </c>
    </row>
    <row r="1997" spans="1:8" x14ac:dyDescent="0.2">
      <c r="A1997" s="243">
        <v>42935</v>
      </c>
      <c r="B1997" s="241" t="s">
        <v>4329</v>
      </c>
      <c r="C1997" s="242"/>
      <c r="D1997" s="140" t="s">
        <v>81</v>
      </c>
      <c r="E1997" s="269">
        <v>900</v>
      </c>
      <c r="F1997" s="260" t="s">
        <v>46</v>
      </c>
      <c r="G1997" s="262" t="s">
        <v>5</v>
      </c>
      <c r="H1997" s="234" t="s">
        <v>4500</v>
      </c>
    </row>
    <row r="1998" spans="1:8" x14ac:dyDescent="0.2">
      <c r="A1998" s="243">
        <v>42935</v>
      </c>
      <c r="B1998" s="241" t="s">
        <v>4314</v>
      </c>
      <c r="C1998" s="242"/>
      <c r="D1998" s="140" t="s">
        <v>81</v>
      </c>
      <c r="E1998" s="269">
        <v>900</v>
      </c>
      <c r="F1998" s="260" t="s">
        <v>46</v>
      </c>
      <c r="G1998" s="108" t="s">
        <v>5</v>
      </c>
      <c r="H1998" s="234" t="s">
        <v>4500</v>
      </c>
    </row>
    <row r="1999" spans="1:8" x14ac:dyDescent="0.2">
      <c r="A1999" s="243">
        <v>42926</v>
      </c>
      <c r="B1999" s="241" t="s">
        <v>3903</v>
      </c>
      <c r="C1999" s="242"/>
      <c r="D1999" s="140" t="s">
        <v>48</v>
      </c>
      <c r="E1999" s="269">
        <v>170</v>
      </c>
      <c r="F1999" s="260" t="s">
        <v>46</v>
      </c>
      <c r="G1999" s="108" t="s">
        <v>5</v>
      </c>
      <c r="H1999" s="234" t="s">
        <v>4506</v>
      </c>
    </row>
    <row r="2000" spans="1:8" x14ac:dyDescent="0.2">
      <c r="A2000" s="240">
        <v>43033</v>
      </c>
      <c r="B2000" s="241" t="s">
        <v>4050</v>
      </c>
      <c r="C2000" s="242"/>
      <c r="D2000" s="140" t="s">
        <v>48</v>
      </c>
      <c r="E2000" s="269">
        <v>350</v>
      </c>
      <c r="F2000" s="255" t="s">
        <v>46</v>
      </c>
      <c r="G2000" s="262" t="s">
        <v>5</v>
      </c>
      <c r="H2000" s="234" t="s">
        <v>4507</v>
      </c>
    </row>
    <row r="2001" spans="1:8" x14ac:dyDescent="0.2">
      <c r="A2001" s="243">
        <v>43088</v>
      </c>
      <c r="B2001" s="241" t="s">
        <v>4122</v>
      </c>
      <c r="C2001" s="242"/>
      <c r="D2001" s="140" t="s">
        <v>48</v>
      </c>
      <c r="E2001" s="269">
        <v>99.88</v>
      </c>
      <c r="F2001" s="255" t="s">
        <v>46</v>
      </c>
      <c r="G2001" s="262" t="s">
        <v>5</v>
      </c>
      <c r="H2001" s="234" t="s">
        <v>4510</v>
      </c>
    </row>
    <row r="2002" spans="1:8" x14ac:dyDescent="0.2">
      <c r="A2002" s="240">
        <v>43012</v>
      </c>
      <c r="B2002" s="241" t="s">
        <v>4020</v>
      </c>
      <c r="C2002" s="242"/>
      <c r="D2002" s="140" t="s">
        <v>48</v>
      </c>
      <c r="E2002" s="269">
        <v>177</v>
      </c>
      <c r="F2002" s="255" t="s">
        <v>46</v>
      </c>
      <c r="G2002" s="108" t="s">
        <v>5</v>
      </c>
      <c r="H2002" s="234" t="s">
        <v>4513</v>
      </c>
    </row>
    <row r="2003" spans="1:8" x14ac:dyDescent="0.2">
      <c r="A2003" s="240">
        <v>42975</v>
      </c>
      <c r="B2003" s="241" t="s">
        <v>3966</v>
      </c>
      <c r="C2003" s="242"/>
      <c r="D2003" s="140" t="s">
        <v>48</v>
      </c>
      <c r="E2003" s="269">
        <v>342.74</v>
      </c>
      <c r="F2003" s="259" t="s">
        <v>46</v>
      </c>
      <c r="G2003" s="262" t="s">
        <v>5</v>
      </c>
      <c r="H2003" s="234" t="s">
        <v>4514</v>
      </c>
    </row>
    <row r="2004" spans="1:8" x14ac:dyDescent="0.2">
      <c r="A2004" s="243">
        <v>42899</v>
      </c>
      <c r="B2004" s="241" t="s">
        <v>3879</v>
      </c>
      <c r="C2004" s="242"/>
      <c r="D2004" s="140" t="s">
        <v>48</v>
      </c>
      <c r="E2004" s="269">
        <v>2012.05</v>
      </c>
      <c r="F2004" s="260" t="s">
        <v>46</v>
      </c>
      <c r="G2004" s="262" t="s">
        <v>5</v>
      </c>
      <c r="H2004" s="234" t="s">
        <v>4515</v>
      </c>
    </row>
    <row r="2005" spans="1:8" x14ac:dyDescent="0.2">
      <c r="A2005" s="240">
        <v>42963</v>
      </c>
      <c r="B2005" s="241" t="s">
        <v>3943</v>
      </c>
      <c r="C2005" s="242"/>
      <c r="D2005" s="140" t="s">
        <v>48</v>
      </c>
      <c r="E2005" s="269">
        <v>95</v>
      </c>
      <c r="F2005" s="259" t="s">
        <v>46</v>
      </c>
      <c r="G2005" s="262" t="s">
        <v>5</v>
      </c>
      <c r="H2005" s="234" t="s">
        <v>4517</v>
      </c>
    </row>
    <row r="2006" spans="1:8" x14ac:dyDescent="0.2">
      <c r="A2006" s="240">
        <v>42955</v>
      </c>
      <c r="B2006" s="241" t="s">
        <v>3938</v>
      </c>
      <c r="C2006" s="242"/>
      <c r="D2006" s="140" t="s">
        <v>48</v>
      </c>
      <c r="E2006" s="269">
        <v>82</v>
      </c>
      <c r="F2006" s="259" t="s">
        <v>46</v>
      </c>
      <c r="G2006" s="262" t="s">
        <v>5</v>
      </c>
      <c r="H2006" s="234" t="s">
        <v>4513</v>
      </c>
    </row>
    <row r="2007" spans="1:8" x14ac:dyDescent="0.2">
      <c r="A2007" s="240">
        <v>42955</v>
      </c>
      <c r="B2007" s="241" t="s">
        <v>3936</v>
      </c>
      <c r="C2007" s="242"/>
      <c r="D2007" s="140" t="s">
        <v>48</v>
      </c>
      <c r="E2007" s="269">
        <v>177</v>
      </c>
      <c r="F2007" s="259" t="s">
        <v>46</v>
      </c>
      <c r="G2007" s="108" t="s">
        <v>5</v>
      </c>
      <c r="H2007" s="234" t="s">
        <v>4513</v>
      </c>
    </row>
    <row r="2008" spans="1:8" x14ac:dyDescent="0.2">
      <c r="A2008" s="240">
        <v>42955</v>
      </c>
      <c r="B2008" s="241" t="s">
        <v>3937</v>
      </c>
      <c r="C2008" s="242"/>
      <c r="D2008" s="140" t="s">
        <v>48</v>
      </c>
      <c r="E2008" s="269">
        <v>174.06</v>
      </c>
      <c r="F2008" s="259" t="s">
        <v>46</v>
      </c>
      <c r="G2008" s="262" t="s">
        <v>5</v>
      </c>
      <c r="H2008" s="234" t="s">
        <v>4513</v>
      </c>
    </row>
    <row r="2009" spans="1:8" ht="12.75" thickBot="1" x14ac:dyDescent="0.25">
      <c r="A2009" s="240">
        <v>42956</v>
      </c>
      <c r="B2009" s="241" t="s">
        <v>3939</v>
      </c>
      <c r="C2009" s="242"/>
      <c r="D2009" s="140" t="s">
        <v>48</v>
      </c>
      <c r="E2009" s="269">
        <v>82</v>
      </c>
      <c r="F2009" s="259" t="s">
        <v>46</v>
      </c>
      <c r="G2009" s="262" t="s">
        <v>5</v>
      </c>
      <c r="H2009" s="234" t="s">
        <v>4513</v>
      </c>
    </row>
    <row r="2010" spans="1:8" ht="12.75" thickBot="1" x14ac:dyDescent="0.25">
      <c r="A2010" s="735" t="s">
        <v>3078</v>
      </c>
      <c r="B2010" s="736"/>
      <c r="C2010" s="467"/>
      <c r="D2010" s="468"/>
      <c r="E2010" s="469">
        <f>SUM(E1936:E2009)</f>
        <v>52036.299999999988</v>
      </c>
      <c r="F2010" s="575"/>
      <c r="G2010" s="467"/>
      <c r="H2010" s="471"/>
    </row>
    <row r="2011" spans="1:8" ht="12.75" thickBot="1" x14ac:dyDescent="0.25">
      <c r="A2011" s="551"/>
      <c r="B2011" s="530" t="s">
        <v>3079</v>
      </c>
      <c r="C2011" s="571"/>
      <c r="D2011" s="531"/>
      <c r="E2011" s="572">
        <f>SUM(E2010,E1935,E1854,E1840,E1779,E1760,E1750,E1532,E1462)</f>
        <v>648879.304</v>
      </c>
      <c r="F2011" s="573"/>
      <c r="G2011" s="571"/>
      <c r="H2011" s="574"/>
    </row>
    <row r="2012" spans="1:8" ht="12.75" thickBot="1" x14ac:dyDescent="0.25">
      <c r="F2012" s="578"/>
      <c r="H2012" s="437"/>
    </row>
    <row r="2013" spans="1:8" x14ac:dyDescent="0.2">
      <c r="A2013" s="722" t="s">
        <v>4537</v>
      </c>
      <c r="B2013" s="723"/>
      <c r="C2013" s="723"/>
      <c r="D2013" s="723"/>
      <c r="E2013" s="723"/>
      <c r="F2013" s="723"/>
      <c r="G2013" s="723"/>
      <c r="H2013" s="724"/>
    </row>
    <row r="2014" spans="1:8" x14ac:dyDescent="0.2">
      <c r="A2014" s="579" t="s">
        <v>295</v>
      </c>
      <c r="B2014" s="580" t="s">
        <v>296</v>
      </c>
      <c r="C2014" s="440" t="s">
        <v>297</v>
      </c>
      <c r="D2014" s="441" t="s">
        <v>298</v>
      </c>
      <c r="E2014" s="442" t="s">
        <v>299</v>
      </c>
      <c r="F2014" s="443" t="s">
        <v>300</v>
      </c>
      <c r="G2014" s="440" t="s">
        <v>301</v>
      </c>
      <c r="H2014" s="444" t="s">
        <v>749</v>
      </c>
    </row>
    <row r="2015" spans="1:8" x14ac:dyDescent="0.2">
      <c r="A2015" s="280">
        <v>43124</v>
      </c>
      <c r="B2015" s="241" t="s">
        <v>4538</v>
      </c>
      <c r="C2015" s="242" t="s">
        <v>4567</v>
      </c>
      <c r="D2015" s="140" t="s">
        <v>54</v>
      </c>
      <c r="E2015" s="281">
        <v>3044.2</v>
      </c>
      <c r="F2015" s="259" t="s">
        <v>46</v>
      </c>
      <c r="G2015" s="108" t="s">
        <v>6326</v>
      </c>
      <c r="H2015" s="103"/>
    </row>
    <row r="2016" spans="1:8" x14ac:dyDescent="0.2">
      <c r="A2016" s="280">
        <v>43124</v>
      </c>
      <c r="B2016" s="241" t="s">
        <v>4539</v>
      </c>
      <c r="C2016" s="242" t="s">
        <v>4106</v>
      </c>
      <c r="D2016" s="140" t="s">
        <v>54</v>
      </c>
      <c r="E2016" s="281">
        <v>3044.2</v>
      </c>
      <c r="F2016" s="259" t="s">
        <v>46</v>
      </c>
      <c r="G2016" s="108" t="s">
        <v>6326</v>
      </c>
      <c r="H2016" s="103"/>
    </row>
    <row r="2017" spans="1:8" x14ac:dyDescent="0.2">
      <c r="A2017" s="280">
        <v>43151</v>
      </c>
      <c r="B2017" s="241" t="s">
        <v>4540</v>
      </c>
      <c r="C2017" s="242" t="s">
        <v>3528</v>
      </c>
      <c r="D2017" s="140" t="s">
        <v>54</v>
      </c>
      <c r="E2017" s="281">
        <v>3044.2</v>
      </c>
      <c r="F2017" s="259" t="s">
        <v>46</v>
      </c>
      <c r="G2017" s="108" t="s">
        <v>6326</v>
      </c>
      <c r="H2017" s="103"/>
    </row>
    <row r="2018" spans="1:8" x14ac:dyDescent="0.2">
      <c r="A2018" s="280">
        <v>43152</v>
      </c>
      <c r="B2018" s="241" t="s">
        <v>4541</v>
      </c>
      <c r="C2018" s="242" t="s">
        <v>4567</v>
      </c>
      <c r="D2018" s="140" t="s">
        <v>54</v>
      </c>
      <c r="E2018" s="281">
        <v>3044.2</v>
      </c>
      <c r="F2018" s="259" t="s">
        <v>46</v>
      </c>
      <c r="G2018" s="108" t="s">
        <v>6326</v>
      </c>
      <c r="H2018" s="103"/>
    </row>
    <row r="2019" spans="1:8" x14ac:dyDescent="0.2">
      <c r="A2019" s="280">
        <v>43159</v>
      </c>
      <c r="B2019" s="241" t="s">
        <v>4542</v>
      </c>
      <c r="C2019" s="242"/>
      <c r="D2019" s="140" t="s">
        <v>45</v>
      </c>
      <c r="E2019" s="281">
        <v>3000</v>
      </c>
      <c r="F2019" s="259" t="s">
        <v>46</v>
      </c>
      <c r="G2019" s="108" t="s">
        <v>6326</v>
      </c>
      <c r="H2019" s="103"/>
    </row>
    <row r="2020" spans="1:8" x14ac:dyDescent="0.2">
      <c r="A2020" s="280">
        <v>43159</v>
      </c>
      <c r="B2020" s="241" t="s">
        <v>4543</v>
      </c>
      <c r="C2020" s="242"/>
      <c r="D2020" s="140" t="s">
        <v>47</v>
      </c>
      <c r="E2020" s="281">
        <v>1195.944</v>
      </c>
      <c r="F2020" s="259" t="s">
        <v>46</v>
      </c>
      <c r="G2020" s="108" t="s">
        <v>6326</v>
      </c>
      <c r="H2020" s="103"/>
    </row>
    <row r="2021" spans="1:8" x14ac:dyDescent="0.2">
      <c r="A2021" s="280">
        <v>43179</v>
      </c>
      <c r="B2021" s="241" t="s">
        <v>4544</v>
      </c>
      <c r="C2021" s="242" t="s">
        <v>4568</v>
      </c>
      <c r="D2021" s="140" t="s">
        <v>54</v>
      </c>
      <c r="E2021" s="281">
        <v>3044.2</v>
      </c>
      <c r="F2021" s="259" t="s">
        <v>46</v>
      </c>
      <c r="G2021" s="108" t="s">
        <v>6326</v>
      </c>
      <c r="H2021" s="103"/>
    </row>
    <row r="2022" spans="1:8" x14ac:dyDescent="0.2">
      <c r="A2022" s="280">
        <v>43180</v>
      </c>
      <c r="B2022" s="241" t="s">
        <v>4545</v>
      </c>
      <c r="C2022" s="242" t="s">
        <v>3528</v>
      </c>
      <c r="D2022" s="140" t="s">
        <v>54</v>
      </c>
      <c r="E2022" s="281">
        <v>3044.2</v>
      </c>
      <c r="F2022" s="259" t="s">
        <v>46</v>
      </c>
      <c r="G2022" s="108" t="s">
        <v>6326</v>
      </c>
      <c r="H2022" s="103"/>
    </row>
    <row r="2023" spans="1:8" x14ac:dyDescent="0.2">
      <c r="A2023" s="280">
        <v>43209</v>
      </c>
      <c r="B2023" s="241" t="s">
        <v>4546</v>
      </c>
      <c r="C2023" s="242" t="s">
        <v>4568</v>
      </c>
      <c r="D2023" s="140" t="s">
        <v>54</v>
      </c>
      <c r="E2023" s="281">
        <v>3044.2</v>
      </c>
      <c r="F2023" s="259" t="s">
        <v>46</v>
      </c>
      <c r="G2023" s="108" t="s">
        <v>6326</v>
      </c>
      <c r="H2023" s="103"/>
    </row>
    <row r="2024" spans="1:8" x14ac:dyDescent="0.2">
      <c r="A2024" s="280">
        <v>43209</v>
      </c>
      <c r="B2024" s="241" t="s">
        <v>4547</v>
      </c>
      <c r="C2024" s="242" t="s">
        <v>4569</v>
      </c>
      <c r="D2024" s="140" t="s">
        <v>54</v>
      </c>
      <c r="E2024" s="281">
        <v>3044.2</v>
      </c>
      <c r="F2024" s="259" t="s">
        <v>46</v>
      </c>
      <c r="G2024" s="108" t="s">
        <v>6326</v>
      </c>
      <c r="H2024" s="103"/>
    </row>
    <row r="2025" spans="1:8" x14ac:dyDescent="0.2">
      <c r="A2025" s="280">
        <v>43222</v>
      </c>
      <c r="B2025" s="241" t="s">
        <v>4548</v>
      </c>
      <c r="C2025" s="242" t="s">
        <v>4568</v>
      </c>
      <c r="D2025" s="140" t="s">
        <v>54</v>
      </c>
      <c r="E2025" s="281">
        <v>1984</v>
      </c>
      <c r="F2025" s="259" t="s">
        <v>46</v>
      </c>
      <c r="G2025" s="108" t="s">
        <v>6326</v>
      </c>
      <c r="H2025" s="103"/>
    </row>
    <row r="2026" spans="1:8" x14ac:dyDescent="0.2">
      <c r="A2026" s="280">
        <v>43224</v>
      </c>
      <c r="B2026" s="241" t="s">
        <v>4549</v>
      </c>
      <c r="C2026" s="242"/>
      <c r="D2026" s="140" t="s">
        <v>45</v>
      </c>
      <c r="E2026" s="281">
        <v>2800</v>
      </c>
      <c r="F2026" s="259" t="s">
        <v>46</v>
      </c>
      <c r="G2026" s="108" t="s">
        <v>6326</v>
      </c>
      <c r="H2026" s="103"/>
    </row>
    <row r="2027" spans="1:8" x14ac:dyDescent="0.2">
      <c r="A2027" s="280">
        <v>43224</v>
      </c>
      <c r="B2027" s="241" t="s">
        <v>4550</v>
      </c>
      <c r="C2027" s="242"/>
      <c r="D2027" s="140" t="s">
        <v>47</v>
      </c>
      <c r="E2027" s="281">
        <v>1078.6880000000001</v>
      </c>
      <c r="F2027" s="259" t="s">
        <v>46</v>
      </c>
      <c r="G2027" s="108" t="s">
        <v>6326</v>
      </c>
      <c r="H2027" s="103"/>
    </row>
    <row r="2028" spans="1:8" x14ac:dyDescent="0.2">
      <c r="A2028" s="280">
        <v>43224</v>
      </c>
      <c r="B2028" s="241" t="s">
        <v>4551</v>
      </c>
      <c r="C2028" s="242"/>
      <c r="D2028" s="140" t="s">
        <v>303</v>
      </c>
      <c r="E2028" s="281">
        <v>503.43</v>
      </c>
      <c r="F2028" s="259" t="s">
        <v>46</v>
      </c>
      <c r="G2028" s="108" t="s">
        <v>6326</v>
      </c>
      <c r="H2028" s="103"/>
    </row>
    <row r="2029" spans="1:8" x14ac:dyDescent="0.2">
      <c r="A2029" s="280">
        <v>43241</v>
      </c>
      <c r="B2029" s="241" t="s">
        <v>4552</v>
      </c>
      <c r="C2029" s="242" t="s">
        <v>4569</v>
      </c>
      <c r="D2029" s="140" t="s">
        <v>54</v>
      </c>
      <c r="E2029" s="281">
        <v>3313.43</v>
      </c>
      <c r="F2029" s="259" t="s">
        <v>46</v>
      </c>
      <c r="G2029" s="108" t="s">
        <v>6326</v>
      </c>
      <c r="H2029" s="103"/>
    </row>
    <row r="2030" spans="1:8" x14ac:dyDescent="0.2">
      <c r="A2030" s="280">
        <v>43241</v>
      </c>
      <c r="B2030" s="241" t="s">
        <v>4553</v>
      </c>
      <c r="C2030" s="242" t="s">
        <v>4570</v>
      </c>
      <c r="D2030" s="140" t="s">
        <v>54</v>
      </c>
      <c r="E2030" s="281">
        <v>3313.43</v>
      </c>
      <c r="F2030" s="259" t="s">
        <v>46</v>
      </c>
      <c r="G2030" s="108" t="s">
        <v>6326</v>
      </c>
      <c r="H2030" s="103"/>
    </row>
    <row r="2031" spans="1:8" x14ac:dyDescent="0.2">
      <c r="A2031" s="280">
        <v>43262</v>
      </c>
      <c r="B2031" s="241" t="s">
        <v>4554</v>
      </c>
      <c r="C2031" s="242" t="s">
        <v>4569</v>
      </c>
      <c r="D2031" s="140" t="s">
        <v>54</v>
      </c>
      <c r="E2031" s="281">
        <v>1984</v>
      </c>
      <c r="F2031" s="259" t="s">
        <v>46</v>
      </c>
      <c r="G2031" s="108" t="s">
        <v>6326</v>
      </c>
      <c r="H2031" s="103"/>
    </row>
    <row r="2032" spans="1:8" x14ac:dyDescent="0.2">
      <c r="A2032" s="280">
        <v>43271</v>
      </c>
      <c r="B2032" s="241" t="s">
        <v>4555</v>
      </c>
      <c r="C2032" s="242" t="s">
        <v>4571</v>
      </c>
      <c r="D2032" s="140" t="s">
        <v>54</v>
      </c>
      <c r="E2032" s="281">
        <v>3313.43</v>
      </c>
      <c r="F2032" s="259" t="s">
        <v>46</v>
      </c>
      <c r="G2032" s="108" t="s">
        <v>6326</v>
      </c>
      <c r="H2032" s="103"/>
    </row>
    <row r="2033" spans="1:8" x14ac:dyDescent="0.2">
      <c r="A2033" s="280">
        <v>43271</v>
      </c>
      <c r="B2033" s="241" t="s">
        <v>4556</v>
      </c>
      <c r="C2033" s="242" t="s">
        <v>4570</v>
      </c>
      <c r="D2033" s="140" t="s">
        <v>54</v>
      </c>
      <c r="E2033" s="281">
        <v>3313.43</v>
      </c>
      <c r="F2033" s="259" t="s">
        <v>46</v>
      </c>
      <c r="G2033" s="108" t="s">
        <v>6326</v>
      </c>
      <c r="H2033" s="103"/>
    </row>
    <row r="2034" spans="1:8" x14ac:dyDescent="0.2">
      <c r="A2034" s="280">
        <v>43300</v>
      </c>
      <c r="B2034" s="241" t="s">
        <v>4557</v>
      </c>
      <c r="C2034" s="242" t="s">
        <v>4572</v>
      </c>
      <c r="D2034" s="140" t="s">
        <v>54</v>
      </c>
      <c r="E2034" s="281">
        <v>3313.43</v>
      </c>
      <c r="F2034" s="259" t="s">
        <v>46</v>
      </c>
      <c r="G2034" s="108" t="s">
        <v>6326</v>
      </c>
      <c r="H2034" s="103"/>
    </row>
    <row r="2035" spans="1:8" x14ac:dyDescent="0.2">
      <c r="A2035" s="280">
        <v>43300</v>
      </c>
      <c r="B2035" s="241" t="s">
        <v>4558</v>
      </c>
      <c r="C2035" s="242"/>
      <c r="D2035" s="140" t="s">
        <v>45</v>
      </c>
      <c r="E2035" s="281">
        <v>1984</v>
      </c>
      <c r="F2035" s="259" t="s">
        <v>46</v>
      </c>
      <c r="G2035" s="108" t="s">
        <v>6326</v>
      </c>
      <c r="H2035" s="103"/>
    </row>
    <row r="2036" spans="1:8" x14ac:dyDescent="0.2">
      <c r="A2036" s="280">
        <v>43300</v>
      </c>
      <c r="B2036" s="241" t="s">
        <v>4559</v>
      </c>
      <c r="C2036" s="242"/>
      <c r="D2036" s="140" t="s">
        <v>47</v>
      </c>
      <c r="E2036" s="281">
        <v>691.05200000000002</v>
      </c>
      <c r="F2036" s="259" t="s">
        <v>46</v>
      </c>
      <c r="G2036" s="108" t="s">
        <v>6326</v>
      </c>
      <c r="H2036" s="103"/>
    </row>
    <row r="2037" spans="1:8" x14ac:dyDescent="0.2">
      <c r="A2037" s="280">
        <v>43301</v>
      </c>
      <c r="B2037" s="241" t="s">
        <v>4560</v>
      </c>
      <c r="C2037" s="242" t="s">
        <v>4571</v>
      </c>
      <c r="D2037" s="140" t="s">
        <v>54</v>
      </c>
      <c r="E2037" s="281">
        <v>3313.43</v>
      </c>
      <c r="F2037" s="259" t="s">
        <v>46</v>
      </c>
      <c r="G2037" s="108" t="s">
        <v>6326</v>
      </c>
      <c r="H2037" s="103"/>
    </row>
    <row r="2038" spans="1:8" x14ac:dyDescent="0.2">
      <c r="A2038" s="280">
        <v>43333</v>
      </c>
      <c r="B2038" s="241" t="s">
        <v>4561</v>
      </c>
      <c r="C2038" s="242" t="s">
        <v>4573</v>
      </c>
      <c r="D2038" s="140" t="s">
        <v>54</v>
      </c>
      <c r="E2038" s="281">
        <v>3313.43</v>
      </c>
      <c r="F2038" s="259" t="s">
        <v>46</v>
      </c>
      <c r="G2038" s="108" t="s">
        <v>6326</v>
      </c>
      <c r="H2038" s="103"/>
    </row>
    <row r="2039" spans="1:8" x14ac:dyDescent="0.2">
      <c r="A2039" s="280">
        <v>43334</v>
      </c>
      <c r="B2039" s="241" t="s">
        <v>4562</v>
      </c>
      <c r="C2039" s="242" t="s">
        <v>4574</v>
      </c>
      <c r="D2039" s="140" t="s">
        <v>54</v>
      </c>
      <c r="E2039" s="281">
        <v>3313.43</v>
      </c>
      <c r="F2039" s="259" t="s">
        <v>46</v>
      </c>
      <c r="G2039" s="108" t="s">
        <v>6326</v>
      </c>
      <c r="H2039" s="103"/>
    </row>
    <row r="2040" spans="1:8" x14ac:dyDescent="0.2">
      <c r="A2040" s="280">
        <v>43363</v>
      </c>
      <c r="B2040" s="241" t="s">
        <v>4563</v>
      </c>
      <c r="C2040" s="242" t="s">
        <v>4575</v>
      </c>
      <c r="D2040" s="140" t="s">
        <v>54</v>
      </c>
      <c r="E2040" s="281">
        <v>3313.43</v>
      </c>
      <c r="F2040" s="259" t="s">
        <v>46</v>
      </c>
      <c r="G2040" s="108" t="s">
        <v>6326</v>
      </c>
      <c r="H2040" s="103"/>
    </row>
    <row r="2041" spans="1:8" x14ac:dyDescent="0.2">
      <c r="A2041" s="280">
        <v>43363</v>
      </c>
      <c r="B2041" s="241" t="s">
        <v>4564</v>
      </c>
      <c r="C2041" s="242">
        <v>18</v>
      </c>
      <c r="D2041" s="140" t="s">
        <v>54</v>
      </c>
      <c r="E2041" s="281">
        <v>3313.43</v>
      </c>
      <c r="F2041" s="259" t="s">
        <v>46</v>
      </c>
      <c r="G2041" s="108" t="s">
        <v>6326</v>
      </c>
      <c r="H2041" s="103"/>
    </row>
    <row r="2042" spans="1:8" x14ac:dyDescent="0.2">
      <c r="A2042" s="280">
        <v>43392</v>
      </c>
      <c r="B2042" s="241" t="s">
        <v>4565</v>
      </c>
      <c r="C2042" s="242" t="s">
        <v>4576</v>
      </c>
      <c r="D2042" s="140" t="s">
        <v>54</v>
      </c>
      <c r="E2042" s="281">
        <v>3313.43</v>
      </c>
      <c r="F2042" s="259" t="s">
        <v>46</v>
      </c>
      <c r="G2042" s="108" t="s">
        <v>6326</v>
      </c>
      <c r="H2042" s="103"/>
    </row>
    <row r="2043" spans="1:8" x14ac:dyDescent="0.2">
      <c r="A2043" s="280">
        <v>43392</v>
      </c>
      <c r="B2043" s="241" t="s">
        <v>4566</v>
      </c>
      <c r="C2043" s="242" t="s">
        <v>4575</v>
      </c>
      <c r="D2043" s="140" t="s">
        <v>54</v>
      </c>
      <c r="E2043" s="281">
        <v>3313.43</v>
      </c>
      <c r="F2043" s="259" t="s">
        <v>46</v>
      </c>
      <c r="G2043" s="108" t="s">
        <v>6326</v>
      </c>
      <c r="H2043" s="103"/>
    </row>
    <row r="2044" spans="1:8" x14ac:dyDescent="0.2">
      <c r="A2044" s="294">
        <v>43417</v>
      </c>
      <c r="B2044" s="300" t="s">
        <v>5153</v>
      </c>
      <c r="C2044" s="302"/>
      <c r="D2044" s="140" t="s">
        <v>81</v>
      </c>
      <c r="E2044" s="304">
        <v>440</v>
      </c>
      <c r="F2044" s="306" t="s">
        <v>46</v>
      </c>
      <c r="G2044" s="581" t="s">
        <v>6326</v>
      </c>
      <c r="H2044" s="103"/>
    </row>
    <row r="2045" spans="1:8" x14ac:dyDescent="0.2">
      <c r="A2045" s="294">
        <v>43425</v>
      </c>
      <c r="B2045" s="300" t="s">
        <v>5162</v>
      </c>
      <c r="C2045" s="302" t="s">
        <v>5163</v>
      </c>
      <c r="D2045" s="140" t="s">
        <v>54</v>
      </c>
      <c r="E2045" s="304">
        <v>1039.8</v>
      </c>
      <c r="F2045" s="306" t="s">
        <v>46</v>
      </c>
      <c r="G2045" s="581" t="s">
        <v>6326</v>
      </c>
      <c r="H2045" s="103"/>
    </row>
    <row r="2046" spans="1:8" x14ac:dyDescent="0.2">
      <c r="A2046" s="294">
        <v>43426</v>
      </c>
      <c r="B2046" s="300" t="s">
        <v>5164</v>
      </c>
      <c r="C2046" s="302"/>
      <c r="D2046" s="140" t="s">
        <v>81</v>
      </c>
      <c r="E2046" s="304">
        <v>440</v>
      </c>
      <c r="F2046" s="306" t="s">
        <v>46</v>
      </c>
      <c r="G2046" s="581" t="s">
        <v>6326</v>
      </c>
      <c r="H2046" s="103"/>
    </row>
    <row r="2047" spans="1:8" x14ac:dyDescent="0.2">
      <c r="A2047" s="294">
        <v>43427</v>
      </c>
      <c r="B2047" s="300" t="s">
        <v>5167</v>
      </c>
      <c r="C2047" s="302" t="s">
        <v>5168</v>
      </c>
      <c r="D2047" s="140" t="s">
        <v>54</v>
      </c>
      <c r="E2047" s="304">
        <v>3313.43</v>
      </c>
      <c r="F2047" s="306" t="s">
        <v>46</v>
      </c>
      <c r="G2047" s="581" t="s">
        <v>6326</v>
      </c>
      <c r="H2047" s="103"/>
    </row>
    <row r="2048" spans="1:8" x14ac:dyDescent="0.2">
      <c r="A2048" s="294">
        <v>43445</v>
      </c>
      <c r="B2048" s="300" t="s">
        <v>5210</v>
      </c>
      <c r="C2048" s="302" t="s">
        <v>5211</v>
      </c>
      <c r="D2048" s="140" t="s">
        <v>54</v>
      </c>
      <c r="E2048" s="304">
        <v>1359</v>
      </c>
      <c r="F2048" s="306" t="s">
        <v>46</v>
      </c>
      <c r="G2048" s="581" t="s">
        <v>6326</v>
      </c>
      <c r="H2048" s="103"/>
    </row>
    <row r="2049" spans="1:8" ht="12.75" thickBot="1" x14ac:dyDescent="0.25">
      <c r="A2049" s="288">
        <v>43448</v>
      </c>
      <c r="B2049" s="301" t="s">
        <v>5222</v>
      </c>
      <c r="C2049" s="303" t="s">
        <v>5223</v>
      </c>
      <c r="D2049" s="308" t="s">
        <v>54</v>
      </c>
      <c r="E2049" s="305">
        <v>360.75</v>
      </c>
      <c r="F2049" s="307" t="s">
        <v>46</v>
      </c>
      <c r="G2049" s="536" t="s">
        <v>6326</v>
      </c>
      <c r="H2049" s="103"/>
    </row>
    <row r="2050" spans="1:8" ht="12.75" thickBot="1" x14ac:dyDescent="0.25">
      <c r="A2050" s="735" t="s">
        <v>3078</v>
      </c>
      <c r="B2050" s="746"/>
      <c r="C2050" s="467"/>
      <c r="D2050" s="468"/>
      <c r="E2050" s="469">
        <f>SUM(E2015:E2049)</f>
        <v>86288.853999999978</v>
      </c>
      <c r="F2050" s="575"/>
      <c r="G2050" s="467"/>
      <c r="H2050" s="471"/>
    </row>
    <row r="2051" spans="1:8" x14ac:dyDescent="0.2">
      <c r="A2051" s="280">
        <v>43116</v>
      </c>
      <c r="B2051" s="241" t="s">
        <v>4577</v>
      </c>
      <c r="C2051" s="242" t="s">
        <v>4960</v>
      </c>
      <c r="D2051" s="140" t="s">
        <v>54</v>
      </c>
      <c r="E2051" s="281">
        <v>2370</v>
      </c>
      <c r="F2051" s="259" t="s">
        <v>46</v>
      </c>
      <c r="G2051" s="108" t="s">
        <v>6327</v>
      </c>
      <c r="H2051" s="103"/>
    </row>
    <row r="2052" spans="1:8" x14ac:dyDescent="0.2">
      <c r="A2052" s="280">
        <v>43117</v>
      </c>
      <c r="B2052" s="241" t="s">
        <v>4578</v>
      </c>
      <c r="C2052" s="242"/>
      <c r="D2052" s="140" t="s">
        <v>49</v>
      </c>
      <c r="E2052" s="283">
        <v>282.95</v>
      </c>
      <c r="F2052" s="259" t="s">
        <v>46</v>
      </c>
      <c r="G2052" s="108" t="s">
        <v>6327</v>
      </c>
      <c r="H2052" s="103"/>
    </row>
    <row r="2053" spans="1:8" x14ac:dyDescent="0.2">
      <c r="A2053" s="280">
        <v>43117</v>
      </c>
      <c r="B2053" s="241" t="s">
        <v>4579</v>
      </c>
      <c r="C2053" s="242"/>
      <c r="D2053" s="140" t="s">
        <v>303</v>
      </c>
      <c r="E2053" s="281">
        <v>91.49</v>
      </c>
      <c r="F2053" s="259" t="s">
        <v>46</v>
      </c>
      <c r="G2053" s="108" t="s">
        <v>6327</v>
      </c>
      <c r="H2053" s="103"/>
    </row>
    <row r="2054" spans="1:8" x14ac:dyDescent="0.2">
      <c r="A2054" s="280">
        <v>43117</v>
      </c>
      <c r="B2054" s="241" t="s">
        <v>4580</v>
      </c>
      <c r="C2054" s="242"/>
      <c r="D2054" s="140" t="s">
        <v>49</v>
      </c>
      <c r="E2054" s="281">
        <v>1000</v>
      </c>
      <c r="F2054" s="259" t="s">
        <v>46</v>
      </c>
      <c r="G2054" s="108" t="s">
        <v>6327</v>
      </c>
      <c r="H2054" s="103"/>
    </row>
    <row r="2055" spans="1:8" x14ac:dyDescent="0.2">
      <c r="A2055" s="280">
        <v>43122</v>
      </c>
      <c r="B2055" s="241" t="s">
        <v>4581</v>
      </c>
      <c r="C2055" s="242" t="s">
        <v>4961</v>
      </c>
      <c r="D2055" s="140" t="s">
        <v>54</v>
      </c>
      <c r="E2055" s="281">
        <v>320</v>
      </c>
      <c r="F2055" s="259" t="s">
        <v>46</v>
      </c>
      <c r="G2055" s="108" t="s">
        <v>6327</v>
      </c>
      <c r="H2055" s="103"/>
    </row>
    <row r="2056" spans="1:8" x14ac:dyDescent="0.2">
      <c r="A2056" s="280">
        <v>43126</v>
      </c>
      <c r="B2056" s="241" t="s">
        <v>4582</v>
      </c>
      <c r="C2056" s="242"/>
      <c r="D2056" s="140" t="s">
        <v>49</v>
      </c>
      <c r="E2056" s="281">
        <v>1000</v>
      </c>
      <c r="F2056" s="259" t="s">
        <v>46</v>
      </c>
      <c r="G2056" s="108" t="s">
        <v>6327</v>
      </c>
      <c r="H2056" s="103"/>
    </row>
    <row r="2057" spans="1:8" x14ac:dyDescent="0.2">
      <c r="A2057" s="280">
        <v>43126</v>
      </c>
      <c r="B2057" s="241" t="s">
        <v>4583</v>
      </c>
      <c r="C2057" s="242"/>
      <c r="D2057" s="140" t="s">
        <v>49</v>
      </c>
      <c r="E2057" s="281">
        <v>250</v>
      </c>
      <c r="F2057" s="259" t="s">
        <v>46</v>
      </c>
      <c r="G2057" s="108" t="s">
        <v>6327</v>
      </c>
      <c r="H2057" s="103"/>
    </row>
    <row r="2058" spans="1:8" x14ac:dyDescent="0.2">
      <c r="A2058" s="280">
        <v>43126</v>
      </c>
      <c r="B2058" s="241" t="s">
        <v>4584</v>
      </c>
      <c r="C2058" s="242" t="s">
        <v>4962</v>
      </c>
      <c r="D2058" s="140" t="s">
        <v>54</v>
      </c>
      <c r="E2058" s="281">
        <v>395</v>
      </c>
      <c r="F2058" s="259" t="s">
        <v>46</v>
      </c>
      <c r="G2058" s="108" t="s">
        <v>6327</v>
      </c>
      <c r="H2058" s="103"/>
    </row>
    <row r="2059" spans="1:8" x14ac:dyDescent="0.2">
      <c r="A2059" s="280">
        <v>43129</v>
      </c>
      <c r="B2059" s="241" t="s">
        <v>4585</v>
      </c>
      <c r="C2059" s="242" t="s">
        <v>4963</v>
      </c>
      <c r="D2059" s="140" t="s">
        <v>54</v>
      </c>
      <c r="E2059" s="281">
        <v>280</v>
      </c>
      <c r="F2059" s="259" t="s">
        <v>46</v>
      </c>
      <c r="G2059" s="108" t="s">
        <v>6327</v>
      </c>
      <c r="H2059" s="103"/>
    </row>
    <row r="2060" spans="1:8" x14ac:dyDescent="0.2">
      <c r="A2060" s="280">
        <v>43131</v>
      </c>
      <c r="B2060" s="241" t="s">
        <v>4586</v>
      </c>
      <c r="C2060" s="242" t="s">
        <v>4964</v>
      </c>
      <c r="D2060" s="140" t="s">
        <v>54</v>
      </c>
      <c r="E2060" s="281">
        <v>370</v>
      </c>
      <c r="F2060" s="259" t="s">
        <v>46</v>
      </c>
      <c r="G2060" s="108" t="s">
        <v>6327</v>
      </c>
      <c r="H2060" s="103"/>
    </row>
    <row r="2061" spans="1:8" x14ac:dyDescent="0.2">
      <c r="A2061" s="280">
        <v>43132</v>
      </c>
      <c r="B2061" s="241" t="s">
        <v>4587</v>
      </c>
      <c r="C2061" s="242"/>
      <c r="D2061" s="140" t="s">
        <v>303</v>
      </c>
      <c r="E2061" s="281">
        <v>38.909999999999997</v>
      </c>
      <c r="F2061" s="259" t="s">
        <v>46</v>
      </c>
      <c r="G2061" s="108" t="s">
        <v>6327</v>
      </c>
      <c r="H2061" s="103"/>
    </row>
    <row r="2062" spans="1:8" x14ac:dyDescent="0.2">
      <c r="A2062" s="280">
        <v>43136</v>
      </c>
      <c r="B2062" s="241" t="s">
        <v>4588</v>
      </c>
      <c r="C2062" s="242" t="s">
        <v>4965</v>
      </c>
      <c r="D2062" s="140" t="s">
        <v>54</v>
      </c>
      <c r="E2062" s="281">
        <v>591.5</v>
      </c>
      <c r="F2062" s="259" t="s">
        <v>46</v>
      </c>
      <c r="G2062" s="108" t="s">
        <v>6327</v>
      </c>
      <c r="H2062" s="103"/>
    </row>
    <row r="2063" spans="1:8" x14ac:dyDescent="0.2">
      <c r="A2063" s="280">
        <v>43138</v>
      </c>
      <c r="B2063" s="241" t="s">
        <v>4589</v>
      </c>
      <c r="C2063" s="242" t="s">
        <v>4966</v>
      </c>
      <c r="D2063" s="140" t="s">
        <v>54</v>
      </c>
      <c r="E2063" s="281">
        <v>598</v>
      </c>
      <c r="F2063" s="259" t="s">
        <v>46</v>
      </c>
      <c r="G2063" s="108" t="s">
        <v>6327</v>
      </c>
      <c r="H2063" s="103"/>
    </row>
    <row r="2064" spans="1:8" x14ac:dyDescent="0.2">
      <c r="A2064" s="280">
        <v>43140</v>
      </c>
      <c r="B2064" s="241" t="s">
        <v>4590</v>
      </c>
      <c r="C2064" s="242" t="s">
        <v>4967</v>
      </c>
      <c r="D2064" s="140" t="s">
        <v>54</v>
      </c>
      <c r="E2064" s="281">
        <v>144.80000000000001</v>
      </c>
      <c r="F2064" s="259" t="s">
        <v>46</v>
      </c>
      <c r="G2064" s="108" t="s">
        <v>6327</v>
      </c>
      <c r="H2064" s="103"/>
    </row>
    <row r="2065" spans="1:8" x14ac:dyDescent="0.2">
      <c r="A2065" s="280">
        <v>43150</v>
      </c>
      <c r="B2065" s="241" t="s">
        <v>4591</v>
      </c>
      <c r="C2065" s="242" t="s">
        <v>4968</v>
      </c>
      <c r="D2065" s="140" t="s">
        <v>54</v>
      </c>
      <c r="E2065" s="281">
        <v>6800</v>
      </c>
      <c r="F2065" s="259" t="s">
        <v>46</v>
      </c>
      <c r="G2065" s="108" t="s">
        <v>6327</v>
      </c>
      <c r="H2065" s="103"/>
    </row>
    <row r="2066" spans="1:8" x14ac:dyDescent="0.2">
      <c r="A2066" s="280">
        <v>43150</v>
      </c>
      <c r="B2066" s="241" t="s">
        <v>4592</v>
      </c>
      <c r="C2066" s="242" t="s">
        <v>4969</v>
      </c>
      <c r="D2066" s="140" t="s">
        <v>54</v>
      </c>
      <c r="E2066" s="281">
        <v>904</v>
      </c>
      <c r="F2066" s="259" t="s">
        <v>46</v>
      </c>
      <c r="G2066" s="108" t="s">
        <v>6327</v>
      </c>
      <c r="H2066" s="103"/>
    </row>
    <row r="2067" spans="1:8" x14ac:dyDescent="0.2">
      <c r="A2067" s="280">
        <v>43151</v>
      </c>
      <c r="B2067" s="241" t="s">
        <v>4593</v>
      </c>
      <c r="C2067" s="242" t="s">
        <v>4970</v>
      </c>
      <c r="D2067" s="140" t="s">
        <v>54</v>
      </c>
      <c r="E2067" s="281">
        <v>3750</v>
      </c>
      <c r="F2067" s="259" t="s">
        <v>46</v>
      </c>
      <c r="G2067" s="108" t="s">
        <v>6327</v>
      </c>
      <c r="H2067" s="103"/>
    </row>
    <row r="2068" spans="1:8" x14ac:dyDescent="0.2">
      <c r="A2068" s="280">
        <v>43153</v>
      </c>
      <c r="B2068" s="241" t="s">
        <v>4594</v>
      </c>
      <c r="C2068" s="433" t="s">
        <v>4971</v>
      </c>
      <c r="D2068" s="140" t="s">
        <v>54</v>
      </c>
      <c r="E2068" s="281">
        <v>69.900000000000006</v>
      </c>
      <c r="F2068" s="259" t="s">
        <v>46</v>
      </c>
      <c r="G2068" s="108" t="s">
        <v>6327</v>
      </c>
      <c r="H2068" s="103"/>
    </row>
    <row r="2069" spans="1:8" x14ac:dyDescent="0.2">
      <c r="A2069" s="280">
        <v>43153</v>
      </c>
      <c r="B2069" s="241" t="s">
        <v>4595</v>
      </c>
      <c r="C2069" s="242"/>
      <c r="D2069" s="140" t="s">
        <v>49</v>
      </c>
      <c r="E2069" s="281">
        <v>1000</v>
      </c>
      <c r="F2069" s="259" t="s">
        <v>46</v>
      </c>
      <c r="G2069" s="108" t="s">
        <v>6327</v>
      </c>
      <c r="H2069" s="103"/>
    </row>
    <row r="2070" spans="1:8" x14ac:dyDescent="0.2">
      <c r="A2070" s="280">
        <v>43153</v>
      </c>
      <c r="B2070" s="241" t="s">
        <v>4596</v>
      </c>
      <c r="C2070" s="242"/>
      <c r="D2070" s="140" t="s">
        <v>303</v>
      </c>
      <c r="E2070" s="281">
        <v>29.74</v>
      </c>
      <c r="F2070" s="259" t="s">
        <v>46</v>
      </c>
      <c r="G2070" s="108" t="s">
        <v>6327</v>
      </c>
      <c r="H2070" s="103"/>
    </row>
    <row r="2071" spans="1:8" x14ac:dyDescent="0.2">
      <c r="A2071" s="280">
        <v>43157</v>
      </c>
      <c r="B2071" s="241" t="s">
        <v>4597</v>
      </c>
      <c r="C2071" s="242"/>
      <c r="D2071" s="140" t="s">
        <v>49</v>
      </c>
      <c r="E2071" s="281">
        <v>250</v>
      </c>
      <c r="F2071" s="259" t="s">
        <v>46</v>
      </c>
      <c r="G2071" s="108" t="s">
        <v>6327</v>
      </c>
      <c r="H2071" s="103"/>
    </row>
    <row r="2072" spans="1:8" x14ac:dyDescent="0.2">
      <c r="A2072" s="280">
        <v>43158</v>
      </c>
      <c r="B2072" s="241" t="s">
        <v>4598</v>
      </c>
      <c r="C2072" s="242" t="s">
        <v>4972</v>
      </c>
      <c r="D2072" s="140" t="s">
        <v>54</v>
      </c>
      <c r="E2072" s="281">
        <v>1408.35</v>
      </c>
      <c r="F2072" s="259" t="s">
        <v>46</v>
      </c>
      <c r="G2072" s="108" t="s">
        <v>6327</v>
      </c>
      <c r="H2072" s="103"/>
    </row>
    <row r="2073" spans="1:8" x14ac:dyDescent="0.2">
      <c r="A2073" s="280">
        <v>43161</v>
      </c>
      <c r="B2073" s="241" t="s">
        <v>4599</v>
      </c>
      <c r="C2073" s="242" t="s">
        <v>4973</v>
      </c>
      <c r="D2073" s="140" t="s">
        <v>54</v>
      </c>
      <c r="E2073" s="281">
        <v>270.25</v>
      </c>
      <c r="F2073" s="259" t="s">
        <v>46</v>
      </c>
      <c r="G2073" s="108" t="s">
        <v>6327</v>
      </c>
      <c r="H2073" s="103"/>
    </row>
    <row r="2074" spans="1:8" x14ac:dyDescent="0.2">
      <c r="A2074" s="280">
        <v>43164</v>
      </c>
      <c r="B2074" s="241" t="s">
        <v>4600</v>
      </c>
      <c r="C2074" s="242" t="s">
        <v>4974</v>
      </c>
      <c r="D2074" s="140" t="s">
        <v>54</v>
      </c>
      <c r="E2074" s="281">
        <v>456.6</v>
      </c>
      <c r="F2074" s="259" t="s">
        <v>46</v>
      </c>
      <c r="G2074" s="108" t="s">
        <v>6327</v>
      </c>
      <c r="H2074" s="103"/>
    </row>
    <row r="2075" spans="1:8" x14ac:dyDescent="0.2">
      <c r="A2075" s="280">
        <v>43167</v>
      </c>
      <c r="B2075" s="241" t="s">
        <v>4601</v>
      </c>
      <c r="C2075" s="242"/>
      <c r="D2075" s="140" t="s">
        <v>303</v>
      </c>
      <c r="E2075" s="281">
        <v>174.19</v>
      </c>
      <c r="F2075" s="259" t="s">
        <v>46</v>
      </c>
      <c r="G2075" s="108" t="s">
        <v>6327</v>
      </c>
      <c r="H2075" s="103"/>
    </row>
    <row r="2076" spans="1:8" x14ac:dyDescent="0.2">
      <c r="A2076" s="280">
        <v>43167</v>
      </c>
      <c r="B2076" s="241" t="s">
        <v>4602</v>
      </c>
      <c r="C2076" s="242"/>
      <c r="D2076" s="140" t="s">
        <v>49</v>
      </c>
      <c r="E2076" s="281">
        <v>1000</v>
      </c>
      <c r="F2076" s="259" t="s">
        <v>46</v>
      </c>
      <c r="G2076" s="108" t="s">
        <v>6327</v>
      </c>
      <c r="H2076" s="103"/>
    </row>
    <row r="2077" spans="1:8" x14ac:dyDescent="0.2">
      <c r="A2077" s="280">
        <v>43168</v>
      </c>
      <c r="B2077" s="241" t="s">
        <v>4603</v>
      </c>
      <c r="C2077" s="242" t="s">
        <v>2952</v>
      </c>
      <c r="D2077" s="140" t="s">
        <v>54</v>
      </c>
      <c r="E2077" s="281">
        <v>790</v>
      </c>
      <c r="F2077" s="259" t="s">
        <v>46</v>
      </c>
      <c r="G2077" s="108" t="s">
        <v>6327</v>
      </c>
      <c r="H2077" s="103"/>
    </row>
    <row r="2078" spans="1:8" x14ac:dyDescent="0.2">
      <c r="A2078" s="280">
        <v>43172</v>
      </c>
      <c r="B2078" s="241" t="s">
        <v>4604</v>
      </c>
      <c r="C2078" s="242" t="s">
        <v>4975</v>
      </c>
      <c r="D2078" s="140" t="s">
        <v>54</v>
      </c>
      <c r="E2078" s="281">
        <v>482</v>
      </c>
      <c r="F2078" s="259" t="s">
        <v>46</v>
      </c>
      <c r="G2078" s="108" t="s">
        <v>6327</v>
      </c>
      <c r="H2078" s="103"/>
    </row>
    <row r="2079" spans="1:8" x14ac:dyDescent="0.2">
      <c r="A2079" s="280">
        <v>43180</v>
      </c>
      <c r="B2079" s="241" t="s">
        <v>4605</v>
      </c>
      <c r="C2079" s="242" t="s">
        <v>4976</v>
      </c>
      <c r="D2079" s="140" t="s">
        <v>54</v>
      </c>
      <c r="E2079" s="281">
        <v>1895</v>
      </c>
      <c r="F2079" s="259" t="s">
        <v>46</v>
      </c>
      <c r="G2079" s="108" t="s">
        <v>6327</v>
      </c>
      <c r="H2079" s="103"/>
    </row>
    <row r="2080" spans="1:8" x14ac:dyDescent="0.2">
      <c r="A2080" s="280">
        <v>43181</v>
      </c>
      <c r="B2080" s="241" t="s">
        <v>4606</v>
      </c>
      <c r="C2080" s="242" t="s">
        <v>3528</v>
      </c>
      <c r="D2080" s="140" t="s">
        <v>54</v>
      </c>
      <c r="E2080" s="281">
        <v>4886</v>
      </c>
      <c r="F2080" s="259" t="s">
        <v>46</v>
      </c>
      <c r="G2080" s="108" t="s">
        <v>6327</v>
      </c>
      <c r="H2080" s="103"/>
    </row>
    <row r="2081" spans="1:8" x14ac:dyDescent="0.2">
      <c r="A2081" s="280">
        <v>43186</v>
      </c>
      <c r="B2081" s="241" t="s">
        <v>4607</v>
      </c>
      <c r="C2081" s="242"/>
      <c r="D2081" s="140" t="s">
        <v>49</v>
      </c>
      <c r="E2081" s="281">
        <v>1000</v>
      </c>
      <c r="F2081" s="259" t="s">
        <v>46</v>
      </c>
      <c r="G2081" s="108" t="s">
        <v>6327</v>
      </c>
      <c r="H2081" s="103"/>
    </row>
    <row r="2082" spans="1:8" x14ac:dyDescent="0.2">
      <c r="A2082" s="280">
        <v>43186</v>
      </c>
      <c r="B2082" s="241" t="s">
        <v>4608</v>
      </c>
      <c r="C2082" s="242"/>
      <c r="D2082" s="140" t="s">
        <v>303</v>
      </c>
      <c r="E2082" s="281">
        <v>2.39</v>
      </c>
      <c r="F2082" s="259" t="s">
        <v>46</v>
      </c>
      <c r="G2082" s="108" t="s">
        <v>6327</v>
      </c>
      <c r="H2082" s="103"/>
    </row>
    <row r="2083" spans="1:8" x14ac:dyDescent="0.2">
      <c r="A2083" s="280">
        <v>43186</v>
      </c>
      <c r="B2083" s="241" t="s">
        <v>4609</v>
      </c>
      <c r="C2083" s="242"/>
      <c r="D2083" s="140" t="s">
        <v>48</v>
      </c>
      <c r="E2083" s="281">
        <v>360</v>
      </c>
      <c r="F2083" s="259" t="s">
        <v>46</v>
      </c>
      <c r="G2083" s="108" t="s">
        <v>6327</v>
      </c>
      <c r="H2083" s="103"/>
    </row>
    <row r="2084" spans="1:8" x14ac:dyDescent="0.2">
      <c r="A2084" s="280">
        <v>43186</v>
      </c>
      <c r="B2084" s="241" t="s">
        <v>4610</v>
      </c>
      <c r="C2084" s="242"/>
      <c r="D2084" s="140" t="s">
        <v>48</v>
      </c>
      <c r="E2084" s="281">
        <v>144.9</v>
      </c>
      <c r="F2084" s="259" t="s">
        <v>46</v>
      </c>
      <c r="G2084" s="108" t="s">
        <v>6327</v>
      </c>
      <c r="H2084" s="103"/>
    </row>
    <row r="2085" spans="1:8" x14ac:dyDescent="0.2">
      <c r="A2085" s="280">
        <v>43186</v>
      </c>
      <c r="B2085" s="241" t="s">
        <v>4611</v>
      </c>
      <c r="C2085" s="242" t="s">
        <v>4977</v>
      </c>
      <c r="D2085" s="140" t="s">
        <v>54</v>
      </c>
      <c r="E2085" s="281">
        <v>1645</v>
      </c>
      <c r="F2085" s="259" t="s">
        <v>46</v>
      </c>
      <c r="G2085" s="108" t="s">
        <v>6327</v>
      </c>
      <c r="H2085" s="103"/>
    </row>
    <row r="2086" spans="1:8" x14ac:dyDescent="0.2">
      <c r="A2086" s="280">
        <v>43192</v>
      </c>
      <c r="B2086" s="241" t="s">
        <v>4612</v>
      </c>
      <c r="C2086" s="242"/>
      <c r="D2086" s="140" t="s">
        <v>48</v>
      </c>
      <c r="E2086" s="283">
        <v>66.2</v>
      </c>
      <c r="F2086" s="259" t="s">
        <v>46</v>
      </c>
      <c r="G2086" s="108" t="s">
        <v>6327</v>
      </c>
      <c r="H2086" s="103"/>
    </row>
    <row r="2087" spans="1:8" x14ac:dyDescent="0.2">
      <c r="A2087" s="280">
        <v>43192</v>
      </c>
      <c r="B2087" s="241" t="s">
        <v>4613</v>
      </c>
      <c r="C2087" s="242" t="s">
        <v>4978</v>
      </c>
      <c r="D2087" s="140" t="s">
        <v>54</v>
      </c>
      <c r="E2087" s="281">
        <v>2840</v>
      </c>
      <c r="F2087" s="259" t="s">
        <v>46</v>
      </c>
      <c r="G2087" s="108" t="s">
        <v>6327</v>
      </c>
      <c r="H2087" s="103"/>
    </row>
    <row r="2088" spans="1:8" x14ac:dyDescent="0.2">
      <c r="A2088" s="280">
        <v>43195</v>
      </c>
      <c r="B2088" s="241" t="s">
        <v>4614</v>
      </c>
      <c r="C2088" s="433" t="s">
        <v>4979</v>
      </c>
      <c r="D2088" s="140" t="s">
        <v>54</v>
      </c>
      <c r="E2088" s="281">
        <v>353.75</v>
      </c>
      <c r="F2088" s="259" t="s">
        <v>46</v>
      </c>
      <c r="G2088" s="108" t="s">
        <v>6327</v>
      </c>
      <c r="H2088" s="103"/>
    </row>
    <row r="2089" spans="1:8" x14ac:dyDescent="0.2">
      <c r="A2089" s="280">
        <v>43195</v>
      </c>
      <c r="B2089" s="241" t="s">
        <v>4615</v>
      </c>
      <c r="C2089" s="242" t="s">
        <v>4980</v>
      </c>
      <c r="D2089" s="140" t="s">
        <v>54</v>
      </c>
      <c r="E2089" s="281">
        <v>252.34</v>
      </c>
      <c r="F2089" s="259" t="s">
        <v>46</v>
      </c>
      <c r="G2089" s="108" t="s">
        <v>6327</v>
      </c>
      <c r="H2089" s="103"/>
    </row>
    <row r="2090" spans="1:8" x14ac:dyDescent="0.2">
      <c r="A2090" s="280">
        <v>43196</v>
      </c>
      <c r="B2090" s="241" t="s">
        <v>4616</v>
      </c>
      <c r="C2090" s="242"/>
      <c r="D2090" s="140" t="s">
        <v>45</v>
      </c>
      <c r="E2090" s="281">
        <v>2800</v>
      </c>
      <c r="F2090" s="259" t="s">
        <v>46</v>
      </c>
      <c r="G2090" s="108" t="s">
        <v>6327</v>
      </c>
      <c r="H2090" s="103"/>
    </row>
    <row r="2091" spans="1:8" x14ac:dyDescent="0.2">
      <c r="A2091" s="280">
        <v>43196</v>
      </c>
      <c r="B2091" s="241" t="s">
        <v>4617</v>
      </c>
      <c r="C2091" s="242"/>
      <c r="D2091" s="140" t="s">
        <v>47</v>
      </c>
      <c r="E2091" s="281">
        <v>1078.6880000000001</v>
      </c>
      <c r="F2091" s="259" t="s">
        <v>46</v>
      </c>
      <c r="G2091" s="108" t="s">
        <v>6327</v>
      </c>
      <c r="H2091" s="103"/>
    </row>
    <row r="2092" spans="1:8" x14ac:dyDescent="0.2">
      <c r="A2092" s="280">
        <v>43196</v>
      </c>
      <c r="B2092" s="241" t="s">
        <v>4618</v>
      </c>
      <c r="C2092" s="242" t="s">
        <v>4981</v>
      </c>
      <c r="D2092" s="140" t="s">
        <v>54</v>
      </c>
      <c r="E2092" s="281">
        <v>248.24</v>
      </c>
      <c r="F2092" s="259" t="s">
        <v>46</v>
      </c>
      <c r="G2092" s="108" t="s">
        <v>6327</v>
      </c>
      <c r="H2092" s="103"/>
    </row>
    <row r="2093" spans="1:8" x14ac:dyDescent="0.2">
      <c r="A2093" s="280">
        <v>43199</v>
      </c>
      <c r="B2093" s="241" t="s">
        <v>4619</v>
      </c>
      <c r="C2093" s="242" t="s">
        <v>4982</v>
      </c>
      <c r="D2093" s="140" t="s">
        <v>54</v>
      </c>
      <c r="E2093" s="281">
        <v>504.3</v>
      </c>
      <c r="F2093" s="259" t="s">
        <v>46</v>
      </c>
      <c r="G2093" s="108" t="s">
        <v>6327</v>
      </c>
      <c r="H2093" s="103"/>
    </row>
    <row r="2094" spans="1:8" x14ac:dyDescent="0.2">
      <c r="A2094" s="280">
        <v>43200</v>
      </c>
      <c r="B2094" s="241" t="s">
        <v>4620</v>
      </c>
      <c r="C2094" s="242" t="s">
        <v>4983</v>
      </c>
      <c r="D2094" s="140" t="s">
        <v>54</v>
      </c>
      <c r="E2094" s="281">
        <v>3430</v>
      </c>
      <c r="F2094" s="259" t="s">
        <v>46</v>
      </c>
      <c r="G2094" s="108" t="s">
        <v>6327</v>
      </c>
      <c r="H2094" s="103"/>
    </row>
    <row r="2095" spans="1:8" x14ac:dyDescent="0.2">
      <c r="A2095" s="280">
        <v>43201</v>
      </c>
      <c r="B2095" s="241" t="s">
        <v>4621</v>
      </c>
      <c r="C2095" s="242" t="s">
        <v>4984</v>
      </c>
      <c r="D2095" s="140" t="s">
        <v>54</v>
      </c>
      <c r="E2095" s="281">
        <v>690</v>
      </c>
      <c r="F2095" s="259" t="s">
        <v>46</v>
      </c>
      <c r="G2095" s="108" t="s">
        <v>6327</v>
      </c>
      <c r="H2095" s="103"/>
    </row>
    <row r="2096" spans="1:8" x14ac:dyDescent="0.2">
      <c r="A2096" s="280">
        <v>43201</v>
      </c>
      <c r="B2096" s="241" t="s">
        <v>4622</v>
      </c>
      <c r="C2096" s="242" t="s">
        <v>4985</v>
      </c>
      <c r="D2096" s="140" t="s">
        <v>54</v>
      </c>
      <c r="E2096" s="281">
        <v>3460</v>
      </c>
      <c r="F2096" s="259" t="s">
        <v>46</v>
      </c>
      <c r="G2096" s="108" t="s">
        <v>6327</v>
      </c>
      <c r="H2096" s="103"/>
    </row>
    <row r="2097" spans="1:8" x14ac:dyDescent="0.2">
      <c r="A2097" s="280">
        <v>43202</v>
      </c>
      <c r="B2097" s="241" t="s">
        <v>4623</v>
      </c>
      <c r="C2097" s="242"/>
      <c r="D2097" s="140" t="s">
        <v>303</v>
      </c>
      <c r="E2097" s="281">
        <v>53</v>
      </c>
      <c r="F2097" s="259" t="s">
        <v>46</v>
      </c>
      <c r="G2097" s="108" t="s">
        <v>6327</v>
      </c>
      <c r="H2097" s="103"/>
    </row>
    <row r="2098" spans="1:8" x14ac:dyDescent="0.2">
      <c r="A2098" s="280">
        <v>43203</v>
      </c>
      <c r="B2098" s="241" t="s">
        <v>4624</v>
      </c>
      <c r="C2098" s="242"/>
      <c r="D2098" s="140" t="s">
        <v>81</v>
      </c>
      <c r="E2098" s="281">
        <v>440</v>
      </c>
      <c r="F2098" s="259" t="s">
        <v>46</v>
      </c>
      <c r="G2098" s="108" t="s">
        <v>6327</v>
      </c>
      <c r="H2098" s="103"/>
    </row>
    <row r="2099" spans="1:8" x14ac:dyDescent="0.2">
      <c r="A2099" s="280">
        <v>43206</v>
      </c>
      <c r="B2099" s="241" t="s">
        <v>4625</v>
      </c>
      <c r="C2099" s="242" t="s">
        <v>4986</v>
      </c>
      <c r="D2099" s="140" t="s">
        <v>54</v>
      </c>
      <c r="E2099" s="281">
        <v>897.48</v>
      </c>
      <c r="F2099" s="259" t="s">
        <v>46</v>
      </c>
      <c r="G2099" s="108" t="s">
        <v>6327</v>
      </c>
      <c r="H2099" s="103"/>
    </row>
    <row r="2100" spans="1:8" x14ac:dyDescent="0.2">
      <c r="A2100" s="280">
        <v>43206</v>
      </c>
      <c r="B2100" s="241" t="s">
        <v>4626</v>
      </c>
      <c r="C2100" s="242" t="s">
        <v>4987</v>
      </c>
      <c r="D2100" s="140" t="s">
        <v>54</v>
      </c>
      <c r="E2100" s="281">
        <v>3773</v>
      </c>
      <c r="F2100" s="259" t="s">
        <v>46</v>
      </c>
      <c r="G2100" s="108" t="s">
        <v>6327</v>
      </c>
      <c r="H2100" s="103"/>
    </row>
    <row r="2101" spans="1:8" x14ac:dyDescent="0.2">
      <c r="A2101" s="280">
        <v>43207</v>
      </c>
      <c r="B2101" s="241" t="s">
        <v>4627</v>
      </c>
      <c r="C2101" s="242" t="s">
        <v>4988</v>
      </c>
      <c r="D2101" s="140" t="s">
        <v>54</v>
      </c>
      <c r="E2101" s="281">
        <v>204</v>
      </c>
      <c r="F2101" s="259" t="s">
        <v>46</v>
      </c>
      <c r="G2101" s="108" t="s">
        <v>6327</v>
      </c>
      <c r="H2101" s="103"/>
    </row>
    <row r="2102" spans="1:8" x14ac:dyDescent="0.2">
      <c r="A2102" s="280">
        <v>43208</v>
      </c>
      <c r="B2102" s="241" t="s">
        <v>4628</v>
      </c>
      <c r="C2102" s="242" t="s">
        <v>4989</v>
      </c>
      <c r="D2102" s="140" t="s">
        <v>54</v>
      </c>
      <c r="E2102" s="284">
        <v>816</v>
      </c>
      <c r="F2102" s="259" t="s">
        <v>46</v>
      </c>
      <c r="G2102" s="108" t="s">
        <v>6327</v>
      </c>
      <c r="H2102" s="103"/>
    </row>
    <row r="2103" spans="1:8" x14ac:dyDescent="0.2">
      <c r="A2103" s="280">
        <v>43208</v>
      </c>
      <c r="B2103" s="241" t="s">
        <v>4629</v>
      </c>
      <c r="C2103" s="242" t="s">
        <v>4568</v>
      </c>
      <c r="D2103" s="140" t="s">
        <v>54</v>
      </c>
      <c r="E2103" s="281">
        <v>4886</v>
      </c>
      <c r="F2103" s="259" t="s">
        <v>46</v>
      </c>
      <c r="G2103" s="108" t="s">
        <v>6327</v>
      </c>
      <c r="H2103" s="103"/>
    </row>
    <row r="2104" spans="1:8" x14ac:dyDescent="0.2">
      <c r="A2104" s="280">
        <v>43209</v>
      </c>
      <c r="B2104" s="241" t="s">
        <v>4630</v>
      </c>
      <c r="C2104" s="242" t="s">
        <v>4990</v>
      </c>
      <c r="D2104" s="140" t="s">
        <v>54</v>
      </c>
      <c r="E2104" s="281">
        <v>294</v>
      </c>
      <c r="F2104" s="259" t="s">
        <v>46</v>
      </c>
      <c r="G2104" s="108" t="s">
        <v>6327</v>
      </c>
      <c r="H2104" s="103"/>
    </row>
    <row r="2105" spans="1:8" x14ac:dyDescent="0.2">
      <c r="A2105" s="280">
        <v>43214</v>
      </c>
      <c r="B2105" s="241" t="s">
        <v>4631</v>
      </c>
      <c r="C2105" s="242"/>
      <c r="D2105" s="140" t="s">
        <v>303</v>
      </c>
      <c r="E2105" s="281">
        <v>188.98</v>
      </c>
      <c r="F2105" s="259" t="s">
        <v>46</v>
      </c>
      <c r="G2105" s="108" t="s">
        <v>6327</v>
      </c>
      <c r="H2105" s="103"/>
    </row>
    <row r="2106" spans="1:8" x14ac:dyDescent="0.2">
      <c r="A2106" s="280">
        <v>43214</v>
      </c>
      <c r="B2106" s="241" t="s">
        <v>4632</v>
      </c>
      <c r="C2106" s="242"/>
      <c r="D2106" s="140" t="s">
        <v>49</v>
      </c>
      <c r="E2106" s="281">
        <v>1000</v>
      </c>
      <c r="F2106" s="259" t="s">
        <v>46</v>
      </c>
      <c r="G2106" s="108" t="s">
        <v>6327</v>
      </c>
      <c r="H2106" s="103"/>
    </row>
    <row r="2107" spans="1:8" x14ac:dyDescent="0.2">
      <c r="A2107" s="280">
        <v>43215</v>
      </c>
      <c r="B2107" s="241" t="s">
        <v>4633</v>
      </c>
      <c r="C2107" s="242" t="s">
        <v>4991</v>
      </c>
      <c r="D2107" s="140" t="s">
        <v>54</v>
      </c>
      <c r="E2107" s="281">
        <v>229</v>
      </c>
      <c r="F2107" s="259" t="s">
        <v>46</v>
      </c>
      <c r="G2107" s="108" t="s">
        <v>6327</v>
      </c>
      <c r="H2107" s="103"/>
    </row>
    <row r="2108" spans="1:8" x14ac:dyDescent="0.2">
      <c r="A2108" s="280">
        <v>43215</v>
      </c>
      <c r="B2108" s="241" t="s">
        <v>4634</v>
      </c>
      <c r="C2108" s="242"/>
      <c r="D2108" s="140" t="s">
        <v>49</v>
      </c>
      <c r="E2108" s="281">
        <v>250</v>
      </c>
      <c r="F2108" s="259" t="s">
        <v>46</v>
      </c>
      <c r="G2108" s="108" t="s">
        <v>6327</v>
      </c>
      <c r="H2108" s="103"/>
    </row>
    <row r="2109" spans="1:8" x14ac:dyDescent="0.2">
      <c r="A2109" s="280">
        <v>43216</v>
      </c>
      <c r="B2109" s="241" t="s">
        <v>4635</v>
      </c>
      <c r="C2109" s="242" t="s">
        <v>4992</v>
      </c>
      <c r="D2109" s="140" t="s">
        <v>54</v>
      </c>
      <c r="E2109" s="281">
        <v>460</v>
      </c>
      <c r="F2109" s="259" t="s">
        <v>46</v>
      </c>
      <c r="G2109" s="108" t="s">
        <v>6327</v>
      </c>
      <c r="H2109" s="103"/>
    </row>
    <row r="2110" spans="1:8" x14ac:dyDescent="0.2">
      <c r="A2110" s="280">
        <v>43224</v>
      </c>
      <c r="B2110" s="241" t="s">
        <v>4636</v>
      </c>
      <c r="C2110" s="242"/>
      <c r="D2110" s="140" t="s">
        <v>49</v>
      </c>
      <c r="E2110" s="281">
        <v>1000</v>
      </c>
      <c r="F2110" s="259" t="s">
        <v>46</v>
      </c>
      <c r="G2110" s="108" t="s">
        <v>6327</v>
      </c>
      <c r="H2110" s="103"/>
    </row>
    <row r="2111" spans="1:8" x14ac:dyDescent="0.2">
      <c r="A2111" s="280">
        <v>43228</v>
      </c>
      <c r="B2111" s="241" t="s">
        <v>4637</v>
      </c>
      <c r="C2111" s="242" t="s">
        <v>4993</v>
      </c>
      <c r="D2111" s="140" t="s">
        <v>51</v>
      </c>
      <c r="E2111" s="281">
        <v>1062.0999999999999</v>
      </c>
      <c r="F2111" s="259" t="s">
        <v>46</v>
      </c>
      <c r="G2111" s="108" t="s">
        <v>6327</v>
      </c>
      <c r="H2111" s="103"/>
    </row>
    <row r="2112" spans="1:8" x14ac:dyDescent="0.2">
      <c r="A2112" s="280">
        <v>43228</v>
      </c>
      <c r="B2112" s="241" t="s">
        <v>6366</v>
      </c>
      <c r="C2112" s="242" t="s">
        <v>4993</v>
      </c>
      <c r="D2112" s="140" t="s">
        <v>51</v>
      </c>
      <c r="E2112" s="281">
        <v>281</v>
      </c>
      <c r="F2112" s="259" t="s">
        <v>46</v>
      </c>
      <c r="G2112" s="108" t="s">
        <v>6327</v>
      </c>
      <c r="H2112" s="103"/>
    </row>
    <row r="2113" spans="1:8" x14ac:dyDescent="0.2">
      <c r="A2113" s="280">
        <v>43231</v>
      </c>
      <c r="B2113" s="241" t="s">
        <v>4638</v>
      </c>
      <c r="C2113" s="242" t="s">
        <v>4994</v>
      </c>
      <c r="D2113" s="140" t="s">
        <v>54</v>
      </c>
      <c r="E2113" s="281">
        <v>3220</v>
      </c>
      <c r="F2113" s="259" t="s">
        <v>46</v>
      </c>
      <c r="G2113" s="108" t="s">
        <v>6327</v>
      </c>
      <c r="H2113" s="103"/>
    </row>
    <row r="2114" spans="1:8" x14ac:dyDescent="0.2">
      <c r="A2114" s="280">
        <v>43234</v>
      </c>
      <c r="B2114" s="241" t="s">
        <v>4639</v>
      </c>
      <c r="C2114" s="242" t="s">
        <v>4995</v>
      </c>
      <c r="D2114" s="140" t="s">
        <v>54</v>
      </c>
      <c r="E2114" s="281">
        <v>553</v>
      </c>
      <c r="F2114" s="259" t="s">
        <v>46</v>
      </c>
      <c r="G2114" s="108" t="s">
        <v>6327</v>
      </c>
      <c r="H2114" s="103"/>
    </row>
    <row r="2115" spans="1:8" x14ac:dyDescent="0.2">
      <c r="A2115" s="280">
        <v>43234</v>
      </c>
      <c r="B2115" s="241" t="s">
        <v>4640</v>
      </c>
      <c r="C2115" s="242" t="s">
        <v>4996</v>
      </c>
      <c r="D2115" s="140" t="s">
        <v>54</v>
      </c>
      <c r="E2115" s="281">
        <v>453</v>
      </c>
      <c r="F2115" s="259" t="s">
        <v>46</v>
      </c>
      <c r="G2115" s="108" t="s">
        <v>6327</v>
      </c>
      <c r="H2115" s="103"/>
    </row>
    <row r="2116" spans="1:8" x14ac:dyDescent="0.2">
      <c r="A2116" s="280">
        <v>43234</v>
      </c>
      <c r="B2116" s="241" t="s">
        <v>4641</v>
      </c>
      <c r="C2116" s="242" t="s">
        <v>4997</v>
      </c>
      <c r="D2116" s="140" t="s">
        <v>54</v>
      </c>
      <c r="E2116" s="281">
        <v>320</v>
      </c>
      <c r="F2116" s="259" t="s">
        <v>46</v>
      </c>
      <c r="G2116" s="108" t="s">
        <v>6327</v>
      </c>
      <c r="H2116" s="103"/>
    </row>
    <row r="2117" spans="1:8" x14ac:dyDescent="0.2">
      <c r="A2117" s="280">
        <v>43237</v>
      </c>
      <c r="B2117" s="241" t="s">
        <v>4642</v>
      </c>
      <c r="C2117" s="242"/>
      <c r="D2117" s="140" t="s">
        <v>303</v>
      </c>
      <c r="E2117" s="281">
        <v>25.13</v>
      </c>
      <c r="F2117" s="259" t="s">
        <v>46</v>
      </c>
      <c r="G2117" s="108" t="s">
        <v>6327</v>
      </c>
      <c r="H2117" s="103"/>
    </row>
    <row r="2118" spans="1:8" x14ac:dyDescent="0.2">
      <c r="A2118" s="280">
        <v>43237</v>
      </c>
      <c r="B2118" s="241" t="s">
        <v>4643</v>
      </c>
      <c r="C2118" s="242"/>
      <c r="D2118" s="140" t="s">
        <v>49</v>
      </c>
      <c r="E2118" s="281">
        <v>1000</v>
      </c>
      <c r="F2118" s="259" t="s">
        <v>46</v>
      </c>
      <c r="G2118" s="108" t="s">
        <v>6327</v>
      </c>
      <c r="H2118" s="103"/>
    </row>
    <row r="2119" spans="1:8" x14ac:dyDescent="0.2">
      <c r="A2119" s="280">
        <v>43242</v>
      </c>
      <c r="B2119" s="241" t="s">
        <v>4644</v>
      </c>
      <c r="C2119" s="242" t="s">
        <v>4571</v>
      </c>
      <c r="D2119" s="140" t="s">
        <v>54</v>
      </c>
      <c r="E2119" s="281">
        <v>4886</v>
      </c>
      <c r="F2119" s="259" t="s">
        <v>46</v>
      </c>
      <c r="G2119" s="108" t="s">
        <v>6327</v>
      </c>
      <c r="H2119" s="103"/>
    </row>
    <row r="2120" spans="1:8" x14ac:dyDescent="0.2">
      <c r="A2120" s="280">
        <v>43242</v>
      </c>
      <c r="B2120" s="241" t="s">
        <v>4645</v>
      </c>
      <c r="C2120" s="242"/>
      <c r="D2120" s="140" t="s">
        <v>49</v>
      </c>
      <c r="E2120" s="281">
        <v>250</v>
      </c>
      <c r="F2120" s="259" t="s">
        <v>46</v>
      </c>
      <c r="G2120" s="108" t="s">
        <v>6327</v>
      </c>
      <c r="H2120" s="103"/>
    </row>
    <row r="2121" spans="1:8" x14ac:dyDescent="0.2">
      <c r="A2121" s="280">
        <v>43245</v>
      </c>
      <c r="B2121" s="241" t="s">
        <v>4646</v>
      </c>
      <c r="C2121" s="242" t="s">
        <v>4998</v>
      </c>
      <c r="D2121" s="140" t="s">
        <v>54</v>
      </c>
      <c r="E2121" s="281">
        <v>2400</v>
      </c>
      <c r="F2121" s="259" t="s">
        <v>46</v>
      </c>
      <c r="G2121" s="108" t="s">
        <v>6327</v>
      </c>
      <c r="H2121" s="103"/>
    </row>
    <row r="2122" spans="1:8" x14ac:dyDescent="0.2">
      <c r="A2122" s="280">
        <v>43255</v>
      </c>
      <c r="B2122" s="241" t="s">
        <v>4647</v>
      </c>
      <c r="C2122" s="242" t="s">
        <v>4999</v>
      </c>
      <c r="D2122" s="140" t="s">
        <v>54</v>
      </c>
      <c r="E2122" s="281">
        <v>440</v>
      </c>
      <c r="F2122" s="259" t="s">
        <v>46</v>
      </c>
      <c r="G2122" s="108" t="s">
        <v>6327</v>
      </c>
      <c r="H2122" s="103"/>
    </row>
    <row r="2123" spans="1:8" x14ac:dyDescent="0.2">
      <c r="A2123" s="280">
        <v>43255</v>
      </c>
      <c r="B2123" s="241" t="s">
        <v>4648</v>
      </c>
      <c r="C2123" s="242" t="s">
        <v>5000</v>
      </c>
      <c r="D2123" s="140" t="s">
        <v>54</v>
      </c>
      <c r="E2123" s="281">
        <v>1345</v>
      </c>
      <c r="F2123" s="259" t="s">
        <v>46</v>
      </c>
      <c r="G2123" s="108" t="s">
        <v>6327</v>
      </c>
      <c r="H2123" s="103"/>
    </row>
    <row r="2124" spans="1:8" x14ac:dyDescent="0.2">
      <c r="A2124" s="280">
        <v>43256</v>
      </c>
      <c r="B2124" s="241" t="s">
        <v>4649</v>
      </c>
      <c r="C2124" s="242"/>
      <c r="D2124" s="140" t="s">
        <v>303</v>
      </c>
      <c r="E2124" s="281">
        <v>215.62</v>
      </c>
      <c r="F2124" s="259" t="s">
        <v>46</v>
      </c>
      <c r="G2124" s="108" t="s">
        <v>6327</v>
      </c>
      <c r="H2124" s="103"/>
    </row>
    <row r="2125" spans="1:8" x14ac:dyDescent="0.2">
      <c r="A2125" s="280">
        <v>43256</v>
      </c>
      <c r="B2125" s="241" t="s">
        <v>4650</v>
      </c>
      <c r="C2125" s="242"/>
      <c r="D2125" s="140" t="s">
        <v>49</v>
      </c>
      <c r="E2125" s="281">
        <v>1000</v>
      </c>
      <c r="F2125" s="259" t="s">
        <v>46</v>
      </c>
      <c r="G2125" s="108" t="s">
        <v>6327</v>
      </c>
      <c r="H2125" s="103"/>
    </row>
    <row r="2126" spans="1:8" x14ac:dyDescent="0.2">
      <c r="A2126" s="280">
        <v>43256</v>
      </c>
      <c r="B2126" s="241" t="s">
        <v>4651</v>
      </c>
      <c r="C2126" s="242" t="s">
        <v>5001</v>
      </c>
      <c r="D2126" s="140" t="s">
        <v>54</v>
      </c>
      <c r="E2126" s="281">
        <v>1035</v>
      </c>
      <c r="F2126" s="259" t="s">
        <v>46</v>
      </c>
      <c r="G2126" s="108" t="s">
        <v>6327</v>
      </c>
      <c r="H2126" s="103"/>
    </row>
    <row r="2127" spans="1:8" x14ac:dyDescent="0.2">
      <c r="A2127" s="280">
        <v>43257</v>
      </c>
      <c r="B2127" s="241" t="s">
        <v>4652</v>
      </c>
      <c r="C2127" s="242" t="s">
        <v>5002</v>
      </c>
      <c r="D2127" s="140" t="s">
        <v>54</v>
      </c>
      <c r="E2127" s="281">
        <v>859.9</v>
      </c>
      <c r="F2127" s="259" t="s">
        <v>46</v>
      </c>
      <c r="G2127" s="108" t="s">
        <v>6327</v>
      </c>
      <c r="H2127" s="103"/>
    </row>
    <row r="2128" spans="1:8" x14ac:dyDescent="0.2">
      <c r="A2128" s="280">
        <v>43263</v>
      </c>
      <c r="B2128" s="241" t="s">
        <v>4653</v>
      </c>
      <c r="C2128" s="242" t="s">
        <v>5003</v>
      </c>
      <c r="D2128" s="140" t="s">
        <v>54</v>
      </c>
      <c r="E2128" s="281">
        <v>3700</v>
      </c>
      <c r="F2128" s="259" t="s">
        <v>46</v>
      </c>
      <c r="G2128" s="108" t="s">
        <v>6327</v>
      </c>
      <c r="H2128" s="103"/>
    </row>
    <row r="2129" spans="1:8" x14ac:dyDescent="0.2">
      <c r="A2129" s="280">
        <v>43263</v>
      </c>
      <c r="B2129" s="241" t="s">
        <v>4654</v>
      </c>
      <c r="C2129" s="242" t="s">
        <v>5004</v>
      </c>
      <c r="D2129" s="140" t="s">
        <v>54</v>
      </c>
      <c r="E2129" s="281">
        <v>152</v>
      </c>
      <c r="F2129" s="259" t="s">
        <v>46</v>
      </c>
      <c r="G2129" s="108" t="s">
        <v>6327</v>
      </c>
      <c r="H2129" s="103"/>
    </row>
    <row r="2130" spans="1:8" x14ac:dyDescent="0.2">
      <c r="A2130" s="280">
        <v>43264</v>
      </c>
      <c r="B2130" s="241" t="s">
        <v>4655</v>
      </c>
      <c r="C2130" s="242" t="s">
        <v>5005</v>
      </c>
      <c r="D2130" s="140" t="s">
        <v>54</v>
      </c>
      <c r="E2130" s="281">
        <v>1200</v>
      </c>
      <c r="F2130" s="259" t="s">
        <v>46</v>
      </c>
      <c r="G2130" s="108" t="s">
        <v>6327</v>
      </c>
      <c r="H2130" s="103"/>
    </row>
    <row r="2131" spans="1:8" x14ac:dyDescent="0.2">
      <c r="A2131" s="280">
        <v>43266</v>
      </c>
      <c r="B2131" s="241" t="s">
        <v>4656</v>
      </c>
      <c r="C2131" s="242" t="s">
        <v>5006</v>
      </c>
      <c r="D2131" s="140" t="s">
        <v>54</v>
      </c>
      <c r="E2131" s="281">
        <v>380</v>
      </c>
      <c r="F2131" s="259" t="s">
        <v>46</v>
      </c>
      <c r="G2131" s="108" t="s">
        <v>6327</v>
      </c>
      <c r="H2131" s="103"/>
    </row>
    <row r="2132" spans="1:8" x14ac:dyDescent="0.2">
      <c r="A2132" s="280">
        <v>43266</v>
      </c>
      <c r="B2132" s="241" t="s">
        <v>4657</v>
      </c>
      <c r="C2132" s="242" t="s">
        <v>5007</v>
      </c>
      <c r="D2132" s="140" t="s">
        <v>54</v>
      </c>
      <c r="E2132" s="281">
        <v>508.32</v>
      </c>
      <c r="F2132" s="259" t="s">
        <v>46</v>
      </c>
      <c r="G2132" s="108" t="s">
        <v>6327</v>
      </c>
      <c r="H2132" s="103"/>
    </row>
    <row r="2133" spans="1:8" x14ac:dyDescent="0.2">
      <c r="A2133" s="280">
        <v>43266</v>
      </c>
      <c r="B2133" s="241" t="s">
        <v>4658</v>
      </c>
      <c r="C2133" s="242" t="s">
        <v>5008</v>
      </c>
      <c r="D2133" s="140" t="s">
        <v>54</v>
      </c>
      <c r="E2133" s="281">
        <v>400</v>
      </c>
      <c r="F2133" s="259" t="s">
        <v>46</v>
      </c>
      <c r="G2133" s="108" t="s">
        <v>6327</v>
      </c>
      <c r="H2133" s="103"/>
    </row>
    <row r="2134" spans="1:8" x14ac:dyDescent="0.2">
      <c r="A2134" s="280">
        <v>43266</v>
      </c>
      <c r="B2134" s="241" t="s">
        <v>4659</v>
      </c>
      <c r="C2134" s="242" t="s">
        <v>5009</v>
      </c>
      <c r="D2134" s="140" t="s">
        <v>54</v>
      </c>
      <c r="E2134" s="281">
        <v>2000</v>
      </c>
      <c r="F2134" s="259" t="s">
        <v>46</v>
      </c>
      <c r="G2134" s="108" t="s">
        <v>6327</v>
      </c>
      <c r="H2134" s="103"/>
    </row>
    <row r="2135" spans="1:8" x14ac:dyDescent="0.2">
      <c r="A2135" s="280">
        <v>43272</v>
      </c>
      <c r="B2135" s="241" t="s">
        <v>4660</v>
      </c>
      <c r="C2135" s="242"/>
      <c r="D2135" s="140" t="s">
        <v>303</v>
      </c>
      <c r="E2135" s="281">
        <v>125.1</v>
      </c>
      <c r="F2135" s="259" t="s">
        <v>46</v>
      </c>
      <c r="G2135" s="108" t="s">
        <v>6327</v>
      </c>
      <c r="H2135" s="103"/>
    </row>
    <row r="2136" spans="1:8" x14ac:dyDescent="0.2">
      <c r="A2136" s="280">
        <v>43272</v>
      </c>
      <c r="B2136" s="241" t="s">
        <v>4661</v>
      </c>
      <c r="C2136" s="242"/>
      <c r="D2136" s="140" t="s">
        <v>49</v>
      </c>
      <c r="E2136" s="281">
        <v>1000</v>
      </c>
      <c r="F2136" s="259" t="s">
        <v>46</v>
      </c>
      <c r="G2136" s="108" t="s">
        <v>6327</v>
      </c>
      <c r="H2136" s="103"/>
    </row>
    <row r="2137" spans="1:8" x14ac:dyDescent="0.2">
      <c r="A2137" s="280">
        <v>43276</v>
      </c>
      <c r="B2137" s="241" t="s">
        <v>4662</v>
      </c>
      <c r="C2137" s="242" t="s">
        <v>5010</v>
      </c>
      <c r="D2137" s="140" t="s">
        <v>54</v>
      </c>
      <c r="E2137" s="281">
        <v>5244</v>
      </c>
      <c r="F2137" s="259" t="s">
        <v>46</v>
      </c>
      <c r="G2137" s="108" t="s">
        <v>6327</v>
      </c>
      <c r="H2137" s="103"/>
    </row>
    <row r="2138" spans="1:8" x14ac:dyDescent="0.2">
      <c r="A2138" s="280">
        <v>43277</v>
      </c>
      <c r="B2138" s="241" t="s">
        <v>4663</v>
      </c>
      <c r="C2138" s="242" t="s">
        <v>5011</v>
      </c>
      <c r="D2138" s="140" t="s">
        <v>54</v>
      </c>
      <c r="E2138" s="281">
        <v>544.94000000000005</v>
      </c>
      <c r="F2138" s="259" t="s">
        <v>46</v>
      </c>
      <c r="G2138" s="108" t="s">
        <v>6327</v>
      </c>
      <c r="H2138" s="103"/>
    </row>
    <row r="2139" spans="1:8" x14ac:dyDescent="0.2">
      <c r="A2139" s="280">
        <v>43278</v>
      </c>
      <c r="B2139" s="241" t="s">
        <v>4664</v>
      </c>
      <c r="C2139" s="242"/>
      <c r="D2139" s="140" t="s">
        <v>49</v>
      </c>
      <c r="E2139" s="281">
        <v>250</v>
      </c>
      <c r="F2139" s="259" t="s">
        <v>46</v>
      </c>
      <c r="G2139" s="108" t="s">
        <v>6327</v>
      </c>
      <c r="H2139" s="103"/>
    </row>
    <row r="2140" spans="1:8" x14ac:dyDescent="0.2">
      <c r="A2140" s="280">
        <v>43280</v>
      </c>
      <c r="B2140" s="241" t="s">
        <v>4665</v>
      </c>
      <c r="C2140" s="242" t="s">
        <v>5012</v>
      </c>
      <c r="D2140" s="140" t="s">
        <v>54</v>
      </c>
      <c r="E2140" s="281">
        <v>465.2</v>
      </c>
      <c r="F2140" s="259" t="s">
        <v>46</v>
      </c>
      <c r="G2140" s="108" t="s">
        <v>6327</v>
      </c>
      <c r="H2140" s="103"/>
    </row>
    <row r="2141" spans="1:8" x14ac:dyDescent="0.2">
      <c r="A2141" s="280">
        <v>43280</v>
      </c>
      <c r="B2141" s="241" t="s">
        <v>4666</v>
      </c>
      <c r="C2141" s="242" t="s">
        <v>5013</v>
      </c>
      <c r="D2141" s="140" t="s">
        <v>54</v>
      </c>
      <c r="E2141" s="281">
        <v>830</v>
      </c>
      <c r="F2141" s="259" t="s">
        <v>46</v>
      </c>
      <c r="G2141" s="108" t="s">
        <v>6327</v>
      </c>
      <c r="H2141" s="103"/>
    </row>
    <row r="2142" spans="1:8" x14ac:dyDescent="0.2">
      <c r="A2142" s="280">
        <v>43285</v>
      </c>
      <c r="B2142" s="241" t="s">
        <v>4667</v>
      </c>
      <c r="C2142" s="242" t="s">
        <v>5014</v>
      </c>
      <c r="D2142" s="140" t="s">
        <v>54</v>
      </c>
      <c r="E2142" s="281">
        <v>517.79999999999995</v>
      </c>
      <c r="F2142" s="259" t="s">
        <v>46</v>
      </c>
      <c r="G2142" s="108" t="s">
        <v>6327</v>
      </c>
      <c r="H2142" s="103"/>
    </row>
    <row r="2143" spans="1:8" x14ac:dyDescent="0.2">
      <c r="A2143" s="280">
        <v>43286</v>
      </c>
      <c r="B2143" s="241" t="s">
        <v>4668</v>
      </c>
      <c r="C2143" s="242" t="s">
        <v>5015</v>
      </c>
      <c r="D2143" s="140" t="s">
        <v>54</v>
      </c>
      <c r="E2143" s="281">
        <v>139.19999999999999</v>
      </c>
      <c r="F2143" s="259" t="s">
        <v>46</v>
      </c>
      <c r="G2143" s="108" t="s">
        <v>6327</v>
      </c>
      <c r="H2143" s="103"/>
    </row>
    <row r="2144" spans="1:8" x14ac:dyDescent="0.2">
      <c r="A2144" s="280">
        <v>43291</v>
      </c>
      <c r="B2144" s="241" t="s">
        <v>4669</v>
      </c>
      <c r="C2144" s="242" t="s">
        <v>5016</v>
      </c>
      <c r="D2144" s="140" t="s">
        <v>54</v>
      </c>
      <c r="E2144" s="281">
        <v>234</v>
      </c>
      <c r="F2144" s="259" t="s">
        <v>46</v>
      </c>
      <c r="G2144" s="108" t="s">
        <v>6327</v>
      </c>
      <c r="H2144" s="103"/>
    </row>
    <row r="2145" spans="1:8" x14ac:dyDescent="0.2">
      <c r="A2145" s="280">
        <v>43292</v>
      </c>
      <c r="B2145" s="241" t="s">
        <v>4670</v>
      </c>
      <c r="C2145" s="242"/>
      <c r="D2145" s="140" t="s">
        <v>49</v>
      </c>
      <c r="E2145" s="281">
        <v>1000</v>
      </c>
      <c r="F2145" s="259" t="s">
        <v>46</v>
      </c>
      <c r="G2145" s="108" t="s">
        <v>6327</v>
      </c>
      <c r="H2145" s="103"/>
    </row>
    <row r="2146" spans="1:8" x14ac:dyDescent="0.2">
      <c r="A2146" s="280">
        <v>43293</v>
      </c>
      <c r="B2146" s="241" t="s">
        <v>4671</v>
      </c>
      <c r="C2146" s="242"/>
      <c r="D2146" s="140" t="s">
        <v>303</v>
      </c>
      <c r="E2146" s="281">
        <v>112.34</v>
      </c>
      <c r="F2146" s="259" t="s">
        <v>46</v>
      </c>
      <c r="G2146" s="108" t="s">
        <v>6327</v>
      </c>
      <c r="H2146" s="103"/>
    </row>
    <row r="2147" spans="1:8" x14ac:dyDescent="0.2">
      <c r="A2147" s="280">
        <v>43293</v>
      </c>
      <c r="B2147" s="241" t="s">
        <v>4672</v>
      </c>
      <c r="C2147" s="242" t="s">
        <v>5017</v>
      </c>
      <c r="D2147" s="140" t="s">
        <v>54</v>
      </c>
      <c r="E2147" s="281">
        <v>294</v>
      </c>
      <c r="F2147" s="259" t="s">
        <v>46</v>
      </c>
      <c r="G2147" s="108" t="s">
        <v>6327</v>
      </c>
      <c r="H2147" s="103"/>
    </row>
    <row r="2148" spans="1:8" x14ac:dyDescent="0.2">
      <c r="A2148" s="280">
        <v>43299</v>
      </c>
      <c r="B2148" s="241" t="s">
        <v>4673</v>
      </c>
      <c r="C2148" s="242" t="s">
        <v>5018</v>
      </c>
      <c r="D2148" s="140" t="s">
        <v>54</v>
      </c>
      <c r="E2148" s="281">
        <v>350</v>
      </c>
      <c r="F2148" s="259" t="s">
        <v>46</v>
      </c>
      <c r="G2148" s="108" t="s">
        <v>6327</v>
      </c>
      <c r="H2148" s="103"/>
    </row>
    <row r="2149" spans="1:8" x14ac:dyDescent="0.2">
      <c r="A2149" s="280">
        <v>43299</v>
      </c>
      <c r="B2149" s="241" t="s">
        <v>4674</v>
      </c>
      <c r="C2149" s="242" t="s">
        <v>5019</v>
      </c>
      <c r="D2149" s="140" t="s">
        <v>54</v>
      </c>
      <c r="E2149" s="281">
        <v>333.1</v>
      </c>
      <c r="F2149" s="259" t="s">
        <v>46</v>
      </c>
      <c r="G2149" s="108" t="s">
        <v>6327</v>
      </c>
      <c r="H2149" s="103"/>
    </row>
    <row r="2150" spans="1:8" x14ac:dyDescent="0.2">
      <c r="A2150" s="280">
        <v>43299</v>
      </c>
      <c r="B2150" s="241" t="s">
        <v>4675</v>
      </c>
      <c r="C2150" s="242" t="s">
        <v>5020</v>
      </c>
      <c r="D2150" s="140" t="s">
        <v>54</v>
      </c>
      <c r="E2150" s="281">
        <v>1445</v>
      </c>
      <c r="F2150" s="259" t="s">
        <v>46</v>
      </c>
      <c r="G2150" s="108" t="s">
        <v>6327</v>
      </c>
      <c r="H2150" s="103"/>
    </row>
    <row r="2151" spans="1:8" x14ac:dyDescent="0.2">
      <c r="A2151" s="280">
        <v>43300</v>
      </c>
      <c r="B2151" s="241" t="s">
        <v>4676</v>
      </c>
      <c r="C2151" s="242" t="s">
        <v>5021</v>
      </c>
      <c r="D2151" s="140" t="s">
        <v>54</v>
      </c>
      <c r="E2151" s="281">
        <v>786.28</v>
      </c>
      <c r="F2151" s="259" t="s">
        <v>46</v>
      </c>
      <c r="G2151" s="108" t="s">
        <v>6327</v>
      </c>
      <c r="H2151" s="103"/>
    </row>
    <row r="2152" spans="1:8" x14ac:dyDescent="0.2">
      <c r="A2152" s="280">
        <v>43301</v>
      </c>
      <c r="B2152" s="241" t="s">
        <v>4677</v>
      </c>
      <c r="C2152" s="242" t="s">
        <v>5022</v>
      </c>
      <c r="D2152" s="140" t="s">
        <v>54</v>
      </c>
      <c r="E2152" s="281">
        <v>1292.8</v>
      </c>
      <c r="F2152" s="259" t="s">
        <v>46</v>
      </c>
      <c r="G2152" s="108" t="s">
        <v>6327</v>
      </c>
      <c r="H2152" s="103"/>
    </row>
    <row r="2153" spans="1:8" x14ac:dyDescent="0.2">
      <c r="A2153" s="280">
        <v>43305</v>
      </c>
      <c r="B2153" s="241" t="s">
        <v>4678</v>
      </c>
      <c r="C2153" s="242"/>
      <c r="D2153" s="140" t="s">
        <v>49</v>
      </c>
      <c r="E2153" s="281">
        <v>250</v>
      </c>
      <c r="F2153" s="259" t="s">
        <v>46</v>
      </c>
      <c r="G2153" s="108" t="s">
        <v>6327</v>
      </c>
      <c r="H2153" s="103"/>
    </row>
    <row r="2154" spans="1:8" x14ac:dyDescent="0.2">
      <c r="A2154" s="280">
        <v>43307</v>
      </c>
      <c r="B2154" s="241" t="s">
        <v>4679</v>
      </c>
      <c r="C2154" s="242" t="s">
        <v>5023</v>
      </c>
      <c r="D2154" s="140" t="s">
        <v>54</v>
      </c>
      <c r="E2154" s="281">
        <v>890</v>
      </c>
      <c r="F2154" s="259" t="s">
        <v>46</v>
      </c>
      <c r="G2154" s="108" t="s">
        <v>6327</v>
      </c>
      <c r="H2154" s="103"/>
    </row>
    <row r="2155" spans="1:8" x14ac:dyDescent="0.2">
      <c r="A2155" s="280">
        <v>43311</v>
      </c>
      <c r="B2155" s="241" t="s">
        <v>4680</v>
      </c>
      <c r="C2155" s="242" t="s">
        <v>5024</v>
      </c>
      <c r="D2155" s="140" t="s">
        <v>54</v>
      </c>
      <c r="E2155" s="281">
        <v>1170.9000000000001</v>
      </c>
      <c r="F2155" s="259" t="s">
        <v>46</v>
      </c>
      <c r="G2155" s="108" t="s">
        <v>6327</v>
      </c>
      <c r="H2155" s="103"/>
    </row>
    <row r="2156" spans="1:8" x14ac:dyDescent="0.2">
      <c r="A2156" s="280">
        <v>43315</v>
      </c>
      <c r="B2156" s="241" t="s">
        <v>4681</v>
      </c>
      <c r="C2156" s="242" t="s">
        <v>5025</v>
      </c>
      <c r="D2156" s="140" t="s">
        <v>54</v>
      </c>
      <c r="E2156" s="281">
        <v>3100</v>
      </c>
      <c r="F2156" s="259" t="s">
        <v>46</v>
      </c>
      <c r="G2156" s="108" t="s">
        <v>6327</v>
      </c>
      <c r="H2156" s="103"/>
    </row>
    <row r="2157" spans="1:8" x14ac:dyDescent="0.2">
      <c r="A2157" s="280">
        <v>43315</v>
      </c>
      <c r="B2157" s="241" t="s">
        <v>4682</v>
      </c>
      <c r="C2157" s="242" t="s">
        <v>5026</v>
      </c>
      <c r="D2157" s="140" t="s">
        <v>54</v>
      </c>
      <c r="E2157" s="281">
        <v>3100</v>
      </c>
      <c r="F2157" s="259" t="s">
        <v>46</v>
      </c>
      <c r="G2157" s="108" t="s">
        <v>6327</v>
      </c>
      <c r="H2157" s="103"/>
    </row>
    <row r="2158" spans="1:8" x14ac:dyDescent="0.2">
      <c r="A2158" s="280">
        <v>43315</v>
      </c>
      <c r="B2158" s="241" t="s">
        <v>4683</v>
      </c>
      <c r="C2158" s="242" t="s">
        <v>5027</v>
      </c>
      <c r="D2158" s="140" t="s">
        <v>54</v>
      </c>
      <c r="E2158" s="281">
        <v>3210</v>
      </c>
      <c r="F2158" s="259" t="s">
        <v>46</v>
      </c>
      <c r="G2158" s="108" t="s">
        <v>6327</v>
      </c>
      <c r="H2158" s="103"/>
    </row>
    <row r="2159" spans="1:8" x14ac:dyDescent="0.2">
      <c r="A2159" s="280">
        <v>43315</v>
      </c>
      <c r="B2159" s="241" t="s">
        <v>4684</v>
      </c>
      <c r="C2159" s="242" t="s">
        <v>5019</v>
      </c>
      <c r="D2159" s="140" t="s">
        <v>54</v>
      </c>
      <c r="E2159" s="281">
        <v>333.1</v>
      </c>
      <c r="F2159" s="259" t="s">
        <v>46</v>
      </c>
      <c r="G2159" s="108" t="s">
        <v>6327</v>
      </c>
      <c r="H2159" s="103"/>
    </row>
    <row r="2160" spans="1:8" x14ac:dyDescent="0.2">
      <c r="A2160" s="280">
        <v>43318</v>
      </c>
      <c r="B2160" s="241" t="s">
        <v>4685</v>
      </c>
      <c r="C2160" s="242"/>
      <c r="D2160" s="140" t="s">
        <v>49</v>
      </c>
      <c r="E2160" s="281">
        <v>1000</v>
      </c>
      <c r="F2160" s="259" t="s">
        <v>46</v>
      </c>
      <c r="G2160" s="108" t="s">
        <v>6327</v>
      </c>
      <c r="H2160" s="103"/>
    </row>
    <row r="2161" spans="1:8" x14ac:dyDescent="0.2">
      <c r="A2161" s="280">
        <v>43319</v>
      </c>
      <c r="B2161" s="241" t="s">
        <v>4686</v>
      </c>
      <c r="C2161" s="242" t="s">
        <v>5028</v>
      </c>
      <c r="D2161" s="140" t="s">
        <v>54</v>
      </c>
      <c r="E2161" s="281">
        <v>850</v>
      </c>
      <c r="F2161" s="259" t="s">
        <v>46</v>
      </c>
      <c r="G2161" s="108" t="s">
        <v>6327</v>
      </c>
      <c r="H2161" s="103"/>
    </row>
    <row r="2162" spans="1:8" x14ac:dyDescent="0.2">
      <c r="A2162" s="280">
        <v>43321</v>
      </c>
      <c r="B2162" s="241" t="s">
        <v>4687</v>
      </c>
      <c r="C2162" s="242" t="s">
        <v>5029</v>
      </c>
      <c r="D2162" s="140" t="s">
        <v>54</v>
      </c>
      <c r="E2162" s="281">
        <v>285.17</v>
      </c>
      <c r="F2162" s="259" t="s">
        <v>46</v>
      </c>
      <c r="G2162" s="108" t="s">
        <v>6327</v>
      </c>
      <c r="H2162" s="103"/>
    </row>
    <row r="2163" spans="1:8" x14ac:dyDescent="0.2">
      <c r="A2163" s="280">
        <v>43321</v>
      </c>
      <c r="B2163" s="241" t="s">
        <v>4688</v>
      </c>
      <c r="C2163" s="242" t="s">
        <v>5030</v>
      </c>
      <c r="D2163" s="140" t="s">
        <v>54</v>
      </c>
      <c r="E2163" s="281">
        <v>315.60000000000002</v>
      </c>
      <c r="F2163" s="259" t="s">
        <v>46</v>
      </c>
      <c r="G2163" s="108" t="s">
        <v>6327</v>
      </c>
      <c r="H2163" s="103"/>
    </row>
    <row r="2164" spans="1:8" x14ac:dyDescent="0.2">
      <c r="A2164" s="280">
        <v>43322</v>
      </c>
      <c r="B2164" s="241" t="s">
        <v>4689</v>
      </c>
      <c r="C2164" s="242"/>
      <c r="D2164" s="140" t="s">
        <v>303</v>
      </c>
      <c r="E2164" s="281">
        <v>324.12</v>
      </c>
      <c r="F2164" s="259" t="s">
        <v>46</v>
      </c>
      <c r="G2164" s="108" t="s">
        <v>6327</v>
      </c>
      <c r="H2164" s="103"/>
    </row>
    <row r="2165" spans="1:8" x14ac:dyDescent="0.2">
      <c r="A2165" s="280">
        <v>43325</v>
      </c>
      <c r="B2165" s="241" t="s">
        <v>4690</v>
      </c>
      <c r="C2165" s="242" t="s">
        <v>5031</v>
      </c>
      <c r="D2165" s="140" t="s">
        <v>54</v>
      </c>
      <c r="E2165" s="281">
        <v>776.6</v>
      </c>
      <c r="F2165" s="259" t="s">
        <v>46</v>
      </c>
      <c r="G2165" s="108" t="s">
        <v>6327</v>
      </c>
      <c r="H2165" s="103"/>
    </row>
    <row r="2166" spans="1:8" x14ac:dyDescent="0.2">
      <c r="A2166" s="280">
        <v>43326</v>
      </c>
      <c r="B2166" s="241" t="s">
        <v>4691</v>
      </c>
      <c r="C2166" s="242" t="s">
        <v>5032</v>
      </c>
      <c r="D2166" s="140" t="s">
        <v>54</v>
      </c>
      <c r="E2166" s="281">
        <v>659.7</v>
      </c>
      <c r="F2166" s="259" t="s">
        <v>46</v>
      </c>
      <c r="G2166" s="108" t="s">
        <v>6327</v>
      </c>
      <c r="H2166" s="103"/>
    </row>
    <row r="2167" spans="1:8" x14ac:dyDescent="0.2">
      <c r="A2167" s="280">
        <v>43326</v>
      </c>
      <c r="B2167" s="241" t="s">
        <v>4692</v>
      </c>
      <c r="C2167" s="242" t="s">
        <v>5033</v>
      </c>
      <c r="D2167" s="140" t="s">
        <v>54</v>
      </c>
      <c r="E2167" s="281">
        <v>931.5</v>
      </c>
      <c r="F2167" s="259" t="s">
        <v>46</v>
      </c>
      <c r="G2167" s="108" t="s">
        <v>6327</v>
      </c>
      <c r="H2167" s="103"/>
    </row>
    <row r="2168" spans="1:8" x14ac:dyDescent="0.2">
      <c r="A2168" s="280">
        <v>43327</v>
      </c>
      <c r="B2168" s="241" t="s">
        <v>4693</v>
      </c>
      <c r="C2168" s="242" t="s">
        <v>5034</v>
      </c>
      <c r="D2168" s="140" t="s">
        <v>54</v>
      </c>
      <c r="E2168" s="281">
        <v>90</v>
      </c>
      <c r="F2168" s="259" t="s">
        <v>46</v>
      </c>
      <c r="G2168" s="108" t="s">
        <v>6327</v>
      </c>
      <c r="H2168" s="103"/>
    </row>
    <row r="2169" spans="1:8" x14ac:dyDescent="0.2">
      <c r="A2169" s="280">
        <v>43332</v>
      </c>
      <c r="B2169" s="241" t="s">
        <v>4694</v>
      </c>
      <c r="C2169" s="242"/>
      <c r="D2169" s="140" t="s">
        <v>303</v>
      </c>
      <c r="E2169" s="281">
        <v>170.65</v>
      </c>
      <c r="F2169" s="259" t="s">
        <v>46</v>
      </c>
      <c r="G2169" s="108" t="s">
        <v>6327</v>
      </c>
      <c r="H2169" s="103"/>
    </row>
    <row r="2170" spans="1:8" x14ac:dyDescent="0.2">
      <c r="A2170" s="280">
        <v>43332</v>
      </c>
      <c r="B2170" s="241" t="s">
        <v>4695</v>
      </c>
      <c r="C2170" s="242"/>
      <c r="D2170" s="140" t="s">
        <v>49</v>
      </c>
      <c r="E2170" s="281">
        <v>1000</v>
      </c>
      <c r="F2170" s="259" t="s">
        <v>46</v>
      </c>
      <c r="G2170" s="108" t="s">
        <v>6327</v>
      </c>
      <c r="H2170" s="103"/>
    </row>
    <row r="2171" spans="1:8" x14ac:dyDescent="0.2">
      <c r="A2171" s="280">
        <v>43340</v>
      </c>
      <c r="B2171" s="241" t="s">
        <v>4696</v>
      </c>
      <c r="C2171" s="242" t="s">
        <v>5035</v>
      </c>
      <c r="D2171" s="140" t="s">
        <v>54</v>
      </c>
      <c r="E2171" s="281">
        <v>1400.3</v>
      </c>
      <c r="F2171" s="259" t="s">
        <v>46</v>
      </c>
      <c r="G2171" s="108" t="s">
        <v>6327</v>
      </c>
      <c r="H2171" s="103"/>
    </row>
    <row r="2172" spans="1:8" x14ac:dyDescent="0.2">
      <c r="A2172" s="280">
        <v>43340</v>
      </c>
      <c r="B2172" s="241" t="s">
        <v>4697</v>
      </c>
      <c r="C2172" s="242" t="s">
        <v>5036</v>
      </c>
      <c r="D2172" s="140" t="s">
        <v>54</v>
      </c>
      <c r="E2172" s="281">
        <v>1344.15</v>
      </c>
      <c r="F2172" s="259" t="s">
        <v>46</v>
      </c>
      <c r="G2172" s="108" t="s">
        <v>6327</v>
      </c>
      <c r="H2172" s="103"/>
    </row>
    <row r="2173" spans="1:8" x14ac:dyDescent="0.2">
      <c r="A2173" s="280">
        <v>43341</v>
      </c>
      <c r="B2173" s="241" t="s">
        <v>4698</v>
      </c>
      <c r="C2173" s="242"/>
      <c r="D2173" s="140" t="s">
        <v>49</v>
      </c>
      <c r="E2173" s="281">
        <v>250</v>
      </c>
      <c r="F2173" s="259" t="s">
        <v>46</v>
      </c>
      <c r="G2173" s="108" t="s">
        <v>6327</v>
      </c>
      <c r="H2173" s="103"/>
    </row>
    <row r="2174" spans="1:8" x14ac:dyDescent="0.2">
      <c r="A2174" s="280">
        <v>43341</v>
      </c>
      <c r="B2174" s="241" t="s">
        <v>4699</v>
      </c>
      <c r="C2174" s="242" t="s">
        <v>5037</v>
      </c>
      <c r="D2174" s="140" t="s">
        <v>54</v>
      </c>
      <c r="E2174" s="281">
        <v>330</v>
      </c>
      <c r="F2174" s="259" t="s">
        <v>46</v>
      </c>
      <c r="G2174" s="108" t="s">
        <v>6327</v>
      </c>
      <c r="H2174" s="103"/>
    </row>
    <row r="2175" spans="1:8" x14ac:dyDescent="0.2">
      <c r="A2175" s="280">
        <v>43343</v>
      </c>
      <c r="B2175" s="241" t="s">
        <v>4700</v>
      </c>
      <c r="C2175" s="242" t="s">
        <v>5038</v>
      </c>
      <c r="D2175" s="140" t="s">
        <v>54</v>
      </c>
      <c r="E2175" s="281">
        <v>750</v>
      </c>
      <c r="F2175" s="259" t="s">
        <v>46</v>
      </c>
      <c r="G2175" s="108" t="s">
        <v>6327</v>
      </c>
      <c r="H2175" s="103"/>
    </row>
    <row r="2176" spans="1:8" x14ac:dyDescent="0.2">
      <c r="A2176" s="280">
        <v>43348</v>
      </c>
      <c r="B2176" s="241" t="s">
        <v>4701</v>
      </c>
      <c r="C2176" s="242" t="s">
        <v>5039</v>
      </c>
      <c r="D2176" s="140" t="s">
        <v>54</v>
      </c>
      <c r="E2176" s="281">
        <v>1361</v>
      </c>
      <c r="F2176" s="259" t="s">
        <v>46</v>
      </c>
      <c r="G2176" s="108" t="s">
        <v>6327</v>
      </c>
      <c r="H2176" s="103"/>
    </row>
    <row r="2177" spans="1:8" x14ac:dyDescent="0.2">
      <c r="A2177" s="280">
        <v>43353</v>
      </c>
      <c r="B2177" s="241" t="s">
        <v>4702</v>
      </c>
      <c r="C2177" s="242" t="s">
        <v>5040</v>
      </c>
      <c r="D2177" s="140" t="s">
        <v>54</v>
      </c>
      <c r="E2177" s="281">
        <v>447.5</v>
      </c>
      <c r="F2177" s="259" t="s">
        <v>46</v>
      </c>
      <c r="G2177" s="108" t="s">
        <v>6327</v>
      </c>
      <c r="H2177" s="103"/>
    </row>
    <row r="2178" spans="1:8" x14ac:dyDescent="0.2">
      <c r="A2178" s="280">
        <v>43354</v>
      </c>
      <c r="B2178" s="241" t="s">
        <v>4703</v>
      </c>
      <c r="C2178" s="242" t="s">
        <v>5041</v>
      </c>
      <c r="D2178" s="140" t="s">
        <v>54</v>
      </c>
      <c r="E2178" s="281">
        <v>185.75</v>
      </c>
      <c r="F2178" s="259" t="s">
        <v>46</v>
      </c>
      <c r="G2178" s="108" t="s">
        <v>6327</v>
      </c>
      <c r="H2178" s="103"/>
    </row>
    <row r="2179" spans="1:8" x14ac:dyDescent="0.2">
      <c r="A2179" s="280">
        <v>43354</v>
      </c>
      <c r="B2179" s="241" t="s">
        <v>4704</v>
      </c>
      <c r="C2179" s="242"/>
      <c r="D2179" s="140" t="s">
        <v>49</v>
      </c>
      <c r="E2179" s="281">
        <v>1000</v>
      </c>
      <c r="F2179" s="259" t="s">
        <v>46</v>
      </c>
      <c r="G2179" s="108" t="s">
        <v>6327</v>
      </c>
      <c r="H2179" s="103"/>
    </row>
    <row r="2180" spans="1:8" x14ac:dyDescent="0.2">
      <c r="A2180" s="280">
        <v>43360</v>
      </c>
      <c r="B2180" s="241" t="s">
        <v>4705</v>
      </c>
      <c r="C2180" s="242"/>
      <c r="D2180" s="140" t="s">
        <v>303</v>
      </c>
      <c r="E2180" s="281">
        <v>18.87</v>
      </c>
      <c r="F2180" s="259" t="s">
        <v>46</v>
      </c>
      <c r="G2180" s="108" t="s">
        <v>6327</v>
      </c>
      <c r="H2180" s="103"/>
    </row>
    <row r="2181" spans="1:8" x14ac:dyDescent="0.2">
      <c r="A2181" s="280">
        <v>43360</v>
      </c>
      <c r="B2181" s="241" t="s">
        <v>4706</v>
      </c>
      <c r="C2181" s="242"/>
      <c r="D2181" s="140" t="s">
        <v>48</v>
      </c>
      <c r="E2181" s="281">
        <v>688.5</v>
      </c>
      <c r="F2181" s="259" t="s">
        <v>46</v>
      </c>
      <c r="G2181" s="108" t="s">
        <v>6327</v>
      </c>
      <c r="H2181" s="103"/>
    </row>
    <row r="2182" spans="1:8" x14ac:dyDescent="0.2">
      <c r="A2182" s="280">
        <v>43361</v>
      </c>
      <c r="B2182" s="241" t="s">
        <v>4707</v>
      </c>
      <c r="C2182" s="242" t="s">
        <v>5042</v>
      </c>
      <c r="D2182" s="140" t="s">
        <v>54</v>
      </c>
      <c r="E2182" s="281">
        <v>363.4</v>
      </c>
      <c r="F2182" s="259" t="s">
        <v>46</v>
      </c>
      <c r="G2182" s="108" t="s">
        <v>6327</v>
      </c>
      <c r="H2182" s="103"/>
    </row>
    <row r="2183" spans="1:8" x14ac:dyDescent="0.2">
      <c r="A2183" s="280">
        <v>43368</v>
      </c>
      <c r="B2183" s="241" t="s">
        <v>4708</v>
      </c>
      <c r="C2183" s="242" t="s">
        <v>5043</v>
      </c>
      <c r="D2183" s="140" t="s">
        <v>54</v>
      </c>
      <c r="E2183" s="281">
        <v>775</v>
      </c>
      <c r="F2183" s="259" t="s">
        <v>46</v>
      </c>
      <c r="G2183" s="108" t="s">
        <v>6327</v>
      </c>
      <c r="H2183" s="103"/>
    </row>
    <row r="2184" spans="1:8" x14ac:dyDescent="0.2">
      <c r="A2184" s="280">
        <v>43368</v>
      </c>
      <c r="B2184" s="241" t="s">
        <v>4709</v>
      </c>
      <c r="C2184" s="242" t="s">
        <v>5044</v>
      </c>
      <c r="D2184" s="140" t="s">
        <v>54</v>
      </c>
      <c r="E2184" s="281">
        <v>289</v>
      </c>
      <c r="F2184" s="259" t="s">
        <v>46</v>
      </c>
      <c r="G2184" s="108" t="s">
        <v>6327</v>
      </c>
      <c r="H2184" s="103"/>
    </row>
    <row r="2185" spans="1:8" x14ac:dyDescent="0.2">
      <c r="A2185" s="280">
        <v>43369</v>
      </c>
      <c r="B2185" s="241" t="s">
        <v>4710</v>
      </c>
      <c r="C2185" s="242" t="s">
        <v>5045</v>
      </c>
      <c r="D2185" s="140" t="s">
        <v>54</v>
      </c>
      <c r="E2185" s="281">
        <v>1500</v>
      </c>
      <c r="F2185" s="259" t="s">
        <v>46</v>
      </c>
      <c r="G2185" s="108" t="s">
        <v>6327</v>
      </c>
      <c r="H2185" s="103"/>
    </row>
    <row r="2186" spans="1:8" x14ac:dyDescent="0.2">
      <c r="A2186" s="280">
        <v>43369</v>
      </c>
      <c r="B2186" s="241" t="s">
        <v>4711</v>
      </c>
      <c r="C2186" s="242" t="s">
        <v>5046</v>
      </c>
      <c r="D2186" s="140" t="s">
        <v>54</v>
      </c>
      <c r="E2186" s="281">
        <v>2011.15</v>
      </c>
      <c r="F2186" s="259" t="s">
        <v>46</v>
      </c>
      <c r="G2186" s="108" t="s">
        <v>6327</v>
      </c>
      <c r="H2186" s="103"/>
    </row>
    <row r="2187" spans="1:8" x14ac:dyDescent="0.2">
      <c r="A2187" s="280">
        <v>43369</v>
      </c>
      <c r="B2187" s="241" t="s">
        <v>4712</v>
      </c>
      <c r="C2187" s="242" t="s">
        <v>5047</v>
      </c>
      <c r="D2187" s="140" t="s">
        <v>54</v>
      </c>
      <c r="E2187" s="281">
        <v>1275</v>
      </c>
      <c r="F2187" s="259" t="s">
        <v>46</v>
      </c>
      <c r="G2187" s="108" t="s">
        <v>6327</v>
      </c>
      <c r="H2187" s="103"/>
    </row>
    <row r="2188" spans="1:8" x14ac:dyDescent="0.2">
      <c r="A2188" s="280">
        <v>43369</v>
      </c>
      <c r="B2188" s="241" t="s">
        <v>4713</v>
      </c>
      <c r="C2188" s="242"/>
      <c r="D2188" s="140" t="s">
        <v>49</v>
      </c>
      <c r="E2188" s="281">
        <v>250</v>
      </c>
      <c r="F2188" s="259" t="s">
        <v>46</v>
      </c>
      <c r="G2188" s="108" t="s">
        <v>6327</v>
      </c>
      <c r="H2188" s="103"/>
    </row>
    <row r="2189" spans="1:8" x14ac:dyDescent="0.2">
      <c r="A2189" s="280">
        <v>43371</v>
      </c>
      <c r="B2189" s="241" t="s">
        <v>4714</v>
      </c>
      <c r="C2189" s="242"/>
      <c r="D2189" s="140" t="s">
        <v>48</v>
      </c>
      <c r="E2189" s="281">
        <v>39.799999999999997</v>
      </c>
      <c r="F2189" s="259" t="s">
        <v>46</v>
      </c>
      <c r="G2189" s="108" t="s">
        <v>6327</v>
      </c>
      <c r="H2189" s="103"/>
    </row>
    <row r="2190" spans="1:8" x14ac:dyDescent="0.2">
      <c r="A2190" s="280">
        <v>43371</v>
      </c>
      <c r="B2190" s="241" t="s">
        <v>4715</v>
      </c>
      <c r="C2190" s="242" t="s">
        <v>5048</v>
      </c>
      <c r="D2190" s="140" t="s">
        <v>54</v>
      </c>
      <c r="E2190" s="281">
        <v>500</v>
      </c>
      <c r="F2190" s="259" t="s">
        <v>46</v>
      </c>
      <c r="G2190" s="108" t="s">
        <v>6327</v>
      </c>
      <c r="H2190" s="103"/>
    </row>
    <row r="2191" spans="1:8" x14ac:dyDescent="0.2">
      <c r="A2191" s="280">
        <v>43371</v>
      </c>
      <c r="B2191" s="241" t="s">
        <v>4716</v>
      </c>
      <c r="C2191" s="242" t="s">
        <v>5049</v>
      </c>
      <c r="D2191" s="140" t="s">
        <v>54</v>
      </c>
      <c r="E2191" s="281">
        <v>3700</v>
      </c>
      <c r="F2191" s="259" t="s">
        <v>46</v>
      </c>
      <c r="G2191" s="108" t="s">
        <v>6327</v>
      </c>
      <c r="H2191" s="103"/>
    </row>
    <row r="2192" spans="1:8" x14ac:dyDescent="0.2">
      <c r="A2192" s="280">
        <v>43374</v>
      </c>
      <c r="B2192" s="241" t="s">
        <v>4717</v>
      </c>
      <c r="C2192" s="242" t="s">
        <v>5050</v>
      </c>
      <c r="D2192" s="140" t="s">
        <v>54</v>
      </c>
      <c r="E2192" s="281">
        <v>1400.3</v>
      </c>
      <c r="F2192" s="259" t="s">
        <v>46</v>
      </c>
      <c r="G2192" s="108" t="s">
        <v>6327</v>
      </c>
      <c r="H2192" s="103"/>
    </row>
    <row r="2193" spans="1:8" x14ac:dyDescent="0.2">
      <c r="A2193" s="280">
        <v>43374</v>
      </c>
      <c r="B2193" s="241" t="s">
        <v>4718</v>
      </c>
      <c r="C2193" s="242"/>
      <c r="D2193" s="140" t="s">
        <v>303</v>
      </c>
      <c r="E2193" s="281">
        <v>67.869900000000001</v>
      </c>
      <c r="F2193" s="259" t="s">
        <v>46</v>
      </c>
      <c r="G2193" s="108" t="s">
        <v>6327</v>
      </c>
      <c r="H2193" s="103"/>
    </row>
    <row r="2194" spans="1:8" x14ac:dyDescent="0.2">
      <c r="A2194" s="280">
        <v>43374</v>
      </c>
      <c r="B2194" s="241" t="s">
        <v>4719</v>
      </c>
      <c r="C2194" s="242"/>
      <c r="D2194" s="140" t="s">
        <v>49</v>
      </c>
      <c r="E2194" s="281">
        <v>1000</v>
      </c>
      <c r="F2194" s="259" t="s">
        <v>46</v>
      </c>
      <c r="G2194" s="108" t="s">
        <v>6327</v>
      </c>
      <c r="H2194" s="103"/>
    </row>
    <row r="2195" spans="1:8" x14ac:dyDescent="0.2">
      <c r="A2195" s="280">
        <v>43376</v>
      </c>
      <c r="B2195" s="241" t="s">
        <v>4720</v>
      </c>
      <c r="C2195" s="242" t="s">
        <v>5051</v>
      </c>
      <c r="D2195" s="140" t="s">
        <v>54</v>
      </c>
      <c r="E2195" s="281">
        <v>593.70000000000005</v>
      </c>
      <c r="F2195" s="259" t="s">
        <v>46</v>
      </c>
      <c r="G2195" s="108" t="s">
        <v>6327</v>
      </c>
      <c r="H2195" s="103"/>
    </row>
    <row r="2196" spans="1:8" x14ac:dyDescent="0.2">
      <c r="A2196" s="280">
        <v>43381</v>
      </c>
      <c r="B2196" s="241" t="s">
        <v>4721</v>
      </c>
      <c r="C2196" s="242" t="s">
        <v>5052</v>
      </c>
      <c r="D2196" s="140" t="s">
        <v>54</v>
      </c>
      <c r="E2196" s="281">
        <v>605.25</v>
      </c>
      <c r="F2196" s="259" t="s">
        <v>46</v>
      </c>
      <c r="G2196" s="108" t="s">
        <v>6327</v>
      </c>
      <c r="H2196" s="103"/>
    </row>
    <row r="2197" spans="1:8" x14ac:dyDescent="0.2">
      <c r="A2197" s="285">
        <v>43381.692025462966</v>
      </c>
      <c r="B2197" s="241" t="s">
        <v>4722</v>
      </c>
      <c r="C2197" s="242"/>
      <c r="D2197" s="140"/>
      <c r="E2197" s="281">
        <v>605.25</v>
      </c>
      <c r="F2197" s="259" t="s">
        <v>46</v>
      </c>
      <c r="G2197" s="108" t="s">
        <v>6327</v>
      </c>
      <c r="H2197" s="103"/>
    </row>
    <row r="2198" spans="1:8" x14ac:dyDescent="0.2">
      <c r="A2198" s="280">
        <v>43383</v>
      </c>
      <c r="B2198" s="241" t="s">
        <v>4723</v>
      </c>
      <c r="C2198" s="242" t="s">
        <v>5053</v>
      </c>
      <c r="D2198" s="140" t="s">
        <v>54</v>
      </c>
      <c r="E2198" s="281">
        <v>3586</v>
      </c>
      <c r="F2198" s="259" t="s">
        <v>46</v>
      </c>
      <c r="G2198" s="108" t="s">
        <v>6327</v>
      </c>
      <c r="H2198" s="103"/>
    </row>
    <row r="2199" spans="1:8" x14ac:dyDescent="0.2">
      <c r="A2199" s="280">
        <v>43384</v>
      </c>
      <c r="B2199" s="241" t="s">
        <v>4724</v>
      </c>
      <c r="C2199" s="242" t="s">
        <v>5054</v>
      </c>
      <c r="D2199" s="140" t="s">
        <v>54</v>
      </c>
      <c r="E2199" s="281">
        <v>322</v>
      </c>
      <c r="F2199" s="259" t="s">
        <v>46</v>
      </c>
      <c r="G2199" s="108" t="s">
        <v>6327</v>
      </c>
      <c r="H2199" s="103"/>
    </row>
    <row r="2200" spans="1:8" x14ac:dyDescent="0.2">
      <c r="A2200" s="280">
        <v>43389</v>
      </c>
      <c r="B2200" s="241" t="s">
        <v>4725</v>
      </c>
      <c r="C2200" s="242"/>
      <c r="D2200" s="140" t="s">
        <v>303</v>
      </c>
      <c r="E2200" s="281">
        <v>329.79</v>
      </c>
      <c r="F2200" s="259" t="s">
        <v>46</v>
      </c>
      <c r="G2200" s="108" t="s">
        <v>6327</v>
      </c>
      <c r="H2200" s="103"/>
    </row>
    <row r="2201" spans="1:8" x14ac:dyDescent="0.2">
      <c r="A2201" s="280">
        <v>43395</v>
      </c>
      <c r="B2201" s="241" t="s">
        <v>4726</v>
      </c>
      <c r="C2201" s="242"/>
      <c r="D2201" s="140" t="s">
        <v>303</v>
      </c>
      <c r="E2201" s="281">
        <v>117.75</v>
      </c>
      <c r="F2201" s="259" t="s">
        <v>46</v>
      </c>
      <c r="G2201" s="108" t="s">
        <v>6327</v>
      </c>
      <c r="H2201" s="103"/>
    </row>
    <row r="2202" spans="1:8" x14ac:dyDescent="0.2">
      <c r="A2202" s="280">
        <v>43395</v>
      </c>
      <c r="B2202" s="241" t="s">
        <v>4727</v>
      </c>
      <c r="C2202" s="242"/>
      <c r="D2202" s="140" t="s">
        <v>49</v>
      </c>
      <c r="E2202" s="281">
        <v>1000</v>
      </c>
      <c r="F2202" s="259" t="s">
        <v>46</v>
      </c>
      <c r="G2202" s="108" t="s">
        <v>6327</v>
      </c>
      <c r="H2202" s="103"/>
    </row>
    <row r="2203" spans="1:8" x14ac:dyDescent="0.2">
      <c r="A2203" s="280">
        <v>43396</v>
      </c>
      <c r="B2203" s="241" t="s">
        <v>4728</v>
      </c>
      <c r="C2203" s="242" t="s">
        <v>5055</v>
      </c>
      <c r="D2203" s="140" t="s">
        <v>54</v>
      </c>
      <c r="E2203" s="281">
        <v>1700</v>
      </c>
      <c r="F2203" s="259" t="s">
        <v>46</v>
      </c>
      <c r="G2203" s="108" t="s">
        <v>6327</v>
      </c>
      <c r="H2203" s="103"/>
    </row>
    <row r="2204" spans="1:8" x14ac:dyDescent="0.2">
      <c r="A2204" s="280">
        <v>43396</v>
      </c>
      <c r="B2204" s="241" t="s">
        <v>4729</v>
      </c>
      <c r="C2204" s="242" t="s">
        <v>5056</v>
      </c>
      <c r="D2204" s="140" t="s">
        <v>54</v>
      </c>
      <c r="E2204" s="281">
        <v>289</v>
      </c>
      <c r="F2204" s="259" t="s">
        <v>46</v>
      </c>
      <c r="G2204" s="108" t="s">
        <v>6327</v>
      </c>
      <c r="H2204" s="103"/>
    </row>
    <row r="2205" spans="1:8" x14ac:dyDescent="0.2">
      <c r="A2205" s="280">
        <v>43396</v>
      </c>
      <c r="B2205" s="241" t="s">
        <v>4730</v>
      </c>
      <c r="C2205" s="242" t="s">
        <v>5057</v>
      </c>
      <c r="D2205" s="140" t="s">
        <v>54</v>
      </c>
      <c r="E2205" s="281">
        <v>510</v>
      </c>
      <c r="F2205" s="259" t="s">
        <v>46</v>
      </c>
      <c r="G2205" s="108" t="s">
        <v>6327</v>
      </c>
      <c r="H2205" s="103"/>
    </row>
    <row r="2206" spans="1:8" x14ac:dyDescent="0.2">
      <c r="A2206" s="280">
        <v>43398</v>
      </c>
      <c r="B2206" s="241" t="s">
        <v>4731</v>
      </c>
      <c r="C2206" s="242"/>
      <c r="D2206" s="140" t="s">
        <v>45</v>
      </c>
      <c r="E2206" s="281">
        <v>200</v>
      </c>
      <c r="F2206" s="259" t="s">
        <v>46</v>
      </c>
      <c r="G2206" s="108" t="s">
        <v>6327</v>
      </c>
      <c r="H2206" s="103"/>
    </row>
    <row r="2207" spans="1:8" x14ac:dyDescent="0.2">
      <c r="A2207" s="280">
        <v>43398</v>
      </c>
      <c r="B2207" s="241" t="s">
        <v>4732</v>
      </c>
      <c r="C2207" s="242"/>
      <c r="D2207" s="140" t="s">
        <v>47</v>
      </c>
      <c r="E2207" s="281">
        <v>69.652000000000001</v>
      </c>
      <c r="F2207" s="259" t="s">
        <v>46</v>
      </c>
      <c r="G2207" s="108" t="s">
        <v>6327</v>
      </c>
      <c r="H2207" s="103"/>
    </row>
    <row r="2208" spans="1:8" x14ac:dyDescent="0.2">
      <c r="A2208" s="280">
        <v>43402</v>
      </c>
      <c r="B2208" s="241" t="s">
        <v>4733</v>
      </c>
      <c r="C2208" s="242"/>
      <c r="D2208" s="140" t="s">
        <v>49</v>
      </c>
      <c r="E2208" s="281">
        <v>250</v>
      </c>
      <c r="F2208" s="259" t="s">
        <v>46</v>
      </c>
      <c r="G2208" s="108" t="s">
        <v>6327</v>
      </c>
      <c r="H2208" s="103"/>
    </row>
    <row r="2209" spans="1:8" x14ac:dyDescent="0.2">
      <c r="A2209" s="280">
        <v>43402</v>
      </c>
      <c r="B2209" s="241" t="s">
        <v>4734</v>
      </c>
      <c r="C2209" s="242" t="s">
        <v>5058</v>
      </c>
      <c r="D2209" s="140" t="s">
        <v>54</v>
      </c>
      <c r="E2209" s="281">
        <v>495</v>
      </c>
      <c r="F2209" s="259" t="s">
        <v>46</v>
      </c>
      <c r="G2209" s="108" t="s">
        <v>6327</v>
      </c>
      <c r="H2209" s="103"/>
    </row>
    <row r="2210" spans="1:8" x14ac:dyDescent="0.2">
      <c r="A2210" s="280">
        <v>43402</v>
      </c>
      <c r="B2210" s="241" t="s">
        <v>4735</v>
      </c>
      <c r="C2210" s="242" t="s">
        <v>5059</v>
      </c>
      <c r="D2210" s="140" t="s">
        <v>54</v>
      </c>
      <c r="E2210" s="281">
        <v>530</v>
      </c>
      <c r="F2210" s="259" t="s">
        <v>46</v>
      </c>
      <c r="G2210" s="108" t="s">
        <v>6327</v>
      </c>
      <c r="H2210" s="103"/>
    </row>
    <row r="2211" spans="1:8" x14ac:dyDescent="0.2">
      <c r="A2211" s="280">
        <v>43409</v>
      </c>
      <c r="B2211" s="241" t="s">
        <v>4736</v>
      </c>
      <c r="C2211" s="242" t="s">
        <v>5060</v>
      </c>
      <c r="D2211" s="140" t="s">
        <v>54</v>
      </c>
      <c r="E2211" s="281">
        <v>555</v>
      </c>
      <c r="F2211" s="259" t="s">
        <v>46</v>
      </c>
      <c r="G2211" s="108" t="s">
        <v>6327</v>
      </c>
      <c r="H2211" s="103"/>
    </row>
    <row r="2212" spans="1:8" x14ac:dyDescent="0.2">
      <c r="A2212" s="280">
        <v>43410</v>
      </c>
      <c r="B2212" s="241" t="s">
        <v>4737</v>
      </c>
      <c r="C2212" s="242" t="s">
        <v>5061</v>
      </c>
      <c r="D2212" s="140" t="s">
        <v>54</v>
      </c>
      <c r="E2212" s="281">
        <v>541.5</v>
      </c>
      <c r="F2212" s="259" t="s">
        <v>46</v>
      </c>
      <c r="G2212" s="108" t="s">
        <v>6327</v>
      </c>
      <c r="H2212" s="103"/>
    </row>
    <row r="2213" spans="1:8" x14ac:dyDescent="0.2">
      <c r="A2213" s="280">
        <v>43412</v>
      </c>
      <c r="B2213" s="241" t="s">
        <v>4738</v>
      </c>
      <c r="C2213" s="242" t="s">
        <v>5062</v>
      </c>
      <c r="D2213" s="140" t="s">
        <v>54</v>
      </c>
      <c r="E2213" s="281">
        <v>3817</v>
      </c>
      <c r="F2213" s="259" t="s">
        <v>46</v>
      </c>
      <c r="G2213" s="108" t="s">
        <v>6327</v>
      </c>
      <c r="H2213" s="103"/>
    </row>
    <row r="2214" spans="1:8" x14ac:dyDescent="0.2">
      <c r="A2214" s="280">
        <v>43412</v>
      </c>
      <c r="B2214" s="241" t="s">
        <v>4739</v>
      </c>
      <c r="C2214" s="242" t="s">
        <v>5063</v>
      </c>
      <c r="D2214" s="140" t="s">
        <v>54</v>
      </c>
      <c r="E2214" s="281">
        <v>101.65</v>
      </c>
      <c r="F2214" s="259" t="s">
        <v>46</v>
      </c>
      <c r="G2214" s="108" t="s">
        <v>6327</v>
      </c>
      <c r="H2214" s="103"/>
    </row>
    <row r="2215" spans="1:8" x14ac:dyDescent="0.2">
      <c r="A2215" s="280">
        <v>43126</v>
      </c>
      <c r="B2215" s="241" t="s">
        <v>4740</v>
      </c>
      <c r="C2215" s="242"/>
      <c r="D2215" s="140" t="s">
        <v>303</v>
      </c>
      <c r="E2215" s="281">
        <v>0</v>
      </c>
      <c r="F2215" s="259" t="s">
        <v>46</v>
      </c>
      <c r="G2215" s="108" t="s">
        <v>6327</v>
      </c>
      <c r="H2215" s="103"/>
    </row>
    <row r="2216" spans="1:8" x14ac:dyDescent="0.2">
      <c r="A2216" s="280">
        <v>43126</v>
      </c>
      <c r="B2216" s="241" t="s">
        <v>4741</v>
      </c>
      <c r="C2216" s="242"/>
      <c r="D2216" s="140" t="s">
        <v>303</v>
      </c>
      <c r="E2216" s="235">
        <v>0</v>
      </c>
      <c r="F2216" s="259" t="s">
        <v>46</v>
      </c>
      <c r="G2216" s="108" t="s">
        <v>6327</v>
      </c>
      <c r="H2216" s="103"/>
    </row>
    <row r="2217" spans="1:8" x14ac:dyDescent="0.2">
      <c r="A2217" s="280">
        <v>43157</v>
      </c>
      <c r="B2217" s="241" t="s">
        <v>4742</v>
      </c>
      <c r="C2217" s="242"/>
      <c r="D2217" s="140" t="s">
        <v>303</v>
      </c>
      <c r="E2217" s="281">
        <v>0</v>
      </c>
      <c r="F2217" s="259" t="s">
        <v>46</v>
      </c>
      <c r="G2217" s="108" t="s">
        <v>6327</v>
      </c>
      <c r="H2217" s="103"/>
    </row>
    <row r="2218" spans="1:8" x14ac:dyDescent="0.2">
      <c r="A2218" s="280">
        <v>43186</v>
      </c>
      <c r="B2218" s="241" t="s">
        <v>4743</v>
      </c>
      <c r="C2218" s="242"/>
      <c r="D2218" s="140" t="s">
        <v>303</v>
      </c>
      <c r="E2218" s="281">
        <v>0</v>
      </c>
      <c r="F2218" s="259" t="s">
        <v>46</v>
      </c>
      <c r="G2218" s="108" t="s">
        <v>6327</v>
      </c>
      <c r="H2218" s="103"/>
    </row>
    <row r="2219" spans="1:8" x14ac:dyDescent="0.2">
      <c r="A2219" s="280">
        <v>43215</v>
      </c>
      <c r="B2219" s="241" t="s">
        <v>4744</v>
      </c>
      <c r="C2219" s="242"/>
      <c r="D2219" s="140" t="s">
        <v>303</v>
      </c>
      <c r="E2219" s="281">
        <v>0</v>
      </c>
      <c r="F2219" s="259" t="s">
        <v>46</v>
      </c>
      <c r="G2219" s="108" t="s">
        <v>6327</v>
      </c>
      <c r="H2219" s="103"/>
    </row>
    <row r="2220" spans="1:8" x14ac:dyDescent="0.2">
      <c r="A2220" s="280">
        <v>43242</v>
      </c>
      <c r="B2220" s="241" t="s">
        <v>4745</v>
      </c>
      <c r="C2220" s="242"/>
      <c r="D2220" s="140" t="s">
        <v>303</v>
      </c>
      <c r="E2220" s="281">
        <v>0</v>
      </c>
      <c r="F2220" s="259" t="s">
        <v>46</v>
      </c>
      <c r="G2220" s="108" t="s">
        <v>6327</v>
      </c>
      <c r="H2220" s="103"/>
    </row>
    <row r="2221" spans="1:8" x14ac:dyDescent="0.2">
      <c r="A2221" s="280">
        <v>43278</v>
      </c>
      <c r="B2221" s="241" t="s">
        <v>4746</v>
      </c>
      <c r="C2221" s="242"/>
      <c r="D2221" s="140" t="s">
        <v>303</v>
      </c>
      <c r="E2221" s="281">
        <v>0</v>
      </c>
      <c r="F2221" s="259" t="s">
        <v>46</v>
      </c>
      <c r="G2221" s="108" t="s">
        <v>6327</v>
      </c>
      <c r="H2221" s="103"/>
    </row>
    <row r="2222" spans="1:8" x14ac:dyDescent="0.2">
      <c r="A2222" s="280">
        <v>43305</v>
      </c>
      <c r="B2222" s="241" t="s">
        <v>4747</v>
      </c>
      <c r="C2222" s="242"/>
      <c r="D2222" s="140" t="s">
        <v>303</v>
      </c>
      <c r="E2222" s="281">
        <v>0</v>
      </c>
      <c r="F2222" s="259" t="s">
        <v>46</v>
      </c>
      <c r="G2222" s="108" t="s">
        <v>6327</v>
      </c>
      <c r="H2222" s="103"/>
    </row>
    <row r="2223" spans="1:8" x14ac:dyDescent="0.2">
      <c r="A2223" s="280">
        <v>43341</v>
      </c>
      <c r="B2223" s="241" t="s">
        <v>4748</v>
      </c>
      <c r="C2223" s="242"/>
      <c r="D2223" s="140" t="s">
        <v>303</v>
      </c>
      <c r="E2223" s="281">
        <v>0</v>
      </c>
      <c r="F2223" s="259" t="s">
        <v>46</v>
      </c>
      <c r="G2223" s="108" t="s">
        <v>6327</v>
      </c>
      <c r="H2223" s="103"/>
    </row>
    <row r="2224" spans="1:8" x14ac:dyDescent="0.2">
      <c r="A2224" s="280">
        <v>43369</v>
      </c>
      <c r="B2224" s="241" t="s">
        <v>4749</v>
      </c>
      <c r="C2224" s="242"/>
      <c r="D2224" s="140" t="s">
        <v>303</v>
      </c>
      <c r="E2224" s="281">
        <v>0</v>
      </c>
      <c r="F2224" s="259" t="s">
        <v>46</v>
      </c>
      <c r="G2224" s="108" t="s">
        <v>6327</v>
      </c>
      <c r="H2224" s="103"/>
    </row>
    <row r="2225" spans="1:8" x14ac:dyDescent="0.2">
      <c r="A2225" s="280">
        <v>43402</v>
      </c>
      <c r="B2225" s="241" t="s">
        <v>4750</v>
      </c>
      <c r="C2225" s="242"/>
      <c r="D2225" s="140" t="s">
        <v>303</v>
      </c>
      <c r="E2225" s="281">
        <v>0</v>
      </c>
      <c r="F2225" s="259" t="s">
        <v>46</v>
      </c>
      <c r="G2225" s="108" t="s">
        <v>6327</v>
      </c>
      <c r="H2225" s="103"/>
    </row>
    <row r="2226" spans="1:8" x14ac:dyDescent="0.2">
      <c r="A2226" s="294">
        <v>43412</v>
      </c>
      <c r="B2226" s="295" t="s">
        <v>4738</v>
      </c>
      <c r="C2226" s="296" t="s">
        <v>5062</v>
      </c>
      <c r="D2226" s="297" t="s">
        <v>54</v>
      </c>
      <c r="E2226" s="298">
        <v>3817</v>
      </c>
      <c r="F2226" s="299" t="s">
        <v>46</v>
      </c>
      <c r="G2226" s="581" t="s">
        <v>6327</v>
      </c>
      <c r="H2226" s="103"/>
    </row>
    <row r="2227" spans="1:8" x14ac:dyDescent="0.2">
      <c r="A2227" s="288">
        <v>43412</v>
      </c>
      <c r="B2227" s="289" t="s">
        <v>5147</v>
      </c>
      <c r="C2227" s="290"/>
      <c r="D2227" s="291" t="s">
        <v>303</v>
      </c>
      <c r="E2227" s="292">
        <v>115.39</v>
      </c>
      <c r="F2227" s="293" t="s">
        <v>46</v>
      </c>
      <c r="G2227" s="536" t="s">
        <v>6327</v>
      </c>
      <c r="H2227" s="103"/>
    </row>
    <row r="2228" spans="1:8" x14ac:dyDescent="0.2">
      <c r="A2228" s="288">
        <v>43412</v>
      </c>
      <c r="B2228" s="289" t="s">
        <v>5148</v>
      </c>
      <c r="C2228" s="290"/>
      <c r="D2228" s="291" t="s">
        <v>49</v>
      </c>
      <c r="E2228" s="292">
        <v>1000</v>
      </c>
      <c r="F2228" s="293" t="s">
        <v>46</v>
      </c>
      <c r="G2228" s="536" t="s">
        <v>6327</v>
      </c>
      <c r="H2228" s="103"/>
    </row>
    <row r="2229" spans="1:8" x14ac:dyDescent="0.2">
      <c r="A2229" s="288">
        <v>43420</v>
      </c>
      <c r="B2229" s="289" t="s">
        <v>5154</v>
      </c>
      <c r="C2229" s="290" t="s">
        <v>5155</v>
      </c>
      <c r="D2229" s="291" t="s">
        <v>54</v>
      </c>
      <c r="E2229" s="292">
        <v>580</v>
      </c>
      <c r="F2229" s="293" t="s">
        <v>46</v>
      </c>
      <c r="G2229" s="536" t="s">
        <v>6327</v>
      </c>
      <c r="H2229" s="103"/>
    </row>
    <row r="2230" spans="1:8" x14ac:dyDescent="0.2">
      <c r="A2230" s="288">
        <v>43420</v>
      </c>
      <c r="B2230" s="289" t="s">
        <v>5156</v>
      </c>
      <c r="C2230" s="290" t="s">
        <v>5157</v>
      </c>
      <c r="D2230" s="291" t="s">
        <v>54</v>
      </c>
      <c r="E2230" s="292">
        <v>480</v>
      </c>
      <c r="F2230" s="293" t="s">
        <v>46</v>
      </c>
      <c r="G2230" s="536" t="s">
        <v>6327</v>
      </c>
      <c r="H2230" s="103"/>
    </row>
    <row r="2231" spans="1:8" x14ac:dyDescent="0.2">
      <c r="A2231" s="288">
        <v>43425</v>
      </c>
      <c r="B2231" s="289" t="s">
        <v>5158</v>
      </c>
      <c r="C2231" s="290" t="s">
        <v>5159</v>
      </c>
      <c r="D2231" s="291" t="s">
        <v>54</v>
      </c>
      <c r="E2231" s="292">
        <v>1300</v>
      </c>
      <c r="F2231" s="293" t="s">
        <v>46</v>
      </c>
      <c r="G2231" s="536" t="s">
        <v>6327</v>
      </c>
      <c r="H2231" s="103"/>
    </row>
    <row r="2232" spans="1:8" x14ac:dyDescent="0.2">
      <c r="A2232" s="288">
        <v>43425</v>
      </c>
      <c r="B2232" s="289" t="s">
        <v>5160</v>
      </c>
      <c r="C2232" s="290" t="s">
        <v>5161</v>
      </c>
      <c r="D2232" s="291" t="s">
        <v>54</v>
      </c>
      <c r="E2232" s="292">
        <v>3313.43</v>
      </c>
      <c r="F2232" s="293" t="s">
        <v>46</v>
      </c>
      <c r="G2232" s="536" t="s">
        <v>6327</v>
      </c>
      <c r="H2232" s="103"/>
    </row>
    <row r="2233" spans="1:8" x14ac:dyDescent="0.2">
      <c r="A2233" s="288">
        <v>43430</v>
      </c>
      <c r="B2233" s="289" t="s">
        <v>5169</v>
      </c>
      <c r="C2233" s="290"/>
      <c r="D2233" s="291" t="s">
        <v>303</v>
      </c>
      <c r="E2233" s="292">
        <v>0</v>
      </c>
      <c r="F2233" s="293" t="s">
        <v>46</v>
      </c>
      <c r="G2233" s="536" t="s">
        <v>6327</v>
      </c>
      <c r="H2233" s="103"/>
    </row>
    <row r="2234" spans="1:8" x14ac:dyDescent="0.2">
      <c r="A2234" s="288">
        <v>43431</v>
      </c>
      <c r="B2234" s="289" t="s">
        <v>5171</v>
      </c>
      <c r="C2234" s="290" t="s">
        <v>5172</v>
      </c>
      <c r="D2234" s="291" t="s">
        <v>51</v>
      </c>
      <c r="E2234" s="292">
        <v>249.82</v>
      </c>
      <c r="F2234" s="293" t="s">
        <v>46</v>
      </c>
      <c r="G2234" s="536" t="s">
        <v>6327</v>
      </c>
      <c r="H2234" s="103"/>
    </row>
    <row r="2235" spans="1:8" x14ac:dyDescent="0.2">
      <c r="A2235" s="288">
        <v>43432</v>
      </c>
      <c r="B2235" s="289" t="s">
        <v>5175</v>
      </c>
      <c r="C2235" s="290"/>
      <c r="D2235" s="291" t="s">
        <v>303</v>
      </c>
      <c r="E2235" s="292">
        <v>160.81</v>
      </c>
      <c r="F2235" s="293" t="s">
        <v>46</v>
      </c>
      <c r="G2235" s="536" t="s">
        <v>6327</v>
      </c>
      <c r="H2235" s="103"/>
    </row>
    <row r="2236" spans="1:8" x14ac:dyDescent="0.2">
      <c r="A2236" s="288">
        <v>43432</v>
      </c>
      <c r="B2236" s="289" t="s">
        <v>5176</v>
      </c>
      <c r="C2236" s="290"/>
      <c r="D2236" s="291" t="s">
        <v>49</v>
      </c>
      <c r="E2236" s="292">
        <v>1000</v>
      </c>
      <c r="F2236" s="293" t="s">
        <v>46</v>
      </c>
      <c r="G2236" s="536" t="s">
        <v>6327</v>
      </c>
      <c r="H2236" s="103"/>
    </row>
    <row r="2237" spans="1:8" x14ac:dyDescent="0.2">
      <c r="A2237" s="288">
        <v>43433</v>
      </c>
      <c r="B2237" s="289" t="s">
        <v>5179</v>
      </c>
      <c r="C2237" s="290" t="s">
        <v>5180</v>
      </c>
      <c r="D2237" s="291" t="s">
        <v>54</v>
      </c>
      <c r="E2237" s="292">
        <v>215</v>
      </c>
      <c r="F2237" s="293" t="s">
        <v>46</v>
      </c>
      <c r="G2237" s="536" t="s">
        <v>6327</v>
      </c>
      <c r="H2237" s="103"/>
    </row>
    <row r="2238" spans="1:8" x14ac:dyDescent="0.2">
      <c r="A2238" s="288">
        <v>43434</v>
      </c>
      <c r="B2238" s="289" t="s">
        <v>5183</v>
      </c>
      <c r="C2238" s="290" t="s">
        <v>5184</v>
      </c>
      <c r="D2238" s="291" t="s">
        <v>54</v>
      </c>
      <c r="E2238" s="292">
        <v>1262</v>
      </c>
      <c r="F2238" s="293" t="s">
        <v>46</v>
      </c>
      <c r="G2238" s="536" t="s">
        <v>6327</v>
      </c>
      <c r="H2238" s="103"/>
    </row>
    <row r="2239" spans="1:8" x14ac:dyDescent="0.2">
      <c r="A2239" s="288">
        <v>43437</v>
      </c>
      <c r="B2239" s="289" t="s">
        <v>5185</v>
      </c>
      <c r="C2239" s="290" t="s">
        <v>5186</v>
      </c>
      <c r="D2239" s="291" t="s">
        <v>54</v>
      </c>
      <c r="E2239" s="292">
        <v>380</v>
      </c>
      <c r="F2239" s="293" t="s">
        <v>46</v>
      </c>
      <c r="G2239" s="536" t="s">
        <v>6327</v>
      </c>
      <c r="H2239" s="103"/>
    </row>
    <row r="2240" spans="1:8" x14ac:dyDescent="0.2">
      <c r="A2240" s="288">
        <v>43438</v>
      </c>
      <c r="B2240" s="289" t="s">
        <v>5195</v>
      </c>
      <c r="C2240" s="290" t="s">
        <v>5196</v>
      </c>
      <c r="D2240" s="291" t="s">
        <v>54</v>
      </c>
      <c r="E2240" s="292">
        <v>216.6</v>
      </c>
      <c r="F2240" s="293" t="s">
        <v>46</v>
      </c>
      <c r="G2240" s="536" t="s">
        <v>6327</v>
      </c>
      <c r="H2240" s="103"/>
    </row>
    <row r="2241" spans="1:8" x14ac:dyDescent="0.2">
      <c r="A2241" s="288">
        <v>43438</v>
      </c>
      <c r="B2241" s="289" t="s">
        <v>5197</v>
      </c>
      <c r="C2241" s="290"/>
      <c r="D2241" s="291"/>
      <c r="E2241" s="292">
        <v>20.170000000000002</v>
      </c>
      <c r="F2241" s="293" t="s">
        <v>46</v>
      </c>
      <c r="G2241" s="536" t="s">
        <v>6327</v>
      </c>
      <c r="H2241" s="103"/>
    </row>
    <row r="2242" spans="1:8" x14ac:dyDescent="0.2">
      <c r="A2242" s="288">
        <v>43438</v>
      </c>
      <c r="B2242" s="289" t="s">
        <v>5198</v>
      </c>
      <c r="C2242" s="290" t="s">
        <v>5199</v>
      </c>
      <c r="D2242" s="291" t="s">
        <v>54</v>
      </c>
      <c r="E2242" s="292">
        <v>3366</v>
      </c>
      <c r="F2242" s="293" t="s">
        <v>46</v>
      </c>
      <c r="G2242" s="536" t="s">
        <v>6327</v>
      </c>
      <c r="H2242" s="103"/>
    </row>
    <row r="2243" spans="1:8" x14ac:dyDescent="0.2">
      <c r="A2243" s="288">
        <v>43439</v>
      </c>
      <c r="B2243" s="289" t="s">
        <v>5200</v>
      </c>
      <c r="C2243" s="290"/>
      <c r="D2243" s="291"/>
      <c r="E2243" s="292">
        <v>250</v>
      </c>
      <c r="F2243" s="293" t="s">
        <v>46</v>
      </c>
      <c r="G2243" s="536" t="s">
        <v>6327</v>
      </c>
      <c r="H2243" s="103"/>
    </row>
    <row r="2244" spans="1:8" x14ac:dyDescent="0.2">
      <c r="A2244" s="288">
        <v>43440</v>
      </c>
      <c r="B2244" s="289" t="s">
        <v>5201</v>
      </c>
      <c r="C2244" s="290" t="s">
        <v>5202</v>
      </c>
      <c r="D2244" s="291" t="s">
        <v>54</v>
      </c>
      <c r="E2244" s="292">
        <v>952.69</v>
      </c>
      <c r="F2244" s="293" t="s">
        <v>46</v>
      </c>
      <c r="G2244" s="536" t="s">
        <v>6327</v>
      </c>
      <c r="H2244" s="103"/>
    </row>
    <row r="2245" spans="1:8" x14ac:dyDescent="0.2">
      <c r="A2245" s="288">
        <v>43440</v>
      </c>
      <c r="B2245" s="289" t="s">
        <v>5203</v>
      </c>
      <c r="C2245" s="290" t="s">
        <v>5204</v>
      </c>
      <c r="D2245" s="291" t="s">
        <v>54</v>
      </c>
      <c r="E2245" s="292">
        <v>648.5</v>
      </c>
      <c r="F2245" s="293" t="s">
        <v>46</v>
      </c>
      <c r="G2245" s="536" t="s">
        <v>6327</v>
      </c>
      <c r="H2245" s="103"/>
    </row>
    <row r="2246" spans="1:8" x14ac:dyDescent="0.2">
      <c r="A2246" s="288">
        <v>43440</v>
      </c>
      <c r="B2246" s="289" t="s">
        <v>5205</v>
      </c>
      <c r="C2246" s="290"/>
      <c r="D2246" s="291" t="s">
        <v>49</v>
      </c>
      <c r="E2246" s="292">
        <v>1000</v>
      </c>
      <c r="F2246" s="293" t="s">
        <v>46</v>
      </c>
      <c r="G2246" s="536" t="s">
        <v>6327</v>
      </c>
      <c r="H2246" s="103"/>
    </row>
    <row r="2247" spans="1:8" x14ac:dyDescent="0.2">
      <c r="A2247" s="288">
        <v>43441</v>
      </c>
      <c r="B2247" s="289" t="s">
        <v>5206</v>
      </c>
      <c r="C2247" s="290" t="s">
        <v>5207</v>
      </c>
      <c r="D2247" s="291" t="s">
        <v>54</v>
      </c>
      <c r="E2247" s="292">
        <v>2135</v>
      </c>
      <c r="F2247" s="293" t="s">
        <v>46</v>
      </c>
      <c r="G2247" s="536" t="s">
        <v>6327</v>
      </c>
      <c r="H2247" s="103"/>
    </row>
    <row r="2248" spans="1:8" x14ac:dyDescent="0.2">
      <c r="A2248" s="288">
        <v>43441</v>
      </c>
      <c r="B2248" s="289" t="s">
        <v>5208</v>
      </c>
      <c r="C2248" s="290" t="s">
        <v>5209</v>
      </c>
      <c r="D2248" s="291" t="s">
        <v>54</v>
      </c>
      <c r="E2248" s="292">
        <v>410.2</v>
      </c>
      <c r="F2248" s="293" t="s">
        <v>46</v>
      </c>
      <c r="G2248" s="536" t="s">
        <v>6327</v>
      </c>
      <c r="H2248" s="103"/>
    </row>
    <row r="2249" spans="1:8" x14ac:dyDescent="0.2">
      <c r="A2249" s="288">
        <v>43446</v>
      </c>
      <c r="B2249" s="289" t="s">
        <v>5214</v>
      </c>
      <c r="C2249" s="290" t="s">
        <v>4568</v>
      </c>
      <c r="D2249" s="291" t="s">
        <v>54</v>
      </c>
      <c r="E2249" s="292">
        <v>1300</v>
      </c>
      <c r="F2249" s="293" t="s">
        <v>46</v>
      </c>
      <c r="G2249" s="536" t="s">
        <v>6327</v>
      </c>
      <c r="H2249" s="103"/>
    </row>
    <row r="2250" spans="1:8" ht="12.75" thickBot="1" x14ac:dyDescent="0.25">
      <c r="A2250" s="288">
        <v>43454</v>
      </c>
      <c r="B2250" s="289" t="s">
        <v>5224</v>
      </c>
      <c r="C2250" s="290" t="s">
        <v>5225</v>
      </c>
      <c r="D2250" s="291" t="s">
        <v>54</v>
      </c>
      <c r="E2250" s="292">
        <v>471.6</v>
      </c>
      <c r="F2250" s="293" t="s">
        <v>46</v>
      </c>
      <c r="G2250" s="536" t="s">
        <v>6327</v>
      </c>
      <c r="H2250" s="103"/>
    </row>
    <row r="2251" spans="1:8" ht="12.75" thickBot="1" x14ac:dyDescent="0.25">
      <c r="A2251" s="735" t="s">
        <v>3078</v>
      </c>
      <c r="B2251" s="736"/>
      <c r="C2251" s="467"/>
      <c r="D2251" s="468"/>
      <c r="E2251" s="469">
        <f>SUM(E2051:E2250)</f>
        <v>188183.45990000005</v>
      </c>
      <c r="F2251" s="575"/>
      <c r="G2251" s="467"/>
      <c r="H2251" s="471"/>
    </row>
    <row r="2252" spans="1:8" x14ac:dyDescent="0.2">
      <c r="A2252" s="280">
        <v>43157</v>
      </c>
      <c r="B2252" s="241" t="s">
        <v>4751</v>
      </c>
      <c r="C2252" s="242"/>
      <c r="D2252" s="140"/>
      <c r="E2252" s="281">
        <v>7000</v>
      </c>
      <c r="F2252" s="259" t="s">
        <v>46</v>
      </c>
      <c r="G2252" s="251" t="s">
        <v>6329</v>
      </c>
      <c r="H2252" s="103"/>
    </row>
    <row r="2253" spans="1:8" x14ac:dyDescent="0.2">
      <c r="A2253" s="280">
        <v>43257</v>
      </c>
      <c r="B2253" s="241" t="s">
        <v>4752</v>
      </c>
      <c r="C2253" s="242"/>
      <c r="D2253" s="140" t="s">
        <v>45</v>
      </c>
      <c r="E2253" s="281">
        <v>4100</v>
      </c>
      <c r="F2253" s="259" t="s">
        <v>46</v>
      </c>
      <c r="G2253" s="251" t="s">
        <v>6329</v>
      </c>
      <c r="H2253" s="103"/>
    </row>
    <row r="2254" spans="1:8" x14ac:dyDescent="0.2">
      <c r="A2254" s="280">
        <v>43257</v>
      </c>
      <c r="B2254" s="241" t="s">
        <v>4753</v>
      </c>
      <c r="C2254" s="242"/>
      <c r="D2254" s="140" t="s">
        <v>47</v>
      </c>
      <c r="E2254" s="281">
        <v>1926.2919999999999</v>
      </c>
      <c r="F2254" s="259" t="s">
        <v>46</v>
      </c>
      <c r="G2254" s="251" t="s">
        <v>6329</v>
      </c>
      <c r="H2254" s="103"/>
    </row>
    <row r="2255" spans="1:8" x14ac:dyDescent="0.2">
      <c r="A2255" s="280">
        <v>43266</v>
      </c>
      <c r="B2255" s="241" t="s">
        <v>4754</v>
      </c>
      <c r="C2255" s="242" t="s">
        <v>5064</v>
      </c>
      <c r="D2255" s="140" t="s">
        <v>54</v>
      </c>
      <c r="E2255" s="281">
        <v>123.4</v>
      </c>
      <c r="F2255" s="259" t="s">
        <v>46</v>
      </c>
      <c r="G2255" s="251" t="s">
        <v>6329</v>
      </c>
      <c r="H2255" s="103"/>
    </row>
    <row r="2256" spans="1:8" x14ac:dyDescent="0.2">
      <c r="A2256" s="280">
        <v>43271</v>
      </c>
      <c r="B2256" s="241" t="s">
        <v>4755</v>
      </c>
      <c r="C2256" s="242"/>
      <c r="D2256" s="140" t="s">
        <v>48</v>
      </c>
      <c r="E2256" s="281">
        <v>61.19</v>
      </c>
      <c r="F2256" s="259" t="s">
        <v>46</v>
      </c>
      <c r="G2256" s="251" t="s">
        <v>6329</v>
      </c>
      <c r="H2256" s="103"/>
    </row>
    <row r="2257" spans="1:8" x14ac:dyDescent="0.2">
      <c r="A2257" s="280">
        <v>43322</v>
      </c>
      <c r="B2257" s="241" t="s">
        <v>4756</v>
      </c>
      <c r="C2257" s="242" t="s">
        <v>5065</v>
      </c>
      <c r="D2257" s="140" t="s">
        <v>54</v>
      </c>
      <c r="E2257" s="281">
        <v>2800</v>
      </c>
      <c r="F2257" s="259" t="s">
        <v>46</v>
      </c>
      <c r="G2257" s="251" t="s">
        <v>6329</v>
      </c>
      <c r="H2257" s="103"/>
    </row>
    <row r="2258" spans="1:8" x14ac:dyDescent="0.2">
      <c r="A2258" s="280">
        <v>43326</v>
      </c>
      <c r="B2258" s="241" t="s">
        <v>4757</v>
      </c>
      <c r="C2258" s="242" t="s">
        <v>5066</v>
      </c>
      <c r="D2258" s="140" t="s">
        <v>54</v>
      </c>
      <c r="E2258" s="281">
        <v>2800</v>
      </c>
      <c r="F2258" s="259" t="s">
        <v>46</v>
      </c>
      <c r="G2258" s="251" t="s">
        <v>6329</v>
      </c>
      <c r="H2258" s="103"/>
    </row>
    <row r="2259" spans="1:8" x14ac:dyDescent="0.2">
      <c r="A2259" s="280">
        <v>43329</v>
      </c>
      <c r="B2259" s="241" t="s">
        <v>4758</v>
      </c>
      <c r="C2259" s="242" t="s">
        <v>5067</v>
      </c>
      <c r="D2259" s="140" t="s">
        <v>54</v>
      </c>
      <c r="E2259" s="281">
        <v>277.8</v>
      </c>
      <c r="F2259" s="259" t="s">
        <v>46</v>
      </c>
      <c r="G2259" s="251" t="s">
        <v>6329</v>
      </c>
      <c r="H2259" s="103"/>
    </row>
    <row r="2260" spans="1:8" x14ac:dyDescent="0.2">
      <c r="A2260" s="280">
        <v>43336</v>
      </c>
      <c r="B2260" s="241" t="s">
        <v>4759</v>
      </c>
      <c r="C2260" s="242"/>
      <c r="D2260" s="140" t="s">
        <v>48</v>
      </c>
      <c r="E2260" s="281">
        <v>2040.56</v>
      </c>
      <c r="F2260" s="259" t="s">
        <v>46</v>
      </c>
      <c r="G2260" s="251" t="s">
        <v>6329</v>
      </c>
      <c r="H2260" s="103"/>
    </row>
    <row r="2261" spans="1:8" x14ac:dyDescent="0.2">
      <c r="A2261" s="280">
        <v>43341</v>
      </c>
      <c r="B2261" s="241" t="s">
        <v>4760</v>
      </c>
      <c r="C2261" s="242"/>
      <c r="D2261" s="140" t="s">
        <v>81</v>
      </c>
      <c r="E2261" s="281">
        <v>440</v>
      </c>
      <c r="F2261" s="259" t="s">
        <v>46</v>
      </c>
      <c r="G2261" s="251" t="s">
        <v>6329</v>
      </c>
      <c r="H2261" s="103"/>
    </row>
    <row r="2262" spans="1:8" ht="12.75" thickBot="1" x14ac:dyDescent="0.25">
      <c r="A2262" s="280">
        <v>43349</v>
      </c>
      <c r="B2262" s="241" t="s">
        <v>4761</v>
      </c>
      <c r="C2262" s="242" t="s">
        <v>5068</v>
      </c>
      <c r="D2262" s="140" t="s">
        <v>54</v>
      </c>
      <c r="E2262" s="281">
        <v>840</v>
      </c>
      <c r="F2262" s="259" t="s">
        <v>46</v>
      </c>
      <c r="G2262" s="251" t="s">
        <v>6329</v>
      </c>
      <c r="H2262" s="103"/>
    </row>
    <row r="2263" spans="1:8" ht="12.75" thickBot="1" x14ac:dyDescent="0.25">
      <c r="A2263" s="735" t="s">
        <v>3078</v>
      </c>
      <c r="B2263" s="736"/>
      <c r="C2263" s="467"/>
      <c r="D2263" s="468"/>
      <c r="E2263" s="469">
        <f>SUM(E2252:E2262)</f>
        <v>22409.241999999998</v>
      </c>
      <c r="F2263" s="575"/>
      <c r="G2263" s="467"/>
      <c r="H2263" s="471"/>
    </row>
    <row r="2264" spans="1:8" x14ac:dyDescent="0.2">
      <c r="A2264" s="280">
        <v>43138</v>
      </c>
      <c r="B2264" s="241" t="s">
        <v>4762</v>
      </c>
      <c r="C2264" s="242"/>
      <c r="D2264" s="140" t="s">
        <v>48</v>
      </c>
      <c r="E2264" s="281">
        <v>308.76</v>
      </c>
      <c r="F2264" s="259" t="s">
        <v>46</v>
      </c>
      <c r="G2264" s="108" t="s">
        <v>5584</v>
      </c>
      <c r="H2264" s="103"/>
    </row>
    <row r="2265" spans="1:8" x14ac:dyDescent="0.2">
      <c r="A2265" s="280">
        <v>43151</v>
      </c>
      <c r="B2265" s="241" t="s">
        <v>4763</v>
      </c>
      <c r="C2265" s="242" t="s">
        <v>5069</v>
      </c>
      <c r="D2265" s="140" t="s">
        <v>54</v>
      </c>
      <c r="E2265" s="281">
        <v>1575</v>
      </c>
      <c r="F2265" s="259" t="s">
        <v>46</v>
      </c>
      <c r="G2265" s="108" t="s">
        <v>5584</v>
      </c>
      <c r="H2265" s="103"/>
    </row>
    <row r="2266" spans="1:8" x14ac:dyDescent="0.2">
      <c r="A2266" s="280">
        <v>43174</v>
      </c>
      <c r="B2266" s="241" t="s">
        <v>4764</v>
      </c>
      <c r="C2266" s="242" t="s">
        <v>5070</v>
      </c>
      <c r="D2266" s="140" t="s">
        <v>54</v>
      </c>
      <c r="E2266" s="281">
        <v>5076</v>
      </c>
      <c r="F2266" s="259" t="s">
        <v>46</v>
      </c>
      <c r="G2266" s="108" t="s">
        <v>5584</v>
      </c>
      <c r="H2266" s="103"/>
    </row>
    <row r="2267" spans="1:8" x14ac:dyDescent="0.2">
      <c r="A2267" s="280">
        <v>43174</v>
      </c>
      <c r="B2267" s="241" t="s">
        <v>4765</v>
      </c>
      <c r="C2267" s="242" t="s">
        <v>5071</v>
      </c>
      <c r="D2267" s="140" t="s">
        <v>54</v>
      </c>
      <c r="E2267" s="281">
        <v>2600</v>
      </c>
      <c r="F2267" s="259" t="s">
        <v>46</v>
      </c>
      <c r="G2267" s="108" t="s">
        <v>5584</v>
      </c>
      <c r="H2267" s="103"/>
    </row>
    <row r="2268" spans="1:8" x14ac:dyDescent="0.2">
      <c r="A2268" s="280">
        <v>43192</v>
      </c>
      <c r="B2268" s="241" t="s">
        <v>4766</v>
      </c>
      <c r="C2268" s="242"/>
      <c r="D2268" s="140" t="s">
        <v>48</v>
      </c>
      <c r="E2268" s="281">
        <v>350</v>
      </c>
      <c r="F2268" s="259" t="s">
        <v>46</v>
      </c>
      <c r="G2268" s="108" t="s">
        <v>5584</v>
      </c>
      <c r="H2268" s="103"/>
    </row>
    <row r="2269" spans="1:8" x14ac:dyDescent="0.2">
      <c r="A2269" s="280">
        <v>43196</v>
      </c>
      <c r="B2269" s="241" t="s">
        <v>4767</v>
      </c>
      <c r="C2269" s="242" t="s">
        <v>5072</v>
      </c>
      <c r="D2269" s="140" t="s">
        <v>54</v>
      </c>
      <c r="E2269" s="281">
        <v>395.91</v>
      </c>
      <c r="F2269" s="259" t="s">
        <v>46</v>
      </c>
      <c r="G2269" s="108" t="s">
        <v>5584</v>
      </c>
      <c r="H2269" s="103"/>
    </row>
    <row r="2270" spans="1:8" x14ac:dyDescent="0.2">
      <c r="A2270" s="280">
        <v>43215</v>
      </c>
      <c r="B2270" s="241" t="s">
        <v>4768</v>
      </c>
      <c r="C2270" s="242"/>
      <c r="D2270" s="140" t="s">
        <v>48</v>
      </c>
      <c r="E2270" s="281">
        <v>199.8</v>
      </c>
      <c r="F2270" s="259" t="s">
        <v>46</v>
      </c>
      <c r="G2270" s="108" t="s">
        <v>5584</v>
      </c>
      <c r="H2270" s="103"/>
    </row>
    <row r="2271" spans="1:8" x14ac:dyDescent="0.2">
      <c r="A2271" s="280">
        <v>43223</v>
      </c>
      <c r="B2271" s="241" t="s">
        <v>4769</v>
      </c>
      <c r="C2271" s="242"/>
      <c r="D2271" s="140" t="s">
        <v>48</v>
      </c>
      <c r="E2271" s="281">
        <v>60.44</v>
      </c>
      <c r="F2271" s="259" t="s">
        <v>46</v>
      </c>
      <c r="G2271" s="108" t="s">
        <v>5584</v>
      </c>
      <c r="H2271" s="103"/>
    </row>
    <row r="2272" spans="1:8" x14ac:dyDescent="0.2">
      <c r="A2272" s="280">
        <v>43230</v>
      </c>
      <c r="B2272" s="241" t="s">
        <v>4770</v>
      </c>
      <c r="C2272" s="242" t="s">
        <v>5073</v>
      </c>
      <c r="D2272" s="140" t="s">
        <v>54</v>
      </c>
      <c r="E2272" s="281">
        <v>725</v>
      </c>
      <c r="F2272" s="259" t="s">
        <v>46</v>
      </c>
      <c r="G2272" s="108" t="s">
        <v>5584</v>
      </c>
      <c r="H2272" s="103"/>
    </row>
    <row r="2273" spans="1:8" x14ac:dyDescent="0.2">
      <c r="A2273" s="280">
        <v>43237</v>
      </c>
      <c r="B2273" s="241" t="s">
        <v>4771</v>
      </c>
      <c r="C2273" s="242"/>
      <c r="D2273" s="140" t="s">
        <v>48</v>
      </c>
      <c r="E2273" s="281">
        <v>350</v>
      </c>
      <c r="F2273" s="259" t="s">
        <v>46</v>
      </c>
      <c r="G2273" s="108" t="s">
        <v>5584</v>
      </c>
      <c r="H2273" s="103"/>
    </row>
    <row r="2274" spans="1:8" x14ac:dyDescent="0.2">
      <c r="A2274" s="280">
        <v>43237</v>
      </c>
      <c r="B2274" s="241" t="s">
        <v>4772</v>
      </c>
      <c r="C2274" s="242" t="s">
        <v>5074</v>
      </c>
      <c r="D2274" s="140" t="s">
        <v>54</v>
      </c>
      <c r="E2274" s="281">
        <v>909.03</v>
      </c>
      <c r="F2274" s="259" t="s">
        <v>46</v>
      </c>
      <c r="G2274" s="108" t="s">
        <v>5584</v>
      </c>
      <c r="H2274" s="103"/>
    </row>
    <row r="2275" spans="1:8" x14ac:dyDescent="0.2">
      <c r="A2275" s="280">
        <v>43244</v>
      </c>
      <c r="B2275" s="241" t="s">
        <v>4773</v>
      </c>
      <c r="C2275" s="242"/>
      <c r="D2275" s="140" t="s">
        <v>48</v>
      </c>
      <c r="E2275" s="281">
        <v>350</v>
      </c>
      <c r="F2275" s="259" t="s">
        <v>46</v>
      </c>
      <c r="G2275" s="108" t="s">
        <v>5584</v>
      </c>
      <c r="H2275" s="103"/>
    </row>
    <row r="2276" spans="1:8" x14ac:dyDescent="0.2">
      <c r="A2276" s="280">
        <v>43249</v>
      </c>
      <c r="B2276" s="241" t="s">
        <v>4774</v>
      </c>
      <c r="C2276" s="242"/>
      <c r="D2276" s="140" t="s">
        <v>303</v>
      </c>
      <c r="E2276" s="281">
        <v>849</v>
      </c>
      <c r="F2276" s="259" t="s">
        <v>46</v>
      </c>
      <c r="G2276" s="108" t="s">
        <v>5584</v>
      </c>
      <c r="H2276" s="103"/>
    </row>
    <row r="2277" spans="1:8" x14ac:dyDescent="0.2">
      <c r="A2277" s="280">
        <v>43255</v>
      </c>
      <c r="B2277" s="241" t="s">
        <v>4775</v>
      </c>
      <c r="C2277" s="242" t="s">
        <v>5075</v>
      </c>
      <c r="D2277" s="140" t="s">
        <v>135</v>
      </c>
      <c r="E2277" s="281">
        <v>639.13</v>
      </c>
      <c r="F2277" s="259" t="s">
        <v>46</v>
      </c>
      <c r="G2277" s="108" t="s">
        <v>5584</v>
      </c>
      <c r="H2277" s="103"/>
    </row>
    <row r="2278" spans="1:8" x14ac:dyDescent="0.2">
      <c r="A2278" s="280">
        <v>43277</v>
      </c>
      <c r="B2278" s="241" t="s">
        <v>4776</v>
      </c>
      <c r="C2278" s="242"/>
      <c r="D2278" s="140" t="s">
        <v>48</v>
      </c>
      <c r="E2278" s="281">
        <v>350</v>
      </c>
      <c r="F2278" s="259" t="s">
        <v>46</v>
      </c>
      <c r="G2278" s="108" t="s">
        <v>5584</v>
      </c>
      <c r="H2278" s="103"/>
    </row>
    <row r="2279" spans="1:8" x14ac:dyDescent="0.2">
      <c r="A2279" s="280">
        <v>43278</v>
      </c>
      <c r="B2279" s="241" t="s">
        <v>4777</v>
      </c>
      <c r="C2279" s="242"/>
      <c r="D2279" s="140" t="s">
        <v>48</v>
      </c>
      <c r="E2279" s="281">
        <v>1536.36</v>
      </c>
      <c r="F2279" s="259" t="s">
        <v>46</v>
      </c>
      <c r="G2279" s="108" t="s">
        <v>5584</v>
      </c>
      <c r="H2279" s="103"/>
    </row>
    <row r="2280" spans="1:8" x14ac:dyDescent="0.2">
      <c r="A2280" s="280">
        <v>43280</v>
      </c>
      <c r="B2280" s="241" t="s">
        <v>4778</v>
      </c>
      <c r="C2280" s="242"/>
      <c r="D2280" s="140" t="s">
        <v>48</v>
      </c>
      <c r="E2280" s="281">
        <v>105.34</v>
      </c>
      <c r="F2280" s="259" t="s">
        <v>46</v>
      </c>
      <c r="G2280" s="108" t="s">
        <v>5584</v>
      </c>
      <c r="H2280" s="103"/>
    </row>
    <row r="2281" spans="1:8" x14ac:dyDescent="0.2">
      <c r="A2281" s="280">
        <v>43315</v>
      </c>
      <c r="B2281" s="241" t="s">
        <v>4779</v>
      </c>
      <c r="C2281" s="242" t="s">
        <v>5076</v>
      </c>
      <c r="D2281" s="140" t="s">
        <v>54</v>
      </c>
      <c r="E2281" s="281">
        <v>160.15</v>
      </c>
      <c r="F2281" s="259" t="s">
        <v>46</v>
      </c>
      <c r="G2281" s="108" t="s">
        <v>5584</v>
      </c>
      <c r="H2281" s="103"/>
    </row>
    <row r="2282" spans="1:8" x14ac:dyDescent="0.2">
      <c r="A2282" s="280">
        <v>43321</v>
      </c>
      <c r="B2282" s="241" t="s">
        <v>4780</v>
      </c>
      <c r="C2282" s="242"/>
      <c r="D2282" s="140" t="s">
        <v>303</v>
      </c>
      <c r="E2282" s="281">
        <v>23.88</v>
      </c>
      <c r="F2282" s="259" t="s">
        <v>46</v>
      </c>
      <c r="G2282" s="108" t="s">
        <v>5584</v>
      </c>
      <c r="H2282" s="103"/>
    </row>
    <row r="2283" spans="1:8" x14ac:dyDescent="0.2">
      <c r="A2283" s="280">
        <v>43321</v>
      </c>
      <c r="B2283" s="241" t="s">
        <v>4781</v>
      </c>
      <c r="C2283" s="242"/>
      <c r="D2283" s="140" t="s">
        <v>49</v>
      </c>
      <c r="E2283" s="281">
        <v>500</v>
      </c>
      <c r="F2283" s="259" t="s">
        <v>46</v>
      </c>
      <c r="G2283" s="108" t="s">
        <v>5584</v>
      </c>
      <c r="H2283" s="103"/>
    </row>
    <row r="2284" spans="1:8" x14ac:dyDescent="0.2">
      <c r="A2284" s="280">
        <v>43326</v>
      </c>
      <c r="B2284" s="241" t="s">
        <v>4782</v>
      </c>
      <c r="C2284" s="242"/>
      <c r="D2284" s="140" t="s">
        <v>48</v>
      </c>
      <c r="E2284" s="281">
        <v>350</v>
      </c>
      <c r="F2284" s="259" t="s">
        <v>46</v>
      </c>
      <c r="G2284" s="108" t="s">
        <v>5584</v>
      </c>
      <c r="H2284" s="103"/>
    </row>
    <row r="2285" spans="1:8" x14ac:dyDescent="0.2">
      <c r="A2285" s="280">
        <v>43329</v>
      </c>
      <c r="B2285" s="241" t="s">
        <v>4783</v>
      </c>
      <c r="C2285" s="242"/>
      <c r="D2285" s="140" t="s">
        <v>48</v>
      </c>
      <c r="E2285" s="281">
        <v>752.64</v>
      </c>
      <c r="F2285" s="259" t="s">
        <v>46</v>
      </c>
      <c r="G2285" s="108" t="s">
        <v>5584</v>
      </c>
      <c r="H2285" s="103"/>
    </row>
    <row r="2286" spans="1:8" x14ac:dyDescent="0.2">
      <c r="A2286" s="280">
        <v>43329</v>
      </c>
      <c r="B2286" s="241" t="s">
        <v>4784</v>
      </c>
      <c r="C2286" s="242"/>
      <c r="D2286" s="140" t="s">
        <v>81</v>
      </c>
      <c r="E2286" s="281">
        <v>612.5</v>
      </c>
      <c r="F2286" s="259" t="s">
        <v>46</v>
      </c>
      <c r="G2286" s="108" t="s">
        <v>5584</v>
      </c>
      <c r="H2286" s="103"/>
    </row>
    <row r="2287" spans="1:8" x14ac:dyDescent="0.2">
      <c r="A2287" s="280">
        <v>43329</v>
      </c>
      <c r="B2287" s="241" t="s">
        <v>4785</v>
      </c>
      <c r="C2287" s="242"/>
      <c r="D2287" s="140" t="s">
        <v>48</v>
      </c>
      <c r="E2287" s="281">
        <v>171.5</v>
      </c>
      <c r="F2287" s="259" t="s">
        <v>46</v>
      </c>
      <c r="G2287" s="108" t="s">
        <v>5584</v>
      </c>
      <c r="H2287" s="103"/>
    </row>
    <row r="2288" spans="1:8" x14ac:dyDescent="0.2">
      <c r="A2288" s="280">
        <v>43334</v>
      </c>
      <c r="B2288" s="241" t="s">
        <v>4786</v>
      </c>
      <c r="C2288" s="242" t="s">
        <v>5077</v>
      </c>
      <c r="D2288" s="140" t="s">
        <v>54</v>
      </c>
      <c r="E2288" s="281">
        <v>5200</v>
      </c>
      <c r="F2288" s="259" t="s">
        <v>46</v>
      </c>
      <c r="G2288" s="108" t="s">
        <v>5584</v>
      </c>
      <c r="H2288" s="103"/>
    </row>
    <row r="2289" spans="1:8" x14ac:dyDescent="0.2">
      <c r="A2289" s="280">
        <v>43336</v>
      </c>
      <c r="B2289" s="241" t="s">
        <v>4787</v>
      </c>
      <c r="C2289" s="242"/>
      <c r="D2289" s="140" t="s">
        <v>48</v>
      </c>
      <c r="E2289" s="281">
        <v>54.8</v>
      </c>
      <c r="F2289" s="259" t="s">
        <v>46</v>
      </c>
      <c r="G2289" s="108" t="s">
        <v>5584</v>
      </c>
      <c r="H2289" s="103"/>
    </row>
    <row r="2290" spans="1:8" x14ac:dyDescent="0.2">
      <c r="A2290" s="280">
        <v>43336</v>
      </c>
      <c r="B2290" s="241" t="s">
        <v>4788</v>
      </c>
      <c r="C2290" s="242"/>
      <c r="D2290" s="140" t="s">
        <v>48</v>
      </c>
      <c r="E2290" s="281">
        <v>88.3</v>
      </c>
      <c r="F2290" s="259" t="s">
        <v>46</v>
      </c>
      <c r="G2290" s="108" t="s">
        <v>5584</v>
      </c>
      <c r="H2290" s="103"/>
    </row>
    <row r="2291" spans="1:8" x14ac:dyDescent="0.2">
      <c r="A2291" s="280">
        <v>43357</v>
      </c>
      <c r="B2291" s="241" t="s">
        <v>4789</v>
      </c>
      <c r="C2291" s="242"/>
      <c r="D2291" s="140" t="s">
        <v>48</v>
      </c>
      <c r="E2291" s="281">
        <v>247.5</v>
      </c>
      <c r="F2291" s="259" t="s">
        <v>46</v>
      </c>
      <c r="G2291" s="108" t="s">
        <v>5584</v>
      </c>
      <c r="H2291" s="103"/>
    </row>
    <row r="2292" spans="1:8" x14ac:dyDescent="0.2">
      <c r="A2292" s="280">
        <v>43361</v>
      </c>
      <c r="B2292" s="241" t="s">
        <v>4790</v>
      </c>
      <c r="C2292" s="242"/>
      <c r="D2292" s="140" t="s">
        <v>49</v>
      </c>
      <c r="E2292" s="281">
        <v>500</v>
      </c>
      <c r="F2292" s="259" t="s">
        <v>46</v>
      </c>
      <c r="G2292" s="108" t="s">
        <v>5584</v>
      </c>
      <c r="H2292" s="103"/>
    </row>
    <row r="2293" spans="1:8" x14ac:dyDescent="0.2">
      <c r="A2293" s="280">
        <v>43362</v>
      </c>
      <c r="B2293" s="241" t="s">
        <v>4791</v>
      </c>
      <c r="C2293" s="242"/>
      <c r="D2293" s="140" t="s">
        <v>48</v>
      </c>
      <c r="E2293" s="281">
        <v>1023.64</v>
      </c>
      <c r="F2293" s="259" t="s">
        <v>46</v>
      </c>
      <c r="G2293" s="108" t="s">
        <v>5584</v>
      </c>
      <c r="H2293" s="103"/>
    </row>
    <row r="2294" spans="1:8" x14ac:dyDescent="0.2">
      <c r="A2294" s="280">
        <v>43369</v>
      </c>
      <c r="B2294" s="241" t="s">
        <v>4792</v>
      </c>
      <c r="C2294" s="242" t="s">
        <v>5078</v>
      </c>
      <c r="D2294" s="140" t="s">
        <v>54</v>
      </c>
      <c r="E2294" s="281">
        <v>5200</v>
      </c>
      <c r="F2294" s="259" t="s">
        <v>46</v>
      </c>
      <c r="G2294" s="108" t="s">
        <v>5584</v>
      </c>
      <c r="H2294" s="103"/>
    </row>
    <row r="2295" spans="1:8" x14ac:dyDescent="0.2">
      <c r="A2295" s="280">
        <v>43374</v>
      </c>
      <c r="B2295" s="241" t="s">
        <v>4793</v>
      </c>
      <c r="C2295" s="242"/>
      <c r="D2295" s="140" t="s">
        <v>48</v>
      </c>
      <c r="E2295" s="281">
        <v>380.56</v>
      </c>
      <c r="F2295" s="259" t="s">
        <v>46</v>
      </c>
      <c r="G2295" s="108" t="s">
        <v>5584</v>
      </c>
      <c r="H2295" s="103"/>
    </row>
    <row r="2296" spans="1:8" x14ac:dyDescent="0.2">
      <c r="A2296" s="280">
        <v>43375</v>
      </c>
      <c r="B2296" s="241" t="s">
        <v>4794</v>
      </c>
      <c r="C2296" s="242"/>
      <c r="D2296" s="140" t="s">
        <v>303</v>
      </c>
      <c r="E2296" s="281">
        <v>8.6199999999999992</v>
      </c>
      <c r="F2296" s="259" t="s">
        <v>46</v>
      </c>
      <c r="G2296" s="108" t="s">
        <v>5584</v>
      </c>
      <c r="H2296" s="103"/>
    </row>
    <row r="2297" spans="1:8" x14ac:dyDescent="0.2">
      <c r="A2297" s="280">
        <v>43375</v>
      </c>
      <c r="B2297" s="241" t="s">
        <v>4795</v>
      </c>
      <c r="C2297" s="242"/>
      <c r="D2297" s="140" t="s">
        <v>48</v>
      </c>
      <c r="E2297" s="281">
        <v>274.5</v>
      </c>
      <c r="F2297" s="259" t="s">
        <v>46</v>
      </c>
      <c r="G2297" s="108" t="s">
        <v>5584</v>
      </c>
      <c r="H2297" s="103"/>
    </row>
    <row r="2298" spans="1:8" x14ac:dyDescent="0.2">
      <c r="A2298" s="280">
        <v>43391</v>
      </c>
      <c r="B2298" s="241" t="s">
        <v>4796</v>
      </c>
      <c r="C2298" s="242" t="s">
        <v>5079</v>
      </c>
      <c r="D2298" s="140" t="s">
        <v>54</v>
      </c>
      <c r="E2298" s="281">
        <v>420</v>
      </c>
      <c r="F2298" s="259" t="s">
        <v>46</v>
      </c>
      <c r="G2298" s="108" t="s">
        <v>5584</v>
      </c>
      <c r="H2298" s="103"/>
    </row>
    <row r="2299" spans="1:8" x14ac:dyDescent="0.2">
      <c r="A2299" s="280">
        <v>43398</v>
      </c>
      <c r="B2299" s="241" t="s">
        <v>4797</v>
      </c>
      <c r="C2299" s="242" t="s">
        <v>5080</v>
      </c>
      <c r="D2299" s="140" t="s">
        <v>54</v>
      </c>
      <c r="E2299" s="281">
        <v>5200</v>
      </c>
      <c r="F2299" s="259" t="s">
        <v>46</v>
      </c>
      <c r="G2299" s="108" t="s">
        <v>5584</v>
      </c>
      <c r="H2299" s="103"/>
    </row>
    <row r="2300" spans="1:8" x14ac:dyDescent="0.2">
      <c r="A2300" s="288">
        <v>43413</v>
      </c>
      <c r="B2300" s="289" t="s">
        <v>5149</v>
      </c>
      <c r="C2300" s="290"/>
      <c r="D2300" s="291" t="s">
        <v>48</v>
      </c>
      <c r="E2300" s="292">
        <v>371.5899</v>
      </c>
      <c r="F2300" s="293" t="s">
        <v>46</v>
      </c>
      <c r="G2300" s="108" t="s">
        <v>5584</v>
      </c>
      <c r="H2300" s="103"/>
    </row>
    <row r="2301" spans="1:8" x14ac:dyDescent="0.2">
      <c r="A2301" s="288">
        <v>43433</v>
      </c>
      <c r="B2301" s="289" t="s">
        <v>5181</v>
      </c>
      <c r="C2301" s="290" t="s">
        <v>5182</v>
      </c>
      <c r="D2301" s="291" t="s">
        <v>54</v>
      </c>
      <c r="E2301" s="292">
        <v>2100</v>
      </c>
      <c r="F2301" s="293" t="s">
        <v>46</v>
      </c>
      <c r="G2301" s="108" t="s">
        <v>5584</v>
      </c>
      <c r="H2301" s="103"/>
    </row>
    <row r="2302" spans="1:8" ht="12.75" thickBot="1" x14ac:dyDescent="0.25">
      <c r="A2302" s="288">
        <v>43454</v>
      </c>
      <c r="B2302" s="289" t="s">
        <v>5226</v>
      </c>
      <c r="C2302" s="290" t="s">
        <v>5227</v>
      </c>
      <c r="D2302" s="291" t="s">
        <v>54</v>
      </c>
      <c r="E2302" s="292">
        <v>417.2</v>
      </c>
      <c r="F2302" s="293" t="s">
        <v>46</v>
      </c>
      <c r="G2302" s="108" t="s">
        <v>5584</v>
      </c>
      <c r="H2302" s="103"/>
    </row>
    <row r="2303" spans="1:8" ht="12.75" thickBot="1" x14ac:dyDescent="0.25">
      <c r="A2303" s="735" t="s">
        <v>3078</v>
      </c>
      <c r="B2303" s="736"/>
      <c r="C2303" s="467"/>
      <c r="D2303" s="468"/>
      <c r="E2303" s="469">
        <f>SUM(E2264:E2302)</f>
        <v>40437.149899999997</v>
      </c>
      <c r="F2303" s="575"/>
      <c r="G2303" s="467"/>
      <c r="H2303" s="471"/>
    </row>
    <row r="2304" spans="1:8" x14ac:dyDescent="0.2">
      <c r="A2304" s="280">
        <v>43165</v>
      </c>
      <c r="B2304" s="241" t="s">
        <v>4798</v>
      </c>
      <c r="C2304" s="242"/>
      <c r="D2304" s="140" t="s">
        <v>81</v>
      </c>
      <c r="E2304" s="281">
        <v>670</v>
      </c>
      <c r="F2304" s="259" t="s">
        <v>46</v>
      </c>
      <c r="G2304" s="287" t="s">
        <v>5146</v>
      </c>
      <c r="H2304" s="103"/>
    </row>
    <row r="2305" spans="1:8" x14ac:dyDescent="0.2">
      <c r="A2305" s="280">
        <v>43179</v>
      </c>
      <c r="B2305" s="241" t="s">
        <v>4799</v>
      </c>
      <c r="C2305" s="242"/>
      <c r="D2305" s="140" t="s">
        <v>48</v>
      </c>
      <c r="E2305" s="281">
        <v>350</v>
      </c>
      <c r="F2305" s="259" t="s">
        <v>46</v>
      </c>
      <c r="G2305" s="287" t="s">
        <v>5146</v>
      </c>
      <c r="H2305" s="103"/>
    </row>
    <row r="2306" spans="1:8" x14ac:dyDescent="0.2">
      <c r="A2306" s="280">
        <v>43214</v>
      </c>
      <c r="B2306" s="241" t="s">
        <v>4800</v>
      </c>
      <c r="C2306" s="242"/>
      <c r="D2306" s="140" t="s">
        <v>48</v>
      </c>
      <c r="E2306" s="281">
        <v>350</v>
      </c>
      <c r="F2306" s="259" t="s">
        <v>46</v>
      </c>
      <c r="G2306" s="287" t="s">
        <v>5146</v>
      </c>
      <c r="H2306" s="103"/>
    </row>
    <row r="2307" spans="1:8" x14ac:dyDescent="0.2">
      <c r="A2307" s="280">
        <v>43235</v>
      </c>
      <c r="B2307" s="241" t="s">
        <v>4801</v>
      </c>
      <c r="C2307" s="242" t="s">
        <v>5081</v>
      </c>
      <c r="D2307" s="140" t="s">
        <v>54</v>
      </c>
      <c r="E2307" s="281">
        <v>4890</v>
      </c>
      <c r="F2307" s="259" t="s">
        <v>46</v>
      </c>
      <c r="G2307" s="287" t="s">
        <v>5146</v>
      </c>
      <c r="H2307" s="103"/>
    </row>
    <row r="2308" spans="1:8" x14ac:dyDescent="0.2">
      <c r="A2308" s="280">
        <v>43242</v>
      </c>
      <c r="B2308" s="241" t="s">
        <v>4802</v>
      </c>
      <c r="C2308" s="242"/>
      <c r="D2308" s="140" t="s">
        <v>48</v>
      </c>
      <c r="E2308" s="281">
        <v>350</v>
      </c>
      <c r="F2308" s="259" t="s">
        <v>46</v>
      </c>
      <c r="G2308" s="287" t="s">
        <v>5146</v>
      </c>
      <c r="H2308" s="103"/>
    </row>
    <row r="2309" spans="1:8" x14ac:dyDescent="0.2">
      <c r="A2309" s="280">
        <v>43255</v>
      </c>
      <c r="B2309" s="241" t="s">
        <v>4803</v>
      </c>
      <c r="C2309" s="242" t="s">
        <v>5082</v>
      </c>
      <c r="D2309" s="140" t="s">
        <v>135</v>
      </c>
      <c r="E2309" s="281">
        <v>1424.28</v>
      </c>
      <c r="F2309" s="259" t="s">
        <v>46</v>
      </c>
      <c r="G2309" s="287" t="s">
        <v>5146</v>
      </c>
      <c r="H2309" s="103"/>
    </row>
    <row r="2310" spans="1:8" x14ac:dyDescent="0.2">
      <c r="A2310" s="280">
        <v>43279</v>
      </c>
      <c r="B2310" s="241" t="s">
        <v>4804</v>
      </c>
      <c r="C2310" s="242"/>
      <c r="D2310" s="140" t="s">
        <v>48</v>
      </c>
      <c r="E2310" s="281">
        <v>350</v>
      </c>
      <c r="F2310" s="259" t="s">
        <v>46</v>
      </c>
      <c r="G2310" s="287" t="s">
        <v>5146</v>
      </c>
      <c r="H2310" s="103"/>
    </row>
    <row r="2311" spans="1:8" x14ac:dyDescent="0.2">
      <c r="A2311" s="280">
        <v>43298</v>
      </c>
      <c r="B2311" s="241" t="s">
        <v>4805</v>
      </c>
      <c r="C2311" s="242"/>
      <c r="D2311" s="140" t="s">
        <v>48</v>
      </c>
      <c r="E2311" s="281">
        <v>1608.83</v>
      </c>
      <c r="F2311" s="259" t="s">
        <v>46</v>
      </c>
      <c r="G2311" s="287" t="s">
        <v>5146</v>
      </c>
      <c r="H2311" s="103"/>
    </row>
    <row r="2312" spans="1:8" x14ac:dyDescent="0.2">
      <c r="A2312" s="280">
        <v>43308</v>
      </c>
      <c r="B2312" s="241" t="s">
        <v>4806</v>
      </c>
      <c r="C2312" s="242"/>
      <c r="D2312" s="140" t="s">
        <v>48</v>
      </c>
      <c r="E2312" s="281">
        <v>350</v>
      </c>
      <c r="F2312" s="259" t="s">
        <v>46</v>
      </c>
      <c r="G2312" s="287" t="s">
        <v>5146</v>
      </c>
      <c r="H2312" s="103"/>
    </row>
    <row r="2313" spans="1:8" x14ac:dyDescent="0.2">
      <c r="A2313" s="280">
        <v>43314</v>
      </c>
      <c r="B2313" s="241" t="s">
        <v>4807</v>
      </c>
      <c r="C2313" s="242"/>
      <c r="D2313" s="140" t="s">
        <v>48</v>
      </c>
      <c r="E2313" s="281">
        <v>666.68</v>
      </c>
      <c r="F2313" s="259" t="s">
        <v>46</v>
      </c>
      <c r="G2313" s="287" t="s">
        <v>5146</v>
      </c>
      <c r="H2313" s="103"/>
    </row>
    <row r="2314" spans="1:8" x14ac:dyDescent="0.2">
      <c r="A2314" s="280">
        <v>43327</v>
      </c>
      <c r="B2314" s="241" t="s">
        <v>4808</v>
      </c>
      <c r="C2314" s="242"/>
      <c r="D2314" s="140" t="s">
        <v>49</v>
      </c>
      <c r="E2314" s="281">
        <v>1000</v>
      </c>
      <c r="F2314" s="259" t="s">
        <v>46</v>
      </c>
      <c r="G2314" s="287" t="s">
        <v>5146</v>
      </c>
      <c r="H2314" s="103"/>
    </row>
    <row r="2315" spans="1:8" x14ac:dyDescent="0.2">
      <c r="A2315" s="280">
        <v>43347</v>
      </c>
      <c r="B2315" s="241" t="s">
        <v>4809</v>
      </c>
      <c r="C2315" s="242"/>
      <c r="D2315" s="140" t="s">
        <v>48</v>
      </c>
      <c r="E2315" s="281">
        <v>666.67989999999998</v>
      </c>
      <c r="F2315" s="259" t="s">
        <v>46</v>
      </c>
      <c r="G2315" s="287" t="s">
        <v>5146</v>
      </c>
      <c r="H2315" s="103"/>
    </row>
    <row r="2316" spans="1:8" x14ac:dyDescent="0.2">
      <c r="A2316" s="280">
        <v>43362</v>
      </c>
      <c r="B2316" s="241" t="s">
        <v>4810</v>
      </c>
      <c r="C2316" s="242"/>
      <c r="D2316" s="140" t="s">
        <v>48</v>
      </c>
      <c r="E2316" s="281">
        <v>1838.05</v>
      </c>
      <c r="F2316" s="259" t="s">
        <v>46</v>
      </c>
      <c r="G2316" s="287" t="s">
        <v>5146</v>
      </c>
      <c r="H2316" s="103"/>
    </row>
    <row r="2317" spans="1:8" x14ac:dyDescent="0.2">
      <c r="A2317" s="280">
        <v>43364</v>
      </c>
      <c r="B2317" s="241" t="s">
        <v>4811</v>
      </c>
      <c r="C2317" s="242" t="s">
        <v>5083</v>
      </c>
      <c r="D2317" s="140" t="s">
        <v>135</v>
      </c>
      <c r="E2317" s="281">
        <v>1158.58</v>
      </c>
      <c r="F2317" s="259" t="s">
        <v>46</v>
      </c>
      <c r="G2317" s="287" t="s">
        <v>5146</v>
      </c>
      <c r="H2317" s="103"/>
    </row>
    <row r="2318" spans="1:8" x14ac:dyDescent="0.2">
      <c r="A2318" s="280">
        <v>43395</v>
      </c>
      <c r="B2318" s="241" t="s">
        <v>4812</v>
      </c>
      <c r="C2318" s="242" t="s">
        <v>5084</v>
      </c>
      <c r="D2318" s="140" t="s">
        <v>135</v>
      </c>
      <c r="E2318" s="281">
        <v>5222.3999999999996</v>
      </c>
      <c r="F2318" s="259" t="s">
        <v>46</v>
      </c>
      <c r="G2318" s="287" t="s">
        <v>5146</v>
      </c>
      <c r="H2318" s="103"/>
    </row>
    <row r="2319" spans="1:8" x14ac:dyDescent="0.2">
      <c r="A2319" s="280">
        <v>43404</v>
      </c>
      <c r="B2319" s="241" t="s">
        <v>4813</v>
      </c>
      <c r="C2319" s="242"/>
      <c r="D2319" s="140" t="s">
        <v>48</v>
      </c>
      <c r="E2319" s="281">
        <v>80.569900000000004</v>
      </c>
      <c r="F2319" s="259" t="s">
        <v>46</v>
      </c>
      <c r="G2319" s="287" t="s">
        <v>5146</v>
      </c>
      <c r="H2319" s="103"/>
    </row>
    <row r="2320" spans="1:8" ht="12.75" thickBot="1" x14ac:dyDescent="0.25">
      <c r="A2320" s="288">
        <v>43446</v>
      </c>
      <c r="B2320" s="289" t="s">
        <v>5215</v>
      </c>
      <c r="C2320" s="290"/>
      <c r="D2320" s="291" t="s">
        <v>48</v>
      </c>
      <c r="E2320" s="292">
        <v>1408.26</v>
      </c>
      <c r="F2320" s="293" t="s">
        <v>46</v>
      </c>
      <c r="G2320" s="287" t="s">
        <v>5146</v>
      </c>
      <c r="H2320" s="103"/>
    </row>
    <row r="2321" spans="1:8" ht="12.75" thickBot="1" x14ac:dyDescent="0.25">
      <c r="A2321" s="735" t="s">
        <v>3078</v>
      </c>
      <c r="B2321" s="736"/>
      <c r="C2321" s="467"/>
      <c r="D2321" s="468"/>
      <c r="E2321" s="469">
        <f>SUM(E2304:E2320)</f>
        <v>22384.329799999992</v>
      </c>
      <c r="F2321" s="575"/>
      <c r="G2321" s="467"/>
      <c r="H2321" s="471"/>
    </row>
    <row r="2322" spans="1:8" x14ac:dyDescent="0.2">
      <c r="A2322" s="280">
        <v>43111</v>
      </c>
      <c r="B2322" s="241" t="s">
        <v>4814</v>
      </c>
      <c r="C2322" s="242" t="s">
        <v>5085</v>
      </c>
      <c r="D2322" s="140" t="s">
        <v>135</v>
      </c>
      <c r="E2322" s="281">
        <v>2418.4699999999998</v>
      </c>
      <c r="F2322" s="259" t="s">
        <v>46</v>
      </c>
      <c r="G2322" s="108" t="s">
        <v>10</v>
      </c>
      <c r="H2322" s="103"/>
    </row>
    <row r="2323" spans="1:8" x14ac:dyDescent="0.2">
      <c r="A2323" s="280">
        <v>43115</v>
      </c>
      <c r="B2323" s="241" t="s">
        <v>4815</v>
      </c>
      <c r="C2323" s="242"/>
      <c r="D2323" s="140" t="s">
        <v>48</v>
      </c>
      <c r="E2323" s="281">
        <v>105</v>
      </c>
      <c r="F2323" s="259" t="s">
        <v>46</v>
      </c>
      <c r="G2323" s="108" t="s">
        <v>10</v>
      </c>
      <c r="H2323" s="103"/>
    </row>
    <row r="2324" spans="1:8" x14ac:dyDescent="0.2">
      <c r="A2324" s="280">
        <v>43124</v>
      </c>
      <c r="B2324" s="241" t="s">
        <v>4816</v>
      </c>
      <c r="C2324" s="242"/>
      <c r="D2324" s="140" t="s">
        <v>48</v>
      </c>
      <c r="E2324" s="281">
        <v>120</v>
      </c>
      <c r="F2324" s="259" t="s">
        <v>46</v>
      </c>
      <c r="G2324" s="108" t="s">
        <v>10</v>
      </c>
      <c r="H2324" s="103"/>
    </row>
    <row r="2325" spans="1:8" x14ac:dyDescent="0.2">
      <c r="A2325" s="280">
        <v>43129</v>
      </c>
      <c r="B2325" s="241" t="s">
        <v>4817</v>
      </c>
      <c r="C2325" s="242"/>
      <c r="D2325" s="140" t="s">
        <v>48</v>
      </c>
      <c r="E2325" s="281">
        <v>116</v>
      </c>
      <c r="F2325" s="259" t="s">
        <v>46</v>
      </c>
      <c r="G2325" s="108" t="s">
        <v>10</v>
      </c>
      <c r="H2325" s="103"/>
    </row>
    <row r="2326" spans="1:8" x14ac:dyDescent="0.2">
      <c r="A2326" s="280">
        <v>43131</v>
      </c>
      <c r="B2326" s="241" t="s">
        <v>4818</v>
      </c>
      <c r="C2326" s="242"/>
      <c r="D2326" s="140" t="s">
        <v>48</v>
      </c>
      <c r="E2326" s="281">
        <v>174</v>
      </c>
      <c r="F2326" s="259" t="s">
        <v>46</v>
      </c>
      <c r="G2326" s="108" t="s">
        <v>10</v>
      </c>
      <c r="H2326" s="103"/>
    </row>
    <row r="2327" spans="1:8" x14ac:dyDescent="0.2">
      <c r="A2327" s="280">
        <v>43131</v>
      </c>
      <c r="B2327" s="241" t="s">
        <v>4819</v>
      </c>
      <c r="C2327" s="242" t="s">
        <v>5086</v>
      </c>
      <c r="D2327" s="140" t="s">
        <v>54</v>
      </c>
      <c r="E2327" s="281">
        <v>224.97</v>
      </c>
      <c r="F2327" s="259" t="s">
        <v>46</v>
      </c>
      <c r="G2327" s="108" t="s">
        <v>10</v>
      </c>
      <c r="H2327" s="103"/>
    </row>
    <row r="2328" spans="1:8" x14ac:dyDescent="0.2">
      <c r="A2328" s="280">
        <v>43152</v>
      </c>
      <c r="B2328" s="241" t="s">
        <v>4820</v>
      </c>
      <c r="C2328" s="242"/>
      <c r="D2328" s="140" t="s">
        <v>48</v>
      </c>
      <c r="E2328" s="281">
        <v>490.15</v>
      </c>
      <c r="F2328" s="259" t="s">
        <v>46</v>
      </c>
      <c r="G2328" s="108" t="s">
        <v>10</v>
      </c>
      <c r="H2328" s="103"/>
    </row>
    <row r="2329" spans="1:8" x14ac:dyDescent="0.2">
      <c r="A2329" s="286">
        <v>43161</v>
      </c>
      <c r="B2329" s="241" t="s">
        <v>4821</v>
      </c>
      <c r="C2329" s="264"/>
      <c r="D2329" s="140" t="s">
        <v>81</v>
      </c>
      <c r="E2329" s="434">
        <v>185</v>
      </c>
      <c r="F2329" s="259" t="s">
        <v>46</v>
      </c>
      <c r="G2329" s="108" t="s">
        <v>10</v>
      </c>
      <c r="H2329" s="103"/>
    </row>
    <row r="2330" spans="1:8" x14ac:dyDescent="0.2">
      <c r="A2330" s="280">
        <v>43161</v>
      </c>
      <c r="B2330" s="241" t="s">
        <v>4822</v>
      </c>
      <c r="C2330" s="242"/>
      <c r="D2330" s="140" t="s">
        <v>48</v>
      </c>
      <c r="E2330" s="281">
        <v>312</v>
      </c>
      <c r="F2330" s="259" t="s">
        <v>46</v>
      </c>
      <c r="G2330" s="108" t="s">
        <v>10</v>
      </c>
      <c r="H2330" s="103"/>
    </row>
    <row r="2331" spans="1:8" x14ac:dyDescent="0.2">
      <c r="A2331" s="280">
        <v>43164</v>
      </c>
      <c r="B2331" s="241" t="s">
        <v>4823</v>
      </c>
      <c r="C2331" s="242"/>
      <c r="D2331" s="140" t="s">
        <v>48</v>
      </c>
      <c r="E2331" s="281">
        <v>233</v>
      </c>
      <c r="F2331" s="259" t="s">
        <v>46</v>
      </c>
      <c r="G2331" s="108" t="s">
        <v>10</v>
      </c>
      <c r="H2331" s="103"/>
    </row>
    <row r="2332" spans="1:8" x14ac:dyDescent="0.2">
      <c r="A2332" s="280">
        <v>43165</v>
      </c>
      <c r="B2332" s="241" t="s">
        <v>4824</v>
      </c>
      <c r="C2332" s="242"/>
      <c r="D2332" s="140" t="s">
        <v>48</v>
      </c>
      <c r="E2332" s="281">
        <v>308.29000000000002</v>
      </c>
      <c r="F2332" s="259" t="s">
        <v>46</v>
      </c>
      <c r="G2332" s="108" t="s">
        <v>10</v>
      </c>
      <c r="H2332" s="103"/>
    </row>
    <row r="2333" spans="1:8" x14ac:dyDescent="0.2">
      <c r="A2333" s="280">
        <v>43165</v>
      </c>
      <c r="B2333" s="241" t="s">
        <v>4825</v>
      </c>
      <c r="C2333" s="242"/>
      <c r="D2333" s="140" t="s">
        <v>81</v>
      </c>
      <c r="E2333" s="281">
        <v>500</v>
      </c>
      <c r="F2333" s="259" t="s">
        <v>46</v>
      </c>
      <c r="G2333" s="108" t="s">
        <v>10</v>
      </c>
      <c r="H2333" s="103"/>
    </row>
    <row r="2334" spans="1:8" x14ac:dyDescent="0.2">
      <c r="A2334" s="280">
        <v>43171</v>
      </c>
      <c r="B2334" s="241" t="s">
        <v>4826</v>
      </c>
      <c r="C2334" s="242"/>
      <c r="D2334" s="140" t="s">
        <v>48</v>
      </c>
      <c r="E2334" s="281">
        <v>287</v>
      </c>
      <c r="F2334" s="259" t="s">
        <v>46</v>
      </c>
      <c r="G2334" s="108" t="s">
        <v>10</v>
      </c>
      <c r="H2334" s="103"/>
    </row>
    <row r="2335" spans="1:8" x14ac:dyDescent="0.2">
      <c r="A2335" s="280">
        <v>43171</v>
      </c>
      <c r="B2335" s="241" t="s">
        <v>4827</v>
      </c>
      <c r="C2335" s="242" t="s">
        <v>5087</v>
      </c>
      <c r="D2335" s="140" t="s">
        <v>135</v>
      </c>
      <c r="E2335" s="281">
        <v>1530.1</v>
      </c>
      <c r="F2335" s="259" t="s">
        <v>46</v>
      </c>
      <c r="G2335" s="108" t="s">
        <v>10</v>
      </c>
      <c r="H2335" s="103"/>
    </row>
    <row r="2336" spans="1:8" x14ac:dyDescent="0.2">
      <c r="A2336" s="280">
        <v>43175</v>
      </c>
      <c r="B2336" s="241" t="s">
        <v>4828</v>
      </c>
      <c r="C2336" s="242"/>
      <c r="D2336" s="140" t="s">
        <v>81</v>
      </c>
      <c r="E2336" s="281">
        <v>230</v>
      </c>
      <c r="F2336" s="259" t="s">
        <v>46</v>
      </c>
      <c r="G2336" s="108" t="s">
        <v>10</v>
      </c>
      <c r="H2336" s="103"/>
    </row>
    <row r="2337" spans="1:8" x14ac:dyDescent="0.2">
      <c r="A2337" s="280">
        <v>43175</v>
      </c>
      <c r="B2337" s="241" t="s">
        <v>4829</v>
      </c>
      <c r="C2337" s="242"/>
      <c r="D2337" s="140" t="s">
        <v>48</v>
      </c>
      <c r="E2337" s="281">
        <v>645.85</v>
      </c>
      <c r="F2337" s="259" t="s">
        <v>46</v>
      </c>
      <c r="G2337" s="108" t="s">
        <v>10</v>
      </c>
      <c r="H2337" s="103"/>
    </row>
    <row r="2338" spans="1:8" x14ac:dyDescent="0.2">
      <c r="A2338" s="280">
        <v>43178</v>
      </c>
      <c r="B2338" s="241" t="s">
        <v>4830</v>
      </c>
      <c r="C2338" s="242" t="s">
        <v>5088</v>
      </c>
      <c r="D2338" s="140" t="s">
        <v>54</v>
      </c>
      <c r="E2338" s="281">
        <v>217</v>
      </c>
      <c r="F2338" s="259" t="s">
        <v>46</v>
      </c>
      <c r="G2338" s="108" t="s">
        <v>10</v>
      </c>
      <c r="H2338" s="103"/>
    </row>
    <row r="2339" spans="1:8" x14ac:dyDescent="0.2">
      <c r="A2339" s="280">
        <v>43179</v>
      </c>
      <c r="B2339" s="241" t="s">
        <v>4831</v>
      </c>
      <c r="C2339" s="242"/>
      <c r="D2339" s="140" t="s">
        <v>48</v>
      </c>
      <c r="E2339" s="281">
        <v>117</v>
      </c>
      <c r="F2339" s="259" t="s">
        <v>46</v>
      </c>
      <c r="G2339" s="108" t="s">
        <v>10</v>
      </c>
      <c r="H2339" s="103"/>
    </row>
    <row r="2340" spans="1:8" x14ac:dyDescent="0.2">
      <c r="A2340" s="280">
        <v>43180</v>
      </c>
      <c r="B2340" s="241" t="s">
        <v>4832</v>
      </c>
      <c r="C2340" s="242" t="s">
        <v>5089</v>
      </c>
      <c r="D2340" s="140" t="s">
        <v>135</v>
      </c>
      <c r="E2340" s="281">
        <v>2527.88</v>
      </c>
      <c r="F2340" s="259" t="s">
        <v>46</v>
      </c>
      <c r="G2340" s="108" t="s">
        <v>10</v>
      </c>
      <c r="H2340" s="103"/>
    </row>
    <row r="2341" spans="1:8" x14ac:dyDescent="0.2">
      <c r="A2341" s="280">
        <v>43181</v>
      </c>
      <c r="B2341" s="241" t="s">
        <v>4833</v>
      </c>
      <c r="C2341" s="242"/>
      <c r="D2341" s="140" t="s">
        <v>48</v>
      </c>
      <c r="E2341" s="281">
        <v>147</v>
      </c>
      <c r="F2341" s="259" t="s">
        <v>46</v>
      </c>
      <c r="G2341" s="108" t="s">
        <v>10</v>
      </c>
      <c r="H2341" s="103"/>
    </row>
    <row r="2342" spans="1:8" x14ac:dyDescent="0.2">
      <c r="A2342" s="280">
        <v>43182</v>
      </c>
      <c r="B2342" s="241" t="s">
        <v>4834</v>
      </c>
      <c r="C2342" s="242"/>
      <c r="D2342" s="140" t="s">
        <v>48</v>
      </c>
      <c r="E2342" s="281">
        <v>1864.24</v>
      </c>
      <c r="F2342" s="259" t="s">
        <v>46</v>
      </c>
      <c r="G2342" s="108" t="s">
        <v>10</v>
      </c>
      <c r="H2342" s="103"/>
    </row>
    <row r="2343" spans="1:8" x14ac:dyDescent="0.2">
      <c r="A2343" s="280">
        <v>43185</v>
      </c>
      <c r="B2343" s="241" t="s">
        <v>4835</v>
      </c>
      <c r="C2343" s="242"/>
      <c r="D2343" s="140" t="s">
        <v>48</v>
      </c>
      <c r="E2343" s="281">
        <v>124</v>
      </c>
      <c r="F2343" s="259" t="s">
        <v>46</v>
      </c>
      <c r="G2343" s="108" t="s">
        <v>10</v>
      </c>
      <c r="H2343" s="103"/>
    </row>
    <row r="2344" spans="1:8" x14ac:dyDescent="0.2">
      <c r="A2344" s="280">
        <v>43186</v>
      </c>
      <c r="B2344" s="241" t="s">
        <v>4836</v>
      </c>
      <c r="C2344" s="242"/>
      <c r="D2344" s="140" t="s">
        <v>49</v>
      </c>
      <c r="E2344" s="281">
        <v>250</v>
      </c>
      <c r="F2344" s="259" t="s">
        <v>46</v>
      </c>
      <c r="G2344" s="108" t="s">
        <v>10</v>
      </c>
      <c r="H2344" s="103"/>
    </row>
    <row r="2345" spans="1:8" x14ac:dyDescent="0.2">
      <c r="A2345" s="280">
        <v>43192</v>
      </c>
      <c r="B2345" s="241" t="s">
        <v>4837</v>
      </c>
      <c r="C2345" s="242" t="s">
        <v>5090</v>
      </c>
      <c r="D2345" s="140" t="s">
        <v>135</v>
      </c>
      <c r="E2345" s="281">
        <v>2122.87</v>
      </c>
      <c r="F2345" s="259" t="s">
        <v>46</v>
      </c>
      <c r="G2345" s="108" t="s">
        <v>10</v>
      </c>
      <c r="H2345" s="103"/>
    </row>
    <row r="2346" spans="1:8" x14ac:dyDescent="0.2">
      <c r="A2346" s="280">
        <v>43193</v>
      </c>
      <c r="B2346" s="241" t="s">
        <v>4838</v>
      </c>
      <c r="C2346" s="242"/>
      <c r="D2346" s="140" t="s">
        <v>45</v>
      </c>
      <c r="E2346" s="281">
        <v>900</v>
      </c>
      <c r="F2346" s="259" t="s">
        <v>46</v>
      </c>
      <c r="G2346" s="108" t="s">
        <v>10</v>
      </c>
      <c r="H2346" s="103"/>
    </row>
    <row r="2347" spans="1:8" x14ac:dyDescent="0.2">
      <c r="A2347" s="280">
        <v>43193</v>
      </c>
      <c r="B2347" s="241" t="s">
        <v>4839</v>
      </c>
      <c r="C2347" s="242"/>
      <c r="D2347" s="140" t="s">
        <v>47</v>
      </c>
      <c r="E2347" s="281">
        <v>313.476</v>
      </c>
      <c r="F2347" s="259" t="s">
        <v>46</v>
      </c>
      <c r="G2347" s="108" t="s">
        <v>10</v>
      </c>
      <c r="H2347" s="103"/>
    </row>
    <row r="2348" spans="1:8" x14ac:dyDescent="0.2">
      <c r="A2348" s="280">
        <v>43193</v>
      </c>
      <c r="B2348" s="241" t="s">
        <v>4840</v>
      </c>
      <c r="C2348" s="242" t="s">
        <v>5091</v>
      </c>
      <c r="D2348" s="140" t="s">
        <v>54</v>
      </c>
      <c r="E2348" s="281">
        <v>3800</v>
      </c>
      <c r="F2348" s="259" t="s">
        <v>46</v>
      </c>
      <c r="G2348" s="108" t="s">
        <v>10</v>
      </c>
      <c r="H2348" s="103"/>
    </row>
    <row r="2349" spans="1:8" x14ac:dyDescent="0.2">
      <c r="A2349" s="280">
        <v>43193</v>
      </c>
      <c r="B2349" s="241" t="s">
        <v>4841</v>
      </c>
      <c r="C2349" s="242"/>
      <c r="D2349" s="140" t="s">
        <v>81</v>
      </c>
      <c r="E2349" s="281">
        <v>230</v>
      </c>
      <c r="F2349" s="259" t="s">
        <v>46</v>
      </c>
      <c r="G2349" s="108" t="s">
        <v>10</v>
      </c>
      <c r="H2349" s="103"/>
    </row>
    <row r="2350" spans="1:8" x14ac:dyDescent="0.2">
      <c r="A2350" s="280">
        <v>43194</v>
      </c>
      <c r="B2350" s="241" t="s">
        <v>4842</v>
      </c>
      <c r="C2350" s="242"/>
      <c r="D2350" s="140" t="s">
        <v>48</v>
      </c>
      <c r="E2350" s="281">
        <v>72</v>
      </c>
      <c r="F2350" s="259" t="s">
        <v>46</v>
      </c>
      <c r="G2350" s="108" t="s">
        <v>10</v>
      </c>
      <c r="H2350" s="103"/>
    </row>
    <row r="2351" spans="1:8" x14ac:dyDescent="0.2">
      <c r="A2351" s="280">
        <v>43194</v>
      </c>
      <c r="B2351" s="241" t="s">
        <v>4843</v>
      </c>
      <c r="C2351" s="242" t="s">
        <v>2055</v>
      </c>
      <c r="D2351" s="140" t="s">
        <v>54</v>
      </c>
      <c r="E2351" s="281">
        <v>320</v>
      </c>
      <c r="F2351" s="259" t="s">
        <v>46</v>
      </c>
      <c r="G2351" s="108" t="s">
        <v>10</v>
      </c>
      <c r="H2351" s="103"/>
    </row>
    <row r="2352" spans="1:8" x14ac:dyDescent="0.2">
      <c r="A2352" s="280">
        <v>43195</v>
      </c>
      <c r="B2352" s="241" t="s">
        <v>4844</v>
      </c>
      <c r="C2352" s="433" t="s">
        <v>5092</v>
      </c>
      <c r="D2352" s="140" t="s">
        <v>54</v>
      </c>
      <c r="E2352" s="281">
        <v>170</v>
      </c>
      <c r="F2352" s="259" t="s">
        <v>46</v>
      </c>
      <c r="G2352" s="108" t="s">
        <v>10</v>
      </c>
      <c r="H2352" s="103"/>
    </row>
    <row r="2353" spans="1:8" x14ac:dyDescent="0.2">
      <c r="A2353" s="280">
        <v>43196</v>
      </c>
      <c r="B2353" s="241" t="s">
        <v>4845</v>
      </c>
      <c r="C2353" s="242"/>
      <c r="D2353" s="140" t="s">
        <v>45</v>
      </c>
      <c r="E2353" s="281">
        <v>600</v>
      </c>
      <c r="F2353" s="259" t="s">
        <v>46</v>
      </c>
      <c r="G2353" s="108" t="s">
        <v>10</v>
      </c>
      <c r="H2353" s="103"/>
    </row>
    <row r="2354" spans="1:8" x14ac:dyDescent="0.2">
      <c r="A2354" s="280">
        <v>43196</v>
      </c>
      <c r="B2354" s="241" t="s">
        <v>4846</v>
      </c>
      <c r="C2354" s="242"/>
      <c r="D2354" s="140" t="s">
        <v>47</v>
      </c>
      <c r="E2354" s="281">
        <v>208.98</v>
      </c>
      <c r="F2354" s="259" t="s">
        <v>46</v>
      </c>
      <c r="G2354" s="108" t="s">
        <v>10</v>
      </c>
      <c r="H2354" s="103"/>
    </row>
    <row r="2355" spans="1:8" x14ac:dyDescent="0.2">
      <c r="A2355" s="280">
        <v>43196</v>
      </c>
      <c r="B2355" s="241" t="s">
        <v>4847</v>
      </c>
      <c r="C2355" s="242"/>
      <c r="D2355" s="140" t="s">
        <v>48</v>
      </c>
      <c r="E2355" s="281">
        <v>100</v>
      </c>
      <c r="F2355" s="259" t="s">
        <v>46</v>
      </c>
      <c r="G2355" s="108" t="s">
        <v>10</v>
      </c>
      <c r="H2355" s="103"/>
    </row>
    <row r="2356" spans="1:8" x14ac:dyDescent="0.2">
      <c r="A2356" s="280">
        <v>43196</v>
      </c>
      <c r="B2356" s="241" t="s">
        <v>4848</v>
      </c>
      <c r="C2356" s="242" t="s">
        <v>5093</v>
      </c>
      <c r="D2356" s="140" t="s">
        <v>54</v>
      </c>
      <c r="E2356" s="281">
        <v>1285</v>
      </c>
      <c r="F2356" s="259" t="s">
        <v>46</v>
      </c>
      <c r="G2356" s="108" t="s">
        <v>10</v>
      </c>
      <c r="H2356" s="103"/>
    </row>
    <row r="2357" spans="1:8" x14ac:dyDescent="0.2">
      <c r="A2357" s="280">
        <v>43196</v>
      </c>
      <c r="B2357" s="241" t="s">
        <v>4849</v>
      </c>
      <c r="C2357" s="242"/>
      <c r="D2357" s="140" t="s">
        <v>81</v>
      </c>
      <c r="E2357" s="281">
        <v>3287.75</v>
      </c>
      <c r="F2357" s="259" t="s">
        <v>46</v>
      </c>
      <c r="G2357" s="108" t="s">
        <v>10</v>
      </c>
      <c r="H2357" s="103"/>
    </row>
    <row r="2358" spans="1:8" x14ac:dyDescent="0.2">
      <c r="A2358" s="280">
        <v>43201</v>
      </c>
      <c r="B2358" s="241" t="s">
        <v>4850</v>
      </c>
      <c r="C2358" s="242" t="s">
        <v>5094</v>
      </c>
      <c r="D2358" s="140" t="s">
        <v>54</v>
      </c>
      <c r="E2358" s="283">
        <v>299</v>
      </c>
      <c r="F2358" s="259" t="s">
        <v>46</v>
      </c>
      <c r="G2358" s="108" t="s">
        <v>10</v>
      </c>
      <c r="H2358" s="103"/>
    </row>
    <row r="2359" spans="1:8" x14ac:dyDescent="0.2">
      <c r="A2359" s="280">
        <v>43201</v>
      </c>
      <c r="B2359" s="241" t="s">
        <v>4851</v>
      </c>
      <c r="C2359" s="242"/>
      <c r="D2359" s="140" t="s">
        <v>48</v>
      </c>
      <c r="E2359" s="281">
        <v>147.80000000000001</v>
      </c>
      <c r="F2359" s="259" t="s">
        <v>46</v>
      </c>
      <c r="G2359" s="108" t="s">
        <v>10</v>
      </c>
      <c r="H2359" s="103"/>
    </row>
    <row r="2360" spans="1:8" x14ac:dyDescent="0.2">
      <c r="A2360" s="280">
        <v>43201</v>
      </c>
      <c r="B2360" s="241" t="s">
        <v>4852</v>
      </c>
      <c r="C2360" s="242" t="s">
        <v>5095</v>
      </c>
      <c r="D2360" s="140" t="s">
        <v>54</v>
      </c>
      <c r="E2360" s="281">
        <v>82.5</v>
      </c>
      <c r="F2360" s="259" t="s">
        <v>46</v>
      </c>
      <c r="G2360" s="108" t="s">
        <v>10</v>
      </c>
      <c r="H2360" s="103"/>
    </row>
    <row r="2361" spans="1:8" x14ac:dyDescent="0.2">
      <c r="A2361" s="280">
        <v>43201</v>
      </c>
      <c r="B2361" s="241" t="s">
        <v>4853</v>
      </c>
      <c r="C2361" s="242" t="s">
        <v>5096</v>
      </c>
      <c r="D2361" s="140" t="s">
        <v>54</v>
      </c>
      <c r="E2361" s="281">
        <v>19.91</v>
      </c>
      <c r="F2361" s="259" t="s">
        <v>46</v>
      </c>
      <c r="G2361" s="108" t="s">
        <v>10</v>
      </c>
      <c r="H2361" s="103"/>
    </row>
    <row r="2362" spans="1:8" x14ac:dyDescent="0.2">
      <c r="A2362" s="280">
        <v>43201</v>
      </c>
      <c r="B2362" s="241" t="s">
        <v>4854</v>
      </c>
      <c r="C2362" s="242" t="s">
        <v>5097</v>
      </c>
      <c r="D2362" s="140" t="s">
        <v>54</v>
      </c>
      <c r="E2362" s="281">
        <v>60</v>
      </c>
      <c r="F2362" s="259" t="s">
        <v>46</v>
      </c>
      <c r="G2362" s="108" t="s">
        <v>10</v>
      </c>
      <c r="H2362" s="103"/>
    </row>
    <row r="2363" spans="1:8" x14ac:dyDescent="0.2">
      <c r="A2363" s="280">
        <v>43202</v>
      </c>
      <c r="B2363" s="241" t="s">
        <v>4855</v>
      </c>
      <c r="C2363" s="242" t="s">
        <v>5098</v>
      </c>
      <c r="D2363" s="140" t="s">
        <v>54</v>
      </c>
      <c r="E2363" s="281">
        <v>170</v>
      </c>
      <c r="F2363" s="259" t="s">
        <v>46</v>
      </c>
      <c r="G2363" s="108" t="s">
        <v>10</v>
      </c>
      <c r="H2363" s="103"/>
    </row>
    <row r="2364" spans="1:8" x14ac:dyDescent="0.2">
      <c r="A2364" s="280">
        <v>43202</v>
      </c>
      <c r="B2364" s="241" t="s">
        <v>4856</v>
      </c>
      <c r="C2364" s="242" t="s">
        <v>5099</v>
      </c>
      <c r="D2364" s="140" t="s">
        <v>135</v>
      </c>
      <c r="E2364" s="281">
        <v>2001.68</v>
      </c>
      <c r="F2364" s="259" t="s">
        <v>46</v>
      </c>
      <c r="G2364" s="108" t="s">
        <v>10</v>
      </c>
      <c r="H2364" s="103"/>
    </row>
    <row r="2365" spans="1:8" x14ac:dyDescent="0.2">
      <c r="A2365" s="280">
        <v>43202</v>
      </c>
      <c r="B2365" s="241" t="s">
        <v>4857</v>
      </c>
      <c r="C2365" s="242" t="s">
        <v>5098</v>
      </c>
      <c r="D2365" s="140" t="s">
        <v>54</v>
      </c>
      <c r="E2365" s="281">
        <v>170</v>
      </c>
      <c r="F2365" s="259" t="s">
        <v>46</v>
      </c>
      <c r="G2365" s="108" t="s">
        <v>10</v>
      </c>
      <c r="H2365" s="103"/>
    </row>
    <row r="2366" spans="1:8" x14ac:dyDescent="0.2">
      <c r="A2366" s="280">
        <v>43206</v>
      </c>
      <c r="B2366" s="241" t="s">
        <v>4858</v>
      </c>
      <c r="C2366" s="242"/>
      <c r="D2366" s="140" t="s">
        <v>81</v>
      </c>
      <c r="E2366" s="435">
        <v>535</v>
      </c>
      <c r="F2366" s="259" t="s">
        <v>46</v>
      </c>
      <c r="G2366" s="108" t="s">
        <v>10</v>
      </c>
      <c r="H2366" s="103"/>
    </row>
    <row r="2367" spans="1:8" x14ac:dyDescent="0.2">
      <c r="A2367" s="280">
        <v>43207</v>
      </c>
      <c r="B2367" s="241" t="s">
        <v>4859</v>
      </c>
      <c r="C2367" s="242"/>
      <c r="D2367" s="140" t="s">
        <v>48</v>
      </c>
      <c r="E2367" s="281">
        <v>99</v>
      </c>
      <c r="F2367" s="259" t="s">
        <v>46</v>
      </c>
      <c r="G2367" s="108" t="s">
        <v>10</v>
      </c>
      <c r="H2367" s="103"/>
    </row>
    <row r="2368" spans="1:8" x14ac:dyDescent="0.2">
      <c r="A2368" s="280">
        <v>43207</v>
      </c>
      <c r="B2368" s="241" t="s">
        <v>4860</v>
      </c>
      <c r="C2368" s="242" t="s">
        <v>5100</v>
      </c>
      <c r="D2368" s="140" t="s">
        <v>54</v>
      </c>
      <c r="E2368" s="281">
        <v>893</v>
      </c>
      <c r="F2368" s="259" t="s">
        <v>46</v>
      </c>
      <c r="G2368" s="108" t="s">
        <v>10</v>
      </c>
      <c r="H2368" s="103"/>
    </row>
    <row r="2369" spans="1:8" x14ac:dyDescent="0.2">
      <c r="A2369" s="280">
        <v>43207</v>
      </c>
      <c r="B2369" s="241" t="s">
        <v>4861</v>
      </c>
      <c r="C2369" s="242" t="s">
        <v>5101</v>
      </c>
      <c r="D2369" s="140" t="s">
        <v>54</v>
      </c>
      <c r="E2369" s="281">
        <v>4360</v>
      </c>
      <c r="F2369" s="259" t="s">
        <v>46</v>
      </c>
      <c r="G2369" s="108" t="s">
        <v>10</v>
      </c>
      <c r="H2369" s="103"/>
    </row>
    <row r="2370" spans="1:8" x14ac:dyDescent="0.2">
      <c r="A2370" s="280">
        <v>43208</v>
      </c>
      <c r="B2370" s="241" t="s">
        <v>4862</v>
      </c>
      <c r="C2370" s="242"/>
      <c r="D2370" s="140" t="s">
        <v>48</v>
      </c>
      <c r="E2370" s="281">
        <v>63</v>
      </c>
      <c r="F2370" s="259" t="s">
        <v>46</v>
      </c>
      <c r="G2370" s="108" t="s">
        <v>10</v>
      </c>
      <c r="H2370" s="103"/>
    </row>
    <row r="2371" spans="1:8" x14ac:dyDescent="0.2">
      <c r="A2371" s="280">
        <v>43208</v>
      </c>
      <c r="B2371" s="241" t="s">
        <v>4863</v>
      </c>
      <c r="C2371" s="242" t="s">
        <v>5102</v>
      </c>
      <c r="D2371" s="140" t="s">
        <v>54</v>
      </c>
      <c r="E2371" s="281">
        <v>299</v>
      </c>
      <c r="F2371" s="259" t="s">
        <v>46</v>
      </c>
      <c r="G2371" s="108" t="s">
        <v>10</v>
      </c>
      <c r="H2371" s="103"/>
    </row>
    <row r="2372" spans="1:8" x14ac:dyDescent="0.2">
      <c r="A2372" s="280">
        <v>43208</v>
      </c>
      <c r="B2372" s="238" t="s">
        <v>4864</v>
      </c>
      <c r="C2372" s="431"/>
      <c r="D2372" s="140" t="s">
        <v>48</v>
      </c>
      <c r="E2372" s="434">
        <v>79</v>
      </c>
      <c r="F2372" s="259" t="s">
        <v>46</v>
      </c>
      <c r="G2372" s="108" t="s">
        <v>10</v>
      </c>
      <c r="H2372" s="103"/>
    </row>
    <row r="2373" spans="1:8" x14ac:dyDescent="0.2">
      <c r="A2373" s="129">
        <v>43210</v>
      </c>
      <c r="B2373" s="238" t="s">
        <v>4865</v>
      </c>
      <c r="C2373" s="282" t="s">
        <v>5103</v>
      </c>
      <c r="D2373" s="282" t="s">
        <v>54</v>
      </c>
      <c r="E2373" s="284">
        <v>1284.5</v>
      </c>
      <c r="F2373" s="259" t="s">
        <v>46</v>
      </c>
      <c r="G2373" s="108" t="s">
        <v>10</v>
      </c>
      <c r="H2373" s="103"/>
    </row>
    <row r="2374" spans="1:8" x14ac:dyDescent="0.2">
      <c r="A2374" s="280">
        <v>43202</v>
      </c>
      <c r="B2374" s="241" t="s">
        <v>4866</v>
      </c>
      <c r="C2374" s="242" t="s">
        <v>5104</v>
      </c>
      <c r="D2374" s="140" t="s">
        <v>135</v>
      </c>
      <c r="E2374" s="281">
        <v>2323.11</v>
      </c>
      <c r="F2374" s="259" t="s">
        <v>46</v>
      </c>
      <c r="G2374" s="108" t="s">
        <v>10</v>
      </c>
      <c r="H2374" s="103"/>
    </row>
    <row r="2375" spans="1:8" x14ac:dyDescent="0.2">
      <c r="A2375" s="280">
        <v>43214</v>
      </c>
      <c r="B2375" s="241" t="s">
        <v>4867</v>
      </c>
      <c r="C2375" s="242" t="s">
        <v>5105</v>
      </c>
      <c r="D2375" s="140" t="s">
        <v>54</v>
      </c>
      <c r="E2375" s="281">
        <v>1152</v>
      </c>
      <c r="F2375" s="259" t="s">
        <v>46</v>
      </c>
      <c r="G2375" s="108" t="s">
        <v>10</v>
      </c>
      <c r="H2375" s="103"/>
    </row>
    <row r="2376" spans="1:8" x14ac:dyDescent="0.2">
      <c r="A2376" s="280">
        <v>43215</v>
      </c>
      <c r="B2376" s="241" t="s">
        <v>4868</v>
      </c>
      <c r="C2376" s="242" t="s">
        <v>5106</v>
      </c>
      <c r="D2376" s="140" t="s">
        <v>54</v>
      </c>
      <c r="E2376" s="281">
        <v>5289.5</v>
      </c>
      <c r="F2376" s="259" t="s">
        <v>46</v>
      </c>
      <c r="G2376" s="108" t="s">
        <v>10</v>
      </c>
      <c r="H2376" s="103"/>
    </row>
    <row r="2377" spans="1:8" x14ac:dyDescent="0.2">
      <c r="A2377" s="280">
        <v>43215</v>
      </c>
      <c r="B2377" s="241" t="s">
        <v>4869</v>
      </c>
      <c r="C2377" s="242" t="s">
        <v>5107</v>
      </c>
      <c r="D2377" s="140" t="s">
        <v>54</v>
      </c>
      <c r="E2377" s="281">
        <v>5289.5</v>
      </c>
      <c r="F2377" s="259" t="s">
        <v>46</v>
      </c>
      <c r="G2377" s="108" t="s">
        <v>10</v>
      </c>
      <c r="H2377" s="103"/>
    </row>
    <row r="2378" spans="1:8" x14ac:dyDescent="0.2">
      <c r="A2378" s="280">
        <v>43224</v>
      </c>
      <c r="B2378" s="241" t="s">
        <v>4870</v>
      </c>
      <c r="C2378" s="242" t="s">
        <v>5108</v>
      </c>
      <c r="D2378" s="140" t="s">
        <v>135</v>
      </c>
      <c r="E2378" s="281">
        <v>943.73</v>
      </c>
      <c r="F2378" s="259" t="s">
        <v>46</v>
      </c>
      <c r="G2378" s="108" t="s">
        <v>10</v>
      </c>
      <c r="H2378" s="103"/>
    </row>
    <row r="2379" spans="1:8" x14ac:dyDescent="0.2">
      <c r="A2379" s="280">
        <v>43228</v>
      </c>
      <c r="B2379" s="241" t="s">
        <v>4871</v>
      </c>
      <c r="C2379" s="242"/>
      <c r="D2379" s="140" t="s">
        <v>81</v>
      </c>
      <c r="E2379" s="281">
        <v>220</v>
      </c>
      <c r="F2379" s="259" t="s">
        <v>46</v>
      </c>
      <c r="G2379" s="108" t="s">
        <v>10</v>
      </c>
      <c r="H2379" s="103"/>
    </row>
    <row r="2380" spans="1:8" x14ac:dyDescent="0.2">
      <c r="A2380" s="280">
        <v>43231</v>
      </c>
      <c r="B2380" s="241" t="s">
        <v>4872</v>
      </c>
      <c r="C2380" s="242" t="s">
        <v>5109</v>
      </c>
      <c r="D2380" s="140" t="s">
        <v>54</v>
      </c>
      <c r="E2380" s="281">
        <v>1157.99</v>
      </c>
      <c r="F2380" s="259" t="s">
        <v>46</v>
      </c>
      <c r="G2380" s="108" t="s">
        <v>10</v>
      </c>
      <c r="H2380" s="103"/>
    </row>
    <row r="2381" spans="1:8" x14ac:dyDescent="0.2">
      <c r="A2381" s="280">
        <v>43234</v>
      </c>
      <c r="B2381" s="241" t="s">
        <v>4873</v>
      </c>
      <c r="C2381" s="242"/>
      <c r="D2381" s="140" t="s">
        <v>81</v>
      </c>
      <c r="E2381" s="281">
        <v>230</v>
      </c>
      <c r="F2381" s="259" t="s">
        <v>46</v>
      </c>
      <c r="G2381" s="108" t="s">
        <v>10</v>
      </c>
      <c r="H2381" s="103"/>
    </row>
    <row r="2382" spans="1:8" x14ac:dyDescent="0.2">
      <c r="A2382" s="280">
        <v>43237</v>
      </c>
      <c r="B2382" s="241" t="s">
        <v>4874</v>
      </c>
      <c r="C2382" s="242" t="s">
        <v>5110</v>
      </c>
      <c r="D2382" s="140" t="s">
        <v>54</v>
      </c>
      <c r="E2382" s="281">
        <v>93.62</v>
      </c>
      <c r="F2382" s="259" t="s">
        <v>46</v>
      </c>
      <c r="G2382" s="108" t="s">
        <v>10</v>
      </c>
      <c r="H2382" s="103"/>
    </row>
    <row r="2383" spans="1:8" x14ac:dyDescent="0.2">
      <c r="A2383" s="280">
        <v>43241</v>
      </c>
      <c r="B2383" s="241" t="s">
        <v>4875</v>
      </c>
      <c r="C2383" s="242"/>
      <c r="D2383" s="140" t="s">
        <v>48</v>
      </c>
      <c r="E2383" s="281">
        <v>161</v>
      </c>
      <c r="F2383" s="259" t="s">
        <v>46</v>
      </c>
      <c r="G2383" s="108" t="s">
        <v>10</v>
      </c>
      <c r="H2383" s="103"/>
    </row>
    <row r="2384" spans="1:8" x14ac:dyDescent="0.2">
      <c r="A2384" s="280">
        <v>43242</v>
      </c>
      <c r="B2384" s="241" t="s">
        <v>4876</v>
      </c>
      <c r="C2384" s="242" t="s">
        <v>5111</v>
      </c>
      <c r="D2384" s="140" t="s">
        <v>135</v>
      </c>
      <c r="E2384" s="281">
        <v>5959.14</v>
      </c>
      <c r="F2384" s="259" t="s">
        <v>46</v>
      </c>
      <c r="G2384" s="108" t="s">
        <v>10</v>
      </c>
      <c r="H2384" s="103"/>
    </row>
    <row r="2385" spans="1:8" x14ac:dyDescent="0.2">
      <c r="A2385" s="280">
        <v>43242</v>
      </c>
      <c r="B2385" s="241" t="s">
        <v>4877</v>
      </c>
      <c r="C2385" s="242" t="s">
        <v>5112</v>
      </c>
      <c r="D2385" s="140" t="s">
        <v>54</v>
      </c>
      <c r="E2385" s="281">
        <v>420</v>
      </c>
      <c r="F2385" s="259" t="s">
        <v>46</v>
      </c>
      <c r="G2385" s="108" t="s">
        <v>10</v>
      </c>
      <c r="H2385" s="103"/>
    </row>
    <row r="2386" spans="1:8" x14ac:dyDescent="0.2">
      <c r="A2386" s="280">
        <v>43243</v>
      </c>
      <c r="B2386" s="241" t="s">
        <v>4878</v>
      </c>
      <c r="C2386" s="242" t="s">
        <v>5113</v>
      </c>
      <c r="D2386" s="140" t="s">
        <v>54</v>
      </c>
      <c r="E2386" s="281">
        <v>948</v>
      </c>
      <c r="F2386" s="259" t="s">
        <v>46</v>
      </c>
      <c r="G2386" s="108" t="s">
        <v>10</v>
      </c>
      <c r="H2386" s="103"/>
    </row>
    <row r="2387" spans="1:8" x14ac:dyDescent="0.2">
      <c r="A2387" s="280">
        <v>43245</v>
      </c>
      <c r="B2387" s="241" t="s">
        <v>4879</v>
      </c>
      <c r="C2387" s="242"/>
      <c r="D2387" s="140" t="s">
        <v>81</v>
      </c>
      <c r="E2387" s="281">
        <v>455</v>
      </c>
      <c r="F2387" s="259" t="s">
        <v>46</v>
      </c>
      <c r="G2387" s="108" t="s">
        <v>10</v>
      </c>
      <c r="H2387" s="103"/>
    </row>
    <row r="2388" spans="1:8" x14ac:dyDescent="0.2">
      <c r="A2388" s="280">
        <v>43249</v>
      </c>
      <c r="B2388" s="241" t="s">
        <v>4880</v>
      </c>
      <c r="C2388" s="242" t="s">
        <v>5114</v>
      </c>
      <c r="D2388" s="140" t="s">
        <v>135</v>
      </c>
      <c r="E2388" s="281">
        <v>597.64</v>
      </c>
      <c r="F2388" s="259" t="s">
        <v>46</v>
      </c>
      <c r="G2388" s="108" t="s">
        <v>10</v>
      </c>
      <c r="H2388" s="103"/>
    </row>
    <row r="2389" spans="1:8" x14ac:dyDescent="0.2">
      <c r="A2389" s="280">
        <v>43255</v>
      </c>
      <c r="B2389" s="241" t="s">
        <v>4881</v>
      </c>
      <c r="C2389" s="242" t="s">
        <v>5115</v>
      </c>
      <c r="D2389" s="140" t="s">
        <v>135</v>
      </c>
      <c r="E2389" s="281">
        <v>787.06</v>
      </c>
      <c r="F2389" s="259" t="s">
        <v>46</v>
      </c>
      <c r="G2389" s="108" t="s">
        <v>10</v>
      </c>
      <c r="H2389" s="103"/>
    </row>
    <row r="2390" spans="1:8" x14ac:dyDescent="0.2">
      <c r="A2390" s="280">
        <v>43266</v>
      </c>
      <c r="B2390" s="241" t="s">
        <v>4882</v>
      </c>
      <c r="C2390" s="242" t="s">
        <v>5116</v>
      </c>
      <c r="D2390" s="140" t="s">
        <v>54</v>
      </c>
      <c r="E2390" s="281">
        <v>450</v>
      </c>
      <c r="F2390" s="259" t="s">
        <v>46</v>
      </c>
      <c r="G2390" s="108" t="s">
        <v>10</v>
      </c>
      <c r="H2390" s="103"/>
    </row>
    <row r="2391" spans="1:8" x14ac:dyDescent="0.2">
      <c r="A2391" s="280">
        <v>43266</v>
      </c>
      <c r="B2391" s="241" t="s">
        <v>4883</v>
      </c>
      <c r="C2391" s="242" t="s">
        <v>5117</v>
      </c>
      <c r="D2391" s="140" t="s">
        <v>54</v>
      </c>
      <c r="E2391" s="281">
        <v>840</v>
      </c>
      <c r="F2391" s="259" t="s">
        <v>46</v>
      </c>
      <c r="G2391" s="108" t="s">
        <v>10</v>
      </c>
      <c r="H2391" s="103"/>
    </row>
    <row r="2392" spans="1:8" x14ac:dyDescent="0.2">
      <c r="A2392" s="280">
        <v>43276</v>
      </c>
      <c r="B2392" s="241" t="s">
        <v>4884</v>
      </c>
      <c r="C2392" s="242" t="s">
        <v>5118</v>
      </c>
      <c r="D2392" s="140" t="s">
        <v>54</v>
      </c>
      <c r="E2392" s="281">
        <v>780</v>
      </c>
      <c r="F2392" s="259" t="s">
        <v>46</v>
      </c>
      <c r="G2392" s="108" t="s">
        <v>10</v>
      </c>
      <c r="H2392" s="103"/>
    </row>
    <row r="2393" spans="1:8" x14ac:dyDescent="0.2">
      <c r="A2393" s="280">
        <v>43277</v>
      </c>
      <c r="B2393" s="241" t="s">
        <v>4885</v>
      </c>
      <c r="C2393" s="242"/>
      <c r="D2393" s="140" t="s">
        <v>48</v>
      </c>
      <c r="E2393" s="281">
        <v>304.75</v>
      </c>
      <c r="F2393" s="259" t="s">
        <v>46</v>
      </c>
      <c r="G2393" s="108" t="s">
        <v>10</v>
      </c>
      <c r="H2393" s="103"/>
    </row>
    <row r="2394" spans="1:8" x14ac:dyDescent="0.2">
      <c r="A2394" s="280">
        <v>43284</v>
      </c>
      <c r="B2394" s="241" t="s">
        <v>4886</v>
      </c>
      <c r="C2394" s="242" t="s">
        <v>5119</v>
      </c>
      <c r="D2394" s="140" t="s">
        <v>135</v>
      </c>
      <c r="E2394" s="281">
        <v>1097.8</v>
      </c>
      <c r="F2394" s="259" t="s">
        <v>46</v>
      </c>
      <c r="G2394" s="108" t="s">
        <v>10</v>
      </c>
      <c r="H2394" s="103"/>
    </row>
    <row r="2395" spans="1:8" x14ac:dyDescent="0.2">
      <c r="A2395" s="280">
        <v>43284</v>
      </c>
      <c r="B2395" s="241" t="s">
        <v>4887</v>
      </c>
      <c r="C2395" s="242" t="s">
        <v>5120</v>
      </c>
      <c r="D2395" s="140" t="s">
        <v>54</v>
      </c>
      <c r="E2395" s="281">
        <v>381.88</v>
      </c>
      <c r="F2395" s="259" t="s">
        <v>46</v>
      </c>
      <c r="G2395" s="108" t="s">
        <v>10</v>
      </c>
      <c r="H2395" s="103"/>
    </row>
    <row r="2396" spans="1:8" x14ac:dyDescent="0.2">
      <c r="A2396" s="280">
        <v>43297</v>
      </c>
      <c r="B2396" s="241" t="s">
        <v>4888</v>
      </c>
      <c r="C2396" s="242"/>
      <c r="D2396" s="140" t="s">
        <v>81</v>
      </c>
      <c r="E2396" s="281">
        <v>815</v>
      </c>
      <c r="F2396" s="259" t="s">
        <v>46</v>
      </c>
      <c r="G2396" s="108" t="s">
        <v>10</v>
      </c>
      <c r="H2396" s="103"/>
    </row>
    <row r="2397" spans="1:8" x14ac:dyDescent="0.2">
      <c r="A2397" s="280">
        <v>43298</v>
      </c>
      <c r="B2397" s="241" t="s">
        <v>4889</v>
      </c>
      <c r="C2397" s="242"/>
      <c r="D2397" s="140" t="s">
        <v>49</v>
      </c>
      <c r="E2397" s="281">
        <v>700</v>
      </c>
      <c r="F2397" s="259" t="s">
        <v>46</v>
      </c>
      <c r="G2397" s="108" t="s">
        <v>10</v>
      </c>
      <c r="H2397" s="103"/>
    </row>
    <row r="2398" spans="1:8" x14ac:dyDescent="0.2">
      <c r="A2398" s="280">
        <v>43299</v>
      </c>
      <c r="B2398" s="241" t="s">
        <v>4890</v>
      </c>
      <c r="C2398" s="242"/>
      <c r="D2398" s="140" t="s">
        <v>48</v>
      </c>
      <c r="E2398" s="281">
        <v>539.41999999999996</v>
      </c>
      <c r="F2398" s="259" t="s">
        <v>46</v>
      </c>
      <c r="G2398" s="108" t="s">
        <v>10</v>
      </c>
      <c r="H2398" s="103"/>
    </row>
    <row r="2399" spans="1:8" x14ac:dyDescent="0.2">
      <c r="A2399" s="280">
        <v>43300</v>
      </c>
      <c r="B2399" s="241" t="s">
        <v>4891</v>
      </c>
      <c r="C2399" s="242"/>
      <c r="D2399" s="140" t="s">
        <v>48</v>
      </c>
      <c r="E2399" s="281">
        <v>1820.55</v>
      </c>
      <c r="F2399" s="259" t="s">
        <v>46</v>
      </c>
      <c r="G2399" s="108" t="s">
        <v>10</v>
      </c>
      <c r="H2399" s="103"/>
    </row>
    <row r="2400" spans="1:8" x14ac:dyDescent="0.2">
      <c r="A2400" s="280">
        <v>43300</v>
      </c>
      <c r="B2400" s="241" t="s">
        <v>4892</v>
      </c>
      <c r="C2400" s="242"/>
      <c r="D2400" s="140" t="s">
        <v>48</v>
      </c>
      <c r="E2400" s="281">
        <v>2132.7800000000002</v>
      </c>
      <c r="F2400" s="259" t="s">
        <v>46</v>
      </c>
      <c r="G2400" s="108" t="s">
        <v>10</v>
      </c>
      <c r="H2400" s="103"/>
    </row>
    <row r="2401" spans="1:8" x14ac:dyDescent="0.2">
      <c r="A2401" s="280">
        <v>43306</v>
      </c>
      <c r="B2401" s="241" t="s">
        <v>4893</v>
      </c>
      <c r="C2401" s="242" t="s">
        <v>5121</v>
      </c>
      <c r="D2401" s="140" t="s">
        <v>54</v>
      </c>
      <c r="E2401" s="281">
        <v>2500</v>
      </c>
      <c r="F2401" s="259" t="s">
        <v>46</v>
      </c>
      <c r="G2401" s="108" t="s">
        <v>10</v>
      </c>
      <c r="H2401" s="103"/>
    </row>
    <row r="2402" spans="1:8" x14ac:dyDescent="0.2">
      <c r="A2402" s="280">
        <v>43307</v>
      </c>
      <c r="B2402" s="241" t="s">
        <v>4894</v>
      </c>
      <c r="C2402" s="242"/>
      <c r="D2402" s="140" t="s">
        <v>48</v>
      </c>
      <c r="E2402" s="281">
        <v>1320</v>
      </c>
      <c r="F2402" s="259" t="s">
        <v>46</v>
      </c>
      <c r="G2402" s="108" t="s">
        <v>10</v>
      </c>
      <c r="H2402" s="103"/>
    </row>
    <row r="2403" spans="1:8" x14ac:dyDescent="0.2">
      <c r="A2403" s="280">
        <v>43307</v>
      </c>
      <c r="B2403" s="241" t="s">
        <v>4895</v>
      </c>
      <c r="C2403" s="242"/>
      <c r="D2403" s="140" t="s">
        <v>81</v>
      </c>
      <c r="E2403" s="281">
        <v>230</v>
      </c>
      <c r="F2403" s="259" t="s">
        <v>46</v>
      </c>
      <c r="G2403" s="108" t="s">
        <v>10</v>
      </c>
      <c r="H2403" s="103"/>
    </row>
    <row r="2404" spans="1:8" x14ac:dyDescent="0.2">
      <c r="A2404" s="280">
        <v>43313</v>
      </c>
      <c r="B2404" s="241" t="s">
        <v>4896</v>
      </c>
      <c r="C2404" s="242" t="s">
        <v>5122</v>
      </c>
      <c r="D2404" s="140" t="s">
        <v>54</v>
      </c>
      <c r="E2404" s="281">
        <v>2055.59</v>
      </c>
      <c r="F2404" s="259" t="s">
        <v>46</v>
      </c>
      <c r="G2404" s="108" t="s">
        <v>10</v>
      </c>
      <c r="H2404" s="103"/>
    </row>
    <row r="2405" spans="1:8" x14ac:dyDescent="0.2">
      <c r="A2405" s="280">
        <v>43313</v>
      </c>
      <c r="B2405" s="241" t="s">
        <v>4897</v>
      </c>
      <c r="C2405" s="242" t="s">
        <v>5123</v>
      </c>
      <c r="D2405" s="140" t="s">
        <v>54</v>
      </c>
      <c r="E2405" s="281">
        <v>2500</v>
      </c>
      <c r="F2405" s="259" t="s">
        <v>46</v>
      </c>
      <c r="G2405" s="108" t="s">
        <v>10</v>
      </c>
      <c r="H2405" s="103"/>
    </row>
    <row r="2406" spans="1:8" x14ac:dyDescent="0.2">
      <c r="A2406" s="280">
        <v>43322</v>
      </c>
      <c r="B2406" s="241" t="s">
        <v>4898</v>
      </c>
      <c r="C2406" s="242"/>
      <c r="D2406" s="140" t="s">
        <v>303</v>
      </c>
      <c r="E2406" s="281">
        <v>47.81</v>
      </c>
      <c r="F2406" s="259" t="s">
        <v>46</v>
      </c>
      <c r="G2406" s="108" t="s">
        <v>10</v>
      </c>
      <c r="H2406" s="103"/>
    </row>
    <row r="2407" spans="1:8" x14ac:dyDescent="0.2">
      <c r="A2407" s="280">
        <v>43322</v>
      </c>
      <c r="B2407" s="241" t="s">
        <v>4899</v>
      </c>
      <c r="C2407" s="242"/>
      <c r="D2407" s="140" t="s">
        <v>48</v>
      </c>
      <c r="E2407" s="281">
        <v>17.100000000000001</v>
      </c>
      <c r="F2407" s="259" t="s">
        <v>46</v>
      </c>
      <c r="G2407" s="108" t="s">
        <v>10</v>
      </c>
      <c r="H2407" s="103"/>
    </row>
    <row r="2408" spans="1:8" x14ac:dyDescent="0.2">
      <c r="A2408" s="280">
        <v>43326</v>
      </c>
      <c r="B2408" s="241" t="s">
        <v>4900</v>
      </c>
      <c r="C2408" s="242"/>
      <c r="D2408" s="140" t="s">
        <v>81</v>
      </c>
      <c r="E2408" s="281">
        <v>455</v>
      </c>
      <c r="F2408" s="259" t="s">
        <v>46</v>
      </c>
      <c r="G2408" s="108" t="s">
        <v>10</v>
      </c>
      <c r="H2408" s="103"/>
    </row>
    <row r="2409" spans="1:8" x14ac:dyDescent="0.2">
      <c r="A2409" s="280">
        <v>43332</v>
      </c>
      <c r="B2409" s="241" t="s">
        <v>4901</v>
      </c>
      <c r="C2409" s="242"/>
      <c r="D2409" s="140" t="s">
        <v>81</v>
      </c>
      <c r="E2409" s="281">
        <v>210</v>
      </c>
      <c r="F2409" s="259" t="s">
        <v>46</v>
      </c>
      <c r="G2409" s="108" t="s">
        <v>10</v>
      </c>
      <c r="H2409" s="103"/>
    </row>
    <row r="2410" spans="1:8" x14ac:dyDescent="0.2">
      <c r="A2410" s="280">
        <v>43333</v>
      </c>
      <c r="B2410" s="241" t="s">
        <v>4902</v>
      </c>
      <c r="C2410" s="242" t="s">
        <v>5124</v>
      </c>
      <c r="D2410" s="140" t="s">
        <v>135</v>
      </c>
      <c r="E2410" s="281">
        <v>2059.83</v>
      </c>
      <c r="F2410" s="259" t="s">
        <v>46</v>
      </c>
      <c r="G2410" s="108" t="s">
        <v>10</v>
      </c>
      <c r="H2410" s="103"/>
    </row>
    <row r="2411" spans="1:8" x14ac:dyDescent="0.2">
      <c r="A2411" s="280">
        <v>43341</v>
      </c>
      <c r="B2411" s="241" t="s">
        <v>4903</v>
      </c>
      <c r="C2411" s="242"/>
      <c r="D2411" s="140" t="s">
        <v>48</v>
      </c>
      <c r="E2411" s="281">
        <v>773.84</v>
      </c>
      <c r="F2411" s="259" t="s">
        <v>46</v>
      </c>
      <c r="G2411" s="108" t="s">
        <v>10</v>
      </c>
      <c r="H2411" s="103"/>
    </row>
    <row r="2412" spans="1:8" x14ac:dyDescent="0.2">
      <c r="A2412" s="280">
        <v>43347</v>
      </c>
      <c r="B2412" s="241" t="s">
        <v>4904</v>
      </c>
      <c r="C2412" s="242"/>
      <c r="D2412" s="140" t="s">
        <v>48</v>
      </c>
      <c r="E2412" s="281">
        <v>1678.46</v>
      </c>
      <c r="F2412" s="259" t="s">
        <v>46</v>
      </c>
      <c r="G2412" s="108" t="s">
        <v>10</v>
      </c>
      <c r="H2412" s="103"/>
    </row>
    <row r="2413" spans="1:8" x14ac:dyDescent="0.2">
      <c r="A2413" s="280">
        <v>43356</v>
      </c>
      <c r="B2413" s="241" t="s">
        <v>4905</v>
      </c>
      <c r="C2413" s="242" t="s">
        <v>1445</v>
      </c>
      <c r="D2413" s="140" t="s">
        <v>54</v>
      </c>
      <c r="E2413" s="281">
        <v>553.16</v>
      </c>
      <c r="F2413" s="259" t="s">
        <v>46</v>
      </c>
      <c r="G2413" s="108" t="s">
        <v>10</v>
      </c>
      <c r="H2413" s="103"/>
    </row>
    <row r="2414" spans="1:8" x14ac:dyDescent="0.2">
      <c r="A2414" s="280">
        <v>43357</v>
      </c>
      <c r="B2414" s="241" t="s">
        <v>4906</v>
      </c>
      <c r="C2414" s="242" t="s">
        <v>5125</v>
      </c>
      <c r="D2414" s="140" t="s">
        <v>54</v>
      </c>
      <c r="E2414" s="281">
        <v>1500</v>
      </c>
      <c r="F2414" s="259" t="s">
        <v>46</v>
      </c>
      <c r="G2414" s="108" t="s">
        <v>10</v>
      </c>
      <c r="H2414" s="103"/>
    </row>
    <row r="2415" spans="1:8" x14ac:dyDescent="0.2">
      <c r="A2415" s="280">
        <v>43362</v>
      </c>
      <c r="B2415" s="241" t="s">
        <v>4907</v>
      </c>
      <c r="C2415" s="242"/>
      <c r="D2415" s="140" t="s">
        <v>81</v>
      </c>
      <c r="E2415" s="281">
        <v>205</v>
      </c>
      <c r="F2415" s="259" t="s">
        <v>46</v>
      </c>
      <c r="G2415" s="108" t="s">
        <v>10</v>
      </c>
      <c r="H2415" s="103"/>
    </row>
    <row r="2416" spans="1:8" x14ac:dyDescent="0.2">
      <c r="A2416" s="280">
        <v>43368</v>
      </c>
      <c r="B2416" s="241" t="s">
        <v>4908</v>
      </c>
      <c r="C2416" s="242"/>
      <c r="D2416" s="140" t="s">
        <v>48</v>
      </c>
      <c r="E2416" s="281">
        <v>169</v>
      </c>
      <c r="F2416" s="259" t="s">
        <v>46</v>
      </c>
      <c r="G2416" s="108" t="s">
        <v>10</v>
      </c>
      <c r="H2416" s="103"/>
    </row>
    <row r="2417" spans="1:8" x14ac:dyDescent="0.2">
      <c r="A2417" s="280">
        <v>43368</v>
      </c>
      <c r="B2417" s="241" t="s">
        <v>4909</v>
      </c>
      <c r="C2417" s="242" t="s">
        <v>5126</v>
      </c>
      <c r="D2417" s="140" t="s">
        <v>54</v>
      </c>
      <c r="E2417" s="281">
        <v>1270</v>
      </c>
      <c r="F2417" s="259" t="s">
        <v>46</v>
      </c>
      <c r="G2417" s="108" t="s">
        <v>10</v>
      </c>
      <c r="H2417" s="103"/>
    </row>
    <row r="2418" spans="1:8" x14ac:dyDescent="0.2">
      <c r="A2418" s="280">
        <v>43371</v>
      </c>
      <c r="B2418" s="241" t="s">
        <v>4910</v>
      </c>
      <c r="C2418" s="242"/>
      <c r="D2418" s="140" t="s">
        <v>48</v>
      </c>
      <c r="E2418" s="281">
        <v>409</v>
      </c>
      <c r="F2418" s="259" t="s">
        <v>46</v>
      </c>
      <c r="G2418" s="108" t="s">
        <v>10</v>
      </c>
      <c r="H2418" s="103"/>
    </row>
    <row r="2419" spans="1:8" x14ac:dyDescent="0.2">
      <c r="A2419" s="280">
        <v>43374</v>
      </c>
      <c r="B2419" s="241" t="s">
        <v>4911</v>
      </c>
      <c r="C2419" s="242" t="s">
        <v>5127</v>
      </c>
      <c r="D2419" s="140" t="s">
        <v>54</v>
      </c>
      <c r="E2419" s="281">
        <v>1386.88</v>
      </c>
      <c r="F2419" s="259" t="s">
        <v>46</v>
      </c>
      <c r="G2419" s="108" t="s">
        <v>10</v>
      </c>
      <c r="H2419" s="103"/>
    </row>
    <row r="2420" spans="1:8" x14ac:dyDescent="0.2">
      <c r="A2420" s="280">
        <v>43378</v>
      </c>
      <c r="B2420" s="241" t="s">
        <v>4912</v>
      </c>
      <c r="C2420" s="242" t="s">
        <v>5128</v>
      </c>
      <c r="D2420" s="140" t="s">
        <v>54</v>
      </c>
      <c r="E2420" s="281">
        <v>57.49</v>
      </c>
      <c r="F2420" s="259" t="s">
        <v>46</v>
      </c>
      <c r="G2420" s="108" t="s">
        <v>10</v>
      </c>
      <c r="H2420" s="103"/>
    </row>
    <row r="2421" spans="1:8" x14ac:dyDescent="0.2">
      <c r="A2421" s="280">
        <v>43383</v>
      </c>
      <c r="B2421" s="241" t="s">
        <v>4913</v>
      </c>
      <c r="C2421" s="242" t="s">
        <v>5052</v>
      </c>
      <c r="D2421" s="140" t="s">
        <v>54</v>
      </c>
      <c r="E2421" s="281">
        <v>2199</v>
      </c>
      <c r="F2421" s="259" t="s">
        <v>46</v>
      </c>
      <c r="G2421" s="108" t="s">
        <v>10</v>
      </c>
      <c r="H2421" s="103"/>
    </row>
    <row r="2422" spans="1:8" x14ac:dyDescent="0.2">
      <c r="A2422" s="280">
        <v>43388</v>
      </c>
      <c r="B2422" s="241" t="s">
        <v>4914</v>
      </c>
      <c r="C2422" s="242"/>
      <c r="D2422" s="140"/>
      <c r="E2422" s="281">
        <v>3500</v>
      </c>
      <c r="F2422" s="259" t="s">
        <v>46</v>
      </c>
      <c r="G2422" s="108" t="s">
        <v>10</v>
      </c>
      <c r="H2422" s="103"/>
    </row>
    <row r="2423" spans="1:8" x14ac:dyDescent="0.2">
      <c r="A2423" s="280">
        <v>43395</v>
      </c>
      <c r="B2423" s="241" t="s">
        <v>4915</v>
      </c>
      <c r="C2423" s="242"/>
      <c r="D2423" s="140" t="s">
        <v>81</v>
      </c>
      <c r="E2423" s="281">
        <v>230</v>
      </c>
      <c r="F2423" s="259" t="s">
        <v>46</v>
      </c>
      <c r="G2423" s="108" t="s">
        <v>10</v>
      </c>
      <c r="H2423" s="103"/>
    </row>
    <row r="2424" spans="1:8" x14ac:dyDescent="0.2">
      <c r="A2424" s="280">
        <v>43395</v>
      </c>
      <c r="B2424" s="241" t="s">
        <v>4916</v>
      </c>
      <c r="C2424" s="242" t="s">
        <v>5129</v>
      </c>
      <c r="D2424" s="140" t="s">
        <v>135</v>
      </c>
      <c r="E2424" s="281">
        <v>2058.58</v>
      </c>
      <c r="F2424" s="259" t="s">
        <v>46</v>
      </c>
      <c r="G2424" s="108" t="s">
        <v>10</v>
      </c>
      <c r="H2424" s="103"/>
    </row>
    <row r="2425" spans="1:8" x14ac:dyDescent="0.2">
      <c r="A2425" s="280">
        <v>43403</v>
      </c>
      <c r="B2425" s="241" t="s">
        <v>4917</v>
      </c>
      <c r="C2425" s="242" t="s">
        <v>5130</v>
      </c>
      <c r="D2425" s="140" t="s">
        <v>54</v>
      </c>
      <c r="E2425" s="281">
        <v>1500</v>
      </c>
      <c r="F2425" s="259" t="s">
        <v>46</v>
      </c>
      <c r="G2425" s="108" t="s">
        <v>10</v>
      </c>
      <c r="H2425" s="103"/>
    </row>
    <row r="2426" spans="1:8" x14ac:dyDescent="0.2">
      <c r="A2426" s="280">
        <v>43404</v>
      </c>
      <c r="B2426" s="241" t="s">
        <v>4918</v>
      </c>
      <c r="C2426" s="242" t="s">
        <v>5131</v>
      </c>
      <c r="D2426" s="140" t="s">
        <v>135</v>
      </c>
      <c r="E2426" s="281">
        <v>2448.1</v>
      </c>
      <c r="F2426" s="259" t="s">
        <v>46</v>
      </c>
      <c r="G2426" s="108" t="s">
        <v>10</v>
      </c>
      <c r="H2426" s="103"/>
    </row>
    <row r="2427" spans="1:8" x14ac:dyDescent="0.2">
      <c r="A2427" s="280">
        <v>43409</v>
      </c>
      <c r="B2427" s="241" t="s">
        <v>4919</v>
      </c>
      <c r="C2427" s="242" t="s">
        <v>5132</v>
      </c>
      <c r="D2427" s="140" t="s">
        <v>54</v>
      </c>
      <c r="E2427" s="281">
        <v>79.900000000000006</v>
      </c>
      <c r="F2427" s="259" t="s">
        <v>46</v>
      </c>
      <c r="G2427" s="108" t="s">
        <v>10</v>
      </c>
      <c r="H2427" s="103"/>
    </row>
    <row r="2428" spans="1:8" x14ac:dyDescent="0.2">
      <c r="A2428" s="280">
        <v>43410</v>
      </c>
      <c r="B2428" s="241" t="s">
        <v>4920</v>
      </c>
      <c r="C2428" s="242" t="s">
        <v>5133</v>
      </c>
      <c r="D2428" s="140" t="s">
        <v>54</v>
      </c>
      <c r="E2428" s="281">
        <v>583</v>
      </c>
      <c r="F2428" s="259" t="s">
        <v>46</v>
      </c>
      <c r="G2428" s="108" t="s">
        <v>10</v>
      </c>
      <c r="H2428" s="103"/>
    </row>
    <row r="2429" spans="1:8" x14ac:dyDescent="0.2">
      <c r="A2429" s="280">
        <v>43411</v>
      </c>
      <c r="B2429" s="241" t="s">
        <v>4921</v>
      </c>
      <c r="C2429" s="242" t="s">
        <v>5134</v>
      </c>
      <c r="D2429" s="140" t="s">
        <v>54</v>
      </c>
      <c r="E2429" s="281">
        <v>1500</v>
      </c>
      <c r="F2429" s="259" t="s">
        <v>46</v>
      </c>
      <c r="G2429" s="108" t="s">
        <v>10</v>
      </c>
      <c r="H2429" s="103"/>
    </row>
    <row r="2430" spans="1:8" x14ac:dyDescent="0.2">
      <c r="A2430" s="280">
        <v>43412</v>
      </c>
      <c r="B2430" s="241" t="s">
        <v>4739</v>
      </c>
      <c r="C2430" s="242" t="s">
        <v>5063</v>
      </c>
      <c r="D2430" s="140" t="s">
        <v>54</v>
      </c>
      <c r="E2430" s="281">
        <v>101.65</v>
      </c>
      <c r="F2430" s="259" t="s">
        <v>46</v>
      </c>
      <c r="G2430" s="108" t="s">
        <v>10</v>
      </c>
      <c r="H2430" s="103"/>
    </row>
    <row r="2431" spans="1:8" x14ac:dyDescent="0.2">
      <c r="A2431" s="280">
        <v>43413</v>
      </c>
      <c r="B2431" s="241" t="s">
        <v>5150</v>
      </c>
      <c r="C2431" s="242"/>
      <c r="D2431" s="140" t="s">
        <v>81</v>
      </c>
      <c r="E2431" s="281">
        <v>230</v>
      </c>
      <c r="F2431" s="259" t="s">
        <v>46</v>
      </c>
      <c r="G2431" s="108" t="s">
        <v>10</v>
      </c>
      <c r="H2431" s="103"/>
    </row>
    <row r="2432" spans="1:8" x14ac:dyDescent="0.2">
      <c r="A2432" s="280">
        <v>43416</v>
      </c>
      <c r="B2432" s="241" t="s">
        <v>5151</v>
      </c>
      <c r="C2432" s="242" t="s">
        <v>5152</v>
      </c>
      <c r="D2432" s="140" t="s">
        <v>135</v>
      </c>
      <c r="E2432" s="281">
        <v>2446.66</v>
      </c>
      <c r="F2432" s="259" t="s">
        <v>46</v>
      </c>
      <c r="G2432" s="108" t="s">
        <v>10</v>
      </c>
      <c r="H2432" s="103"/>
    </row>
    <row r="2433" spans="1:8" x14ac:dyDescent="0.2">
      <c r="A2433" s="280">
        <v>43427</v>
      </c>
      <c r="B2433" s="241" t="s">
        <v>5165</v>
      </c>
      <c r="C2433" s="242"/>
      <c r="D2433" s="140" t="s">
        <v>81</v>
      </c>
      <c r="E2433" s="281">
        <v>440</v>
      </c>
      <c r="F2433" s="259" t="s">
        <v>46</v>
      </c>
      <c r="G2433" s="108" t="s">
        <v>10</v>
      </c>
      <c r="H2433" s="103"/>
    </row>
    <row r="2434" spans="1:8" x14ac:dyDescent="0.2">
      <c r="A2434" s="280">
        <v>43427</v>
      </c>
      <c r="B2434" s="241" t="s">
        <v>5166</v>
      </c>
      <c r="C2434" s="242"/>
      <c r="D2434" s="140" t="s">
        <v>48</v>
      </c>
      <c r="E2434" s="281">
        <v>1147.96</v>
      </c>
      <c r="F2434" s="259" t="s">
        <v>46</v>
      </c>
      <c r="G2434" s="108" t="s">
        <v>10</v>
      </c>
      <c r="H2434" s="103"/>
    </row>
    <row r="2435" spans="1:8" x14ac:dyDescent="0.2">
      <c r="A2435" s="280">
        <v>43430</v>
      </c>
      <c r="B2435" s="241" t="s">
        <v>5170</v>
      </c>
      <c r="C2435" s="242"/>
      <c r="D2435" s="140" t="s">
        <v>81</v>
      </c>
      <c r="E2435" s="281">
        <v>225</v>
      </c>
      <c r="F2435" s="259" t="s">
        <v>46</v>
      </c>
      <c r="G2435" s="108" t="s">
        <v>10</v>
      </c>
      <c r="H2435" s="103"/>
    </row>
    <row r="2436" spans="1:8" x14ac:dyDescent="0.2">
      <c r="A2436" s="280">
        <v>43431</v>
      </c>
      <c r="B2436" s="241" t="s">
        <v>5173</v>
      </c>
      <c r="C2436" s="242" t="s">
        <v>5174</v>
      </c>
      <c r="D2436" s="140" t="s">
        <v>54</v>
      </c>
      <c r="E2436" s="281">
        <v>1032.27</v>
      </c>
      <c r="F2436" s="259" t="s">
        <v>46</v>
      </c>
      <c r="G2436" s="108" t="s">
        <v>10</v>
      </c>
      <c r="H2436" s="103"/>
    </row>
    <row r="2437" spans="1:8" x14ac:dyDescent="0.2">
      <c r="A2437" s="280">
        <v>43433</v>
      </c>
      <c r="B2437" s="241" t="s">
        <v>5177</v>
      </c>
      <c r="C2437" s="242" t="s">
        <v>5178</v>
      </c>
      <c r="D2437" s="140" t="s">
        <v>54</v>
      </c>
      <c r="E2437" s="281">
        <v>26700</v>
      </c>
      <c r="F2437" s="259" t="s">
        <v>46</v>
      </c>
      <c r="G2437" s="108" t="s">
        <v>10</v>
      </c>
      <c r="H2437" s="103"/>
    </row>
    <row r="2438" spans="1:8" x14ac:dyDescent="0.2">
      <c r="A2438" s="280">
        <v>43437</v>
      </c>
      <c r="B2438" s="241" t="s">
        <v>5187</v>
      </c>
      <c r="C2438" s="242" t="s">
        <v>5188</v>
      </c>
      <c r="D2438" s="140" t="s">
        <v>135</v>
      </c>
      <c r="E2438" s="281">
        <v>1413.12</v>
      </c>
      <c r="F2438" s="259" t="s">
        <v>46</v>
      </c>
      <c r="G2438" s="108" t="s">
        <v>10</v>
      </c>
      <c r="H2438" s="103"/>
    </row>
    <row r="2439" spans="1:8" x14ac:dyDescent="0.2">
      <c r="A2439" s="280">
        <v>43438</v>
      </c>
      <c r="B2439" s="241" t="s">
        <v>5191</v>
      </c>
      <c r="C2439" s="242" t="s">
        <v>5192</v>
      </c>
      <c r="D2439" s="140" t="s">
        <v>54</v>
      </c>
      <c r="E2439" s="281">
        <v>53</v>
      </c>
      <c r="F2439" s="259" t="s">
        <v>46</v>
      </c>
      <c r="G2439" s="108" t="s">
        <v>10</v>
      </c>
      <c r="H2439" s="103"/>
    </row>
    <row r="2440" spans="1:8" x14ac:dyDescent="0.2">
      <c r="A2440" s="280">
        <v>43438</v>
      </c>
      <c r="B2440" s="241" t="s">
        <v>5193</v>
      </c>
      <c r="C2440" s="242" t="s">
        <v>5194</v>
      </c>
      <c r="D2440" s="140" t="s">
        <v>54</v>
      </c>
      <c r="E2440" s="281">
        <v>107.3</v>
      </c>
      <c r="F2440" s="259" t="s">
        <v>46</v>
      </c>
      <c r="G2440" s="108" t="s">
        <v>10</v>
      </c>
      <c r="H2440" s="103"/>
    </row>
    <row r="2441" spans="1:8" x14ac:dyDescent="0.2">
      <c r="A2441" s="280">
        <v>43438</v>
      </c>
      <c r="B2441" s="241" t="s">
        <v>5191</v>
      </c>
      <c r="C2441" s="242" t="s">
        <v>5192</v>
      </c>
      <c r="D2441" s="140" t="s">
        <v>54</v>
      </c>
      <c r="E2441" s="281">
        <v>53</v>
      </c>
      <c r="F2441" s="259" t="s">
        <v>46</v>
      </c>
      <c r="G2441" s="108" t="s">
        <v>10</v>
      </c>
      <c r="H2441" s="103"/>
    </row>
    <row r="2442" spans="1:8" x14ac:dyDescent="0.2">
      <c r="A2442" s="280">
        <v>43446</v>
      </c>
      <c r="B2442" s="241" t="s">
        <v>5212</v>
      </c>
      <c r="C2442" s="242" t="s">
        <v>5213</v>
      </c>
      <c r="D2442" s="140" t="s">
        <v>54</v>
      </c>
      <c r="E2442" s="281">
        <v>7000</v>
      </c>
      <c r="F2442" s="259" t="s">
        <v>46</v>
      </c>
      <c r="G2442" s="108" t="s">
        <v>10</v>
      </c>
      <c r="H2442" s="103"/>
    </row>
    <row r="2443" spans="1:8" x14ac:dyDescent="0.2">
      <c r="A2443" s="280">
        <v>43447</v>
      </c>
      <c r="B2443" s="241" t="s">
        <v>5216</v>
      </c>
      <c r="C2443" s="242" t="s">
        <v>5217</v>
      </c>
      <c r="D2443" s="140" t="s">
        <v>54</v>
      </c>
      <c r="E2443" s="281">
        <v>720</v>
      </c>
      <c r="F2443" s="259" t="s">
        <v>46</v>
      </c>
      <c r="G2443" s="108" t="s">
        <v>10</v>
      </c>
      <c r="H2443" s="103"/>
    </row>
    <row r="2444" spans="1:8" x14ac:dyDescent="0.2">
      <c r="A2444" s="280">
        <v>43447</v>
      </c>
      <c r="B2444" s="241" t="s">
        <v>5219</v>
      </c>
      <c r="C2444" s="242" t="s">
        <v>5220</v>
      </c>
      <c r="D2444" s="140" t="s">
        <v>54</v>
      </c>
      <c r="E2444" s="281">
        <v>1200</v>
      </c>
      <c r="F2444" s="259" t="s">
        <v>46</v>
      </c>
      <c r="G2444" s="108" t="s">
        <v>10</v>
      </c>
      <c r="H2444" s="103"/>
    </row>
    <row r="2445" spans="1:8" x14ac:dyDescent="0.2">
      <c r="A2445" s="280">
        <v>43455</v>
      </c>
      <c r="B2445" s="241" t="s">
        <v>5228</v>
      </c>
      <c r="C2445" s="242"/>
      <c r="D2445" s="140" t="s">
        <v>48</v>
      </c>
      <c r="E2445" s="281">
        <v>1077.93</v>
      </c>
      <c r="F2445" s="259" t="s">
        <v>46</v>
      </c>
      <c r="G2445" s="108" t="s">
        <v>10</v>
      </c>
      <c r="H2445" s="103"/>
    </row>
    <row r="2446" spans="1:8" ht="12.75" thickBot="1" x14ac:dyDescent="0.25">
      <c r="A2446" s="280">
        <v>43455</v>
      </c>
      <c r="B2446" s="241" t="s">
        <v>5229</v>
      </c>
      <c r="C2446" s="242"/>
      <c r="D2446" s="140" t="s">
        <v>81</v>
      </c>
      <c r="E2446" s="281">
        <v>365</v>
      </c>
      <c r="F2446" s="259" t="s">
        <v>46</v>
      </c>
      <c r="G2446" s="108" t="s">
        <v>10</v>
      </c>
      <c r="H2446" s="103"/>
    </row>
    <row r="2447" spans="1:8" ht="12.75" thickBot="1" x14ac:dyDescent="0.25">
      <c r="A2447" s="735" t="s">
        <v>3078</v>
      </c>
      <c r="B2447" s="736"/>
      <c r="C2447" s="467"/>
      <c r="D2447" s="468"/>
      <c r="E2447" s="469">
        <f>SUM(E2322:E2446)</f>
        <v>150799.516</v>
      </c>
      <c r="F2447" s="575"/>
      <c r="G2447" s="467"/>
      <c r="H2447" s="471"/>
    </row>
    <row r="2448" spans="1:8" x14ac:dyDescent="0.2">
      <c r="A2448" s="280">
        <v>43129</v>
      </c>
      <c r="B2448" s="241" t="s">
        <v>4922</v>
      </c>
      <c r="C2448" s="242"/>
      <c r="D2448" s="140" t="s">
        <v>303</v>
      </c>
      <c r="E2448" s="281">
        <v>388.6</v>
      </c>
      <c r="F2448" s="259" t="s">
        <v>46</v>
      </c>
      <c r="G2448" s="108" t="s">
        <v>5</v>
      </c>
      <c r="H2448" s="103"/>
    </row>
    <row r="2449" spans="1:8" x14ac:dyDescent="0.2">
      <c r="A2449" s="280">
        <v>43129</v>
      </c>
      <c r="B2449" s="241" t="s">
        <v>4923</v>
      </c>
      <c r="C2449" s="242"/>
      <c r="D2449" s="140" t="s">
        <v>49</v>
      </c>
      <c r="E2449" s="281">
        <v>1000</v>
      </c>
      <c r="F2449" s="259" t="s">
        <v>46</v>
      </c>
      <c r="G2449" s="108" t="s">
        <v>5</v>
      </c>
      <c r="H2449" s="103"/>
    </row>
    <row r="2450" spans="1:8" x14ac:dyDescent="0.2">
      <c r="A2450" s="280">
        <v>43165</v>
      </c>
      <c r="B2450" s="241" t="s">
        <v>4924</v>
      </c>
      <c r="C2450" s="242" t="s">
        <v>5135</v>
      </c>
      <c r="D2450" s="140" t="s">
        <v>54</v>
      </c>
      <c r="E2450" s="281">
        <v>1746.07</v>
      </c>
      <c r="F2450" s="259" t="s">
        <v>46</v>
      </c>
      <c r="G2450" s="108" t="s">
        <v>5</v>
      </c>
      <c r="H2450" s="103"/>
    </row>
    <row r="2451" spans="1:8" x14ac:dyDescent="0.2">
      <c r="A2451" s="280">
        <v>43173</v>
      </c>
      <c r="B2451" s="241" t="s">
        <v>4925</v>
      </c>
      <c r="C2451" s="282"/>
      <c r="D2451" s="140" t="s">
        <v>303</v>
      </c>
      <c r="E2451" s="281">
        <v>370.75</v>
      </c>
      <c r="F2451" s="259" t="s">
        <v>46</v>
      </c>
      <c r="G2451" s="108" t="s">
        <v>5</v>
      </c>
      <c r="H2451" s="103"/>
    </row>
    <row r="2452" spans="1:8" x14ac:dyDescent="0.2">
      <c r="A2452" s="280">
        <v>43173</v>
      </c>
      <c r="B2452" s="241" t="s">
        <v>4926</v>
      </c>
      <c r="C2452" s="242"/>
      <c r="D2452" s="140" t="s">
        <v>49</v>
      </c>
      <c r="E2452" s="281">
        <v>1000</v>
      </c>
      <c r="F2452" s="259" t="s">
        <v>46</v>
      </c>
      <c r="G2452" s="108" t="s">
        <v>5</v>
      </c>
      <c r="H2452" s="103"/>
    </row>
    <row r="2453" spans="1:8" x14ac:dyDescent="0.2">
      <c r="A2453" s="280">
        <v>43174</v>
      </c>
      <c r="B2453" s="241" t="s">
        <v>4927</v>
      </c>
      <c r="C2453" s="242"/>
      <c r="D2453" s="140" t="s">
        <v>81</v>
      </c>
      <c r="E2453" s="281">
        <v>440</v>
      </c>
      <c r="F2453" s="259" t="s">
        <v>46</v>
      </c>
      <c r="G2453" s="108" t="s">
        <v>5</v>
      </c>
      <c r="H2453" s="103"/>
    </row>
    <row r="2454" spans="1:8" x14ac:dyDescent="0.2">
      <c r="A2454" s="280">
        <v>43174</v>
      </c>
      <c r="B2454" s="241" t="s">
        <v>4928</v>
      </c>
      <c r="C2454" s="242" t="s">
        <v>5136</v>
      </c>
      <c r="D2454" s="140" t="s">
        <v>54</v>
      </c>
      <c r="E2454" s="281">
        <v>759.5</v>
      </c>
      <c r="F2454" s="259" t="s">
        <v>46</v>
      </c>
      <c r="G2454" s="108" t="s">
        <v>5</v>
      </c>
      <c r="H2454" s="103"/>
    </row>
    <row r="2455" spans="1:8" x14ac:dyDescent="0.2">
      <c r="A2455" s="280">
        <v>43175</v>
      </c>
      <c r="B2455" s="241" t="s">
        <v>4929</v>
      </c>
      <c r="C2455" s="242"/>
      <c r="D2455" s="140" t="s">
        <v>81</v>
      </c>
      <c r="E2455" s="281">
        <v>230</v>
      </c>
      <c r="F2455" s="259" t="s">
        <v>46</v>
      </c>
      <c r="G2455" s="108" t="s">
        <v>5</v>
      </c>
      <c r="H2455" s="103"/>
    </row>
    <row r="2456" spans="1:8" x14ac:dyDescent="0.2">
      <c r="A2456" s="280">
        <v>43192</v>
      </c>
      <c r="B2456" s="241" t="s">
        <v>4930</v>
      </c>
      <c r="C2456" s="242" t="s">
        <v>5137</v>
      </c>
      <c r="D2456" s="140" t="s">
        <v>54</v>
      </c>
      <c r="E2456" s="281">
        <v>1930</v>
      </c>
      <c r="F2456" s="259" t="s">
        <v>46</v>
      </c>
      <c r="G2456" s="108" t="s">
        <v>5</v>
      </c>
      <c r="H2456" s="103"/>
    </row>
    <row r="2457" spans="1:8" x14ac:dyDescent="0.2">
      <c r="A2457" s="280">
        <v>43192</v>
      </c>
      <c r="B2457" s="241" t="s">
        <v>4931</v>
      </c>
      <c r="C2457" s="242" t="s">
        <v>5138</v>
      </c>
      <c r="D2457" s="140" t="s">
        <v>135</v>
      </c>
      <c r="E2457" s="281">
        <v>4933.4799999999996</v>
      </c>
      <c r="F2457" s="259" t="s">
        <v>46</v>
      </c>
      <c r="G2457" s="108" t="s">
        <v>5</v>
      </c>
      <c r="H2457" s="103"/>
    </row>
    <row r="2458" spans="1:8" x14ac:dyDescent="0.2">
      <c r="A2458" s="280">
        <v>43194</v>
      </c>
      <c r="B2458" s="241" t="s">
        <v>4932</v>
      </c>
      <c r="C2458" s="242"/>
      <c r="D2458" s="140" t="s">
        <v>303</v>
      </c>
      <c r="E2458" s="281">
        <v>461.25</v>
      </c>
      <c r="F2458" s="259" t="s">
        <v>46</v>
      </c>
      <c r="G2458" s="108" t="s">
        <v>5</v>
      </c>
      <c r="H2458" s="103"/>
    </row>
    <row r="2459" spans="1:8" x14ac:dyDescent="0.2">
      <c r="A2459" s="280">
        <v>43194</v>
      </c>
      <c r="B2459" s="241" t="s">
        <v>4933</v>
      </c>
      <c r="C2459" s="242"/>
      <c r="D2459" s="140" t="s">
        <v>49</v>
      </c>
      <c r="E2459" s="281">
        <v>1000</v>
      </c>
      <c r="F2459" s="259" t="s">
        <v>46</v>
      </c>
      <c r="G2459" s="108" t="s">
        <v>5</v>
      </c>
      <c r="H2459" s="103"/>
    </row>
    <row r="2460" spans="1:8" x14ac:dyDescent="0.2">
      <c r="A2460" s="280">
        <v>43201</v>
      </c>
      <c r="B2460" s="241" t="s">
        <v>4934</v>
      </c>
      <c r="C2460" s="242" t="s">
        <v>5139</v>
      </c>
      <c r="D2460" s="140" t="s">
        <v>135</v>
      </c>
      <c r="E2460" s="281">
        <v>4200</v>
      </c>
      <c r="F2460" s="259" t="s">
        <v>46</v>
      </c>
      <c r="G2460" s="108" t="s">
        <v>5</v>
      </c>
      <c r="H2460" s="103"/>
    </row>
    <row r="2461" spans="1:8" x14ac:dyDescent="0.2">
      <c r="A2461" s="280">
        <v>43202</v>
      </c>
      <c r="B2461" s="241" t="s">
        <v>4935</v>
      </c>
      <c r="C2461" s="242"/>
      <c r="D2461" s="140" t="s">
        <v>49</v>
      </c>
      <c r="E2461" s="281">
        <v>1000</v>
      </c>
      <c r="F2461" s="259" t="s">
        <v>46</v>
      </c>
      <c r="G2461" s="108" t="s">
        <v>5</v>
      </c>
      <c r="H2461" s="103"/>
    </row>
    <row r="2462" spans="1:8" x14ac:dyDescent="0.2">
      <c r="A2462" s="280">
        <v>43203</v>
      </c>
      <c r="B2462" s="241" t="s">
        <v>4936</v>
      </c>
      <c r="C2462" s="242"/>
      <c r="D2462" s="140" t="s">
        <v>81</v>
      </c>
      <c r="E2462" s="281">
        <v>670</v>
      </c>
      <c r="F2462" s="259" t="s">
        <v>46</v>
      </c>
      <c r="G2462" s="108" t="s">
        <v>5</v>
      </c>
      <c r="H2462" s="103"/>
    </row>
    <row r="2463" spans="1:8" x14ac:dyDescent="0.2">
      <c r="A2463" s="280">
        <v>43203</v>
      </c>
      <c r="B2463" s="241" t="s">
        <v>4937</v>
      </c>
      <c r="C2463" s="242"/>
      <c r="D2463" s="140" t="s">
        <v>81</v>
      </c>
      <c r="E2463" s="281">
        <v>670</v>
      </c>
      <c r="F2463" s="259" t="s">
        <v>46</v>
      </c>
      <c r="G2463" s="108" t="s">
        <v>5</v>
      </c>
      <c r="H2463" s="103"/>
    </row>
    <row r="2464" spans="1:8" x14ac:dyDescent="0.2">
      <c r="A2464" s="280">
        <v>43203</v>
      </c>
      <c r="B2464" s="241" t="s">
        <v>4938</v>
      </c>
      <c r="C2464" s="242"/>
      <c r="D2464" s="140" t="s">
        <v>81</v>
      </c>
      <c r="E2464" s="281">
        <v>440</v>
      </c>
      <c r="F2464" s="259" t="s">
        <v>46</v>
      </c>
      <c r="G2464" s="108" t="s">
        <v>5</v>
      </c>
      <c r="H2464" s="103"/>
    </row>
    <row r="2465" spans="1:8" x14ac:dyDescent="0.2">
      <c r="A2465" s="280">
        <v>43234</v>
      </c>
      <c r="B2465" s="241" t="s">
        <v>4939</v>
      </c>
      <c r="C2465" s="242"/>
      <c r="D2465" s="140" t="s">
        <v>81</v>
      </c>
      <c r="E2465" s="281">
        <v>670</v>
      </c>
      <c r="F2465" s="259" t="s">
        <v>46</v>
      </c>
      <c r="G2465" s="108" t="s">
        <v>5</v>
      </c>
      <c r="H2465" s="103"/>
    </row>
    <row r="2466" spans="1:8" x14ac:dyDescent="0.2">
      <c r="A2466" s="280">
        <v>43241</v>
      </c>
      <c r="B2466" s="241" t="s">
        <v>4940</v>
      </c>
      <c r="C2466" s="242" t="s">
        <v>5092</v>
      </c>
      <c r="D2466" s="140" t="s">
        <v>54</v>
      </c>
      <c r="E2466" s="281">
        <v>1126.2</v>
      </c>
      <c r="F2466" s="259" t="s">
        <v>46</v>
      </c>
      <c r="G2466" s="108" t="s">
        <v>5</v>
      </c>
      <c r="H2466" s="103"/>
    </row>
    <row r="2467" spans="1:8" x14ac:dyDescent="0.2">
      <c r="A2467" s="280">
        <v>43241</v>
      </c>
      <c r="B2467" s="241" t="s">
        <v>4941</v>
      </c>
      <c r="C2467" s="242" t="s">
        <v>5140</v>
      </c>
      <c r="D2467" s="140" t="s">
        <v>54</v>
      </c>
      <c r="E2467" s="281">
        <v>1126.2</v>
      </c>
      <c r="F2467" s="259" t="s">
        <v>46</v>
      </c>
      <c r="G2467" s="108" t="s">
        <v>5</v>
      </c>
      <c r="H2467" s="103"/>
    </row>
    <row r="2468" spans="1:8" x14ac:dyDescent="0.2">
      <c r="A2468" s="280">
        <v>43242</v>
      </c>
      <c r="B2468" s="241" t="s">
        <v>4942</v>
      </c>
      <c r="C2468" s="242" t="s">
        <v>5141</v>
      </c>
      <c r="D2468" s="140" t="s">
        <v>54</v>
      </c>
      <c r="E2468" s="281">
        <v>470</v>
      </c>
      <c r="F2468" s="259" t="s">
        <v>46</v>
      </c>
      <c r="G2468" s="108" t="s">
        <v>5</v>
      </c>
      <c r="H2468" s="103"/>
    </row>
    <row r="2469" spans="1:8" x14ac:dyDescent="0.2">
      <c r="A2469" s="280">
        <v>43242</v>
      </c>
      <c r="B2469" s="241" t="s">
        <v>4943</v>
      </c>
      <c r="C2469" s="242" t="s">
        <v>5142</v>
      </c>
      <c r="D2469" s="140" t="s">
        <v>135</v>
      </c>
      <c r="E2469" s="281">
        <v>512.17999999999995</v>
      </c>
      <c r="F2469" s="259" t="s">
        <v>46</v>
      </c>
      <c r="G2469" s="108" t="s">
        <v>5</v>
      </c>
      <c r="H2469" s="103"/>
    </row>
    <row r="2470" spans="1:8" x14ac:dyDescent="0.2">
      <c r="A2470" s="280">
        <v>43249</v>
      </c>
      <c r="B2470" s="241" t="s">
        <v>4944</v>
      </c>
      <c r="C2470" s="242" t="s">
        <v>5143</v>
      </c>
      <c r="D2470" s="140" t="s">
        <v>54</v>
      </c>
      <c r="E2470" s="281">
        <v>1200</v>
      </c>
      <c r="F2470" s="259" t="s">
        <v>46</v>
      </c>
      <c r="G2470" s="108" t="s">
        <v>5</v>
      </c>
      <c r="H2470" s="103"/>
    </row>
    <row r="2471" spans="1:8" x14ac:dyDescent="0.2">
      <c r="A2471" s="280">
        <v>43258</v>
      </c>
      <c r="B2471" s="241" t="s">
        <v>4945</v>
      </c>
      <c r="C2471" s="242"/>
      <c r="D2471" s="140" t="s">
        <v>303</v>
      </c>
      <c r="E2471" s="281">
        <v>498.72</v>
      </c>
      <c r="F2471" s="259" t="s">
        <v>46</v>
      </c>
      <c r="G2471" s="108" t="s">
        <v>5</v>
      </c>
      <c r="H2471" s="103"/>
    </row>
    <row r="2472" spans="1:8" x14ac:dyDescent="0.2">
      <c r="A2472" s="280">
        <v>43258</v>
      </c>
      <c r="B2472" s="241" t="s">
        <v>4946</v>
      </c>
      <c r="C2472" s="242"/>
      <c r="D2472" s="140" t="s">
        <v>49</v>
      </c>
      <c r="E2472" s="281">
        <v>1000</v>
      </c>
      <c r="F2472" s="259" t="s">
        <v>46</v>
      </c>
      <c r="G2472" s="108" t="s">
        <v>5</v>
      </c>
      <c r="H2472" s="103"/>
    </row>
    <row r="2473" spans="1:8" x14ac:dyDescent="0.2">
      <c r="A2473" s="280">
        <v>43263</v>
      </c>
      <c r="B2473" s="241" t="s">
        <v>4947</v>
      </c>
      <c r="C2473" s="242" t="s">
        <v>5144</v>
      </c>
      <c r="D2473" s="140" t="s">
        <v>135</v>
      </c>
      <c r="E2473" s="281">
        <v>974.4</v>
      </c>
      <c r="F2473" s="259" t="s">
        <v>46</v>
      </c>
      <c r="G2473" s="108" t="s">
        <v>5</v>
      </c>
      <c r="H2473" s="103"/>
    </row>
    <row r="2474" spans="1:8" x14ac:dyDescent="0.2">
      <c r="A2474" s="280">
        <v>43263</v>
      </c>
      <c r="B2474" s="241" t="s">
        <v>4948</v>
      </c>
      <c r="C2474" s="242"/>
      <c r="D2474" s="140" t="s">
        <v>81</v>
      </c>
      <c r="E2474" s="281">
        <v>425</v>
      </c>
      <c r="F2474" s="259" t="s">
        <v>46</v>
      </c>
      <c r="G2474" s="108" t="s">
        <v>5</v>
      </c>
      <c r="H2474" s="103"/>
    </row>
    <row r="2475" spans="1:8" x14ac:dyDescent="0.2">
      <c r="A2475" s="280">
        <v>43270</v>
      </c>
      <c r="B2475" s="241" t="s">
        <v>4949</v>
      </c>
      <c r="C2475" s="242" t="s">
        <v>5145</v>
      </c>
      <c r="D2475" s="140" t="s">
        <v>54</v>
      </c>
      <c r="E2475" s="281">
        <v>300</v>
      </c>
      <c r="F2475" s="259" t="s">
        <v>46</v>
      </c>
      <c r="G2475" s="108" t="s">
        <v>5</v>
      </c>
      <c r="H2475" s="103"/>
    </row>
    <row r="2476" spans="1:8" x14ac:dyDescent="0.2">
      <c r="A2476" s="280">
        <v>43286</v>
      </c>
      <c r="B2476" s="241" t="s">
        <v>4950</v>
      </c>
      <c r="C2476" s="242"/>
      <c r="D2476" s="140" t="s">
        <v>303</v>
      </c>
      <c r="E2476" s="281">
        <v>797.47</v>
      </c>
      <c r="F2476" s="259" t="s">
        <v>46</v>
      </c>
      <c r="G2476" s="108" t="s">
        <v>5</v>
      </c>
      <c r="H2476" s="103"/>
    </row>
    <row r="2477" spans="1:8" x14ac:dyDescent="0.2">
      <c r="A2477" s="280">
        <v>43322</v>
      </c>
      <c r="B2477" s="241" t="s">
        <v>4951</v>
      </c>
      <c r="C2477" s="242"/>
      <c r="D2477" s="140" t="s">
        <v>49</v>
      </c>
      <c r="E2477" s="281">
        <v>1000</v>
      </c>
      <c r="F2477" s="259" t="s">
        <v>46</v>
      </c>
      <c r="G2477" s="108" t="s">
        <v>5</v>
      </c>
      <c r="H2477" s="103"/>
    </row>
    <row r="2478" spans="1:8" x14ac:dyDescent="0.2">
      <c r="A2478" s="280">
        <v>43349</v>
      </c>
      <c r="B2478" s="241" t="s">
        <v>4952</v>
      </c>
      <c r="C2478" s="242"/>
      <c r="D2478" s="140" t="s">
        <v>303</v>
      </c>
      <c r="E2478" s="281">
        <v>750.94</v>
      </c>
      <c r="F2478" s="259" t="s">
        <v>46</v>
      </c>
      <c r="G2478" s="108" t="s">
        <v>5</v>
      </c>
      <c r="H2478" s="103"/>
    </row>
    <row r="2479" spans="1:8" x14ac:dyDescent="0.2">
      <c r="A2479" s="280">
        <v>43360</v>
      </c>
      <c r="B2479" s="241" t="s">
        <v>4953</v>
      </c>
      <c r="C2479" s="242"/>
      <c r="D2479" s="140" t="s">
        <v>49</v>
      </c>
      <c r="E2479" s="281">
        <v>1000</v>
      </c>
      <c r="F2479" s="259" t="s">
        <v>46</v>
      </c>
      <c r="G2479" s="108" t="s">
        <v>5</v>
      </c>
      <c r="H2479" s="103"/>
    </row>
    <row r="2480" spans="1:8" x14ac:dyDescent="0.2">
      <c r="A2480" s="280">
        <v>43381</v>
      </c>
      <c r="B2480" s="241" t="s">
        <v>4954</v>
      </c>
      <c r="C2480" s="242"/>
      <c r="D2480" s="140" t="s">
        <v>303</v>
      </c>
      <c r="E2480" s="281">
        <v>341.43</v>
      </c>
      <c r="F2480" s="259" t="s">
        <v>46</v>
      </c>
      <c r="G2480" s="108" t="s">
        <v>5</v>
      </c>
      <c r="H2480" s="103"/>
    </row>
    <row r="2481" spans="1:8" x14ac:dyDescent="0.2">
      <c r="A2481" s="280">
        <v>43381</v>
      </c>
      <c r="B2481" s="241" t="s">
        <v>4955</v>
      </c>
      <c r="C2481" s="242"/>
      <c r="D2481" s="140" t="s">
        <v>49</v>
      </c>
      <c r="E2481" s="281">
        <v>1000</v>
      </c>
      <c r="F2481" s="259" t="s">
        <v>46</v>
      </c>
      <c r="G2481" s="108" t="s">
        <v>5</v>
      </c>
      <c r="H2481" s="103"/>
    </row>
    <row r="2482" spans="1:8" x14ac:dyDescent="0.2">
      <c r="A2482" s="280">
        <v>43388</v>
      </c>
      <c r="B2482" s="241" t="s">
        <v>4956</v>
      </c>
      <c r="C2482" s="242"/>
      <c r="D2482" s="140"/>
      <c r="E2482" s="281">
        <v>263.43</v>
      </c>
      <c r="F2482" s="259" t="s">
        <v>46</v>
      </c>
      <c r="G2482" s="108" t="s">
        <v>5</v>
      </c>
      <c r="H2482" s="103"/>
    </row>
    <row r="2483" spans="1:8" x14ac:dyDescent="0.2">
      <c r="A2483" s="280">
        <v>43411</v>
      </c>
      <c r="B2483" s="241" t="s">
        <v>4957</v>
      </c>
      <c r="C2483" s="242"/>
      <c r="D2483" s="140" t="s">
        <v>303</v>
      </c>
      <c r="E2483" s="281">
        <v>355.34989999999999</v>
      </c>
      <c r="F2483" s="259" t="s">
        <v>46</v>
      </c>
      <c r="G2483" s="108" t="s">
        <v>5</v>
      </c>
      <c r="H2483" s="103"/>
    </row>
    <row r="2484" spans="1:8" x14ac:dyDescent="0.2">
      <c r="A2484" s="280">
        <v>43411</v>
      </c>
      <c r="B2484" s="241" t="s">
        <v>4958</v>
      </c>
      <c r="C2484" s="242"/>
      <c r="D2484" s="140" t="s">
        <v>49</v>
      </c>
      <c r="E2484" s="281">
        <v>1000</v>
      </c>
      <c r="F2484" s="259" t="s">
        <v>46</v>
      </c>
      <c r="G2484" s="108" t="s">
        <v>5</v>
      </c>
      <c r="H2484" s="103"/>
    </row>
    <row r="2485" spans="1:8" x14ac:dyDescent="0.2">
      <c r="A2485" s="280">
        <v>43412</v>
      </c>
      <c r="B2485" s="241" t="s">
        <v>4959</v>
      </c>
      <c r="C2485" s="242"/>
      <c r="D2485" s="140" t="s">
        <v>48</v>
      </c>
      <c r="E2485" s="281">
        <v>44</v>
      </c>
      <c r="F2485" s="259" t="s">
        <v>46</v>
      </c>
      <c r="G2485" s="108" t="s">
        <v>5</v>
      </c>
      <c r="H2485" s="103"/>
    </row>
    <row r="2486" spans="1:8" x14ac:dyDescent="0.2">
      <c r="A2486" s="280">
        <v>43437</v>
      </c>
      <c r="B2486" s="241" t="s">
        <v>5189</v>
      </c>
      <c r="C2486" s="242" t="s">
        <v>5190</v>
      </c>
      <c r="D2486" s="140" t="s">
        <v>135</v>
      </c>
      <c r="E2486" s="281">
        <v>748.26</v>
      </c>
      <c r="F2486" s="259" t="s">
        <v>46</v>
      </c>
      <c r="G2486" s="108" t="s">
        <v>5</v>
      </c>
      <c r="H2486" s="103"/>
    </row>
    <row r="2487" spans="1:8" x14ac:dyDescent="0.2">
      <c r="A2487" s="280">
        <v>43447</v>
      </c>
      <c r="B2487" s="241" t="s">
        <v>5218</v>
      </c>
      <c r="C2487" s="242"/>
      <c r="D2487" s="140" t="s">
        <v>49</v>
      </c>
      <c r="E2487" s="281">
        <v>1000</v>
      </c>
      <c r="F2487" s="259" t="s">
        <v>46</v>
      </c>
      <c r="G2487" s="108" t="s">
        <v>5</v>
      </c>
      <c r="H2487" s="103"/>
    </row>
    <row r="2488" spans="1:8" ht="12.75" thickBot="1" x14ac:dyDescent="0.25">
      <c r="A2488" s="280">
        <v>43447</v>
      </c>
      <c r="B2488" s="241" t="s">
        <v>5221</v>
      </c>
      <c r="C2488" s="242"/>
      <c r="D2488" s="140" t="s">
        <v>303</v>
      </c>
      <c r="E2488" s="281">
        <v>253.97</v>
      </c>
      <c r="F2488" s="259" t="s">
        <v>46</v>
      </c>
      <c r="G2488" s="108" t="s">
        <v>5</v>
      </c>
      <c r="H2488" s="103"/>
    </row>
    <row r="2489" spans="1:8" ht="12.75" thickBot="1" x14ac:dyDescent="0.25">
      <c r="A2489" s="735" t="s">
        <v>3078</v>
      </c>
      <c r="B2489" s="736"/>
      <c r="C2489" s="467"/>
      <c r="D2489" s="468"/>
      <c r="E2489" s="469">
        <f>SUM(E2448:E2488)</f>
        <v>38097.199900000014</v>
      </c>
      <c r="F2489" s="575"/>
      <c r="G2489" s="467"/>
      <c r="H2489" s="471"/>
    </row>
    <row r="2490" spans="1:8" ht="12.75" thickBot="1" x14ac:dyDescent="0.25">
      <c r="A2490" s="551"/>
      <c r="B2490" s="530" t="s">
        <v>3079</v>
      </c>
      <c r="C2490" s="571"/>
      <c r="D2490" s="531"/>
      <c r="E2490" s="572">
        <f>SUM(E2489,E2447,E2321,E2303,E2263,E2251,E2050)</f>
        <v>548599.75150000001</v>
      </c>
      <c r="F2490" s="571"/>
      <c r="G2490" s="571"/>
      <c r="H2490" s="574"/>
    </row>
    <row r="2491" spans="1:8" x14ac:dyDescent="0.2">
      <c r="A2491" s="722" t="s">
        <v>5230</v>
      </c>
      <c r="B2491" s="723"/>
      <c r="C2491" s="723"/>
      <c r="D2491" s="723"/>
      <c r="E2491" s="723"/>
      <c r="F2491" s="723"/>
      <c r="G2491" s="723"/>
      <c r="H2491" s="724"/>
    </row>
    <row r="2492" spans="1:8" s="536" customFormat="1" x14ac:dyDescent="0.2">
      <c r="A2492" s="582" t="s">
        <v>295</v>
      </c>
      <c r="B2492" s="583" t="s">
        <v>296</v>
      </c>
      <c r="C2492" s="440" t="s">
        <v>297</v>
      </c>
      <c r="D2492" s="440" t="s">
        <v>298</v>
      </c>
      <c r="E2492" s="584" t="s">
        <v>299</v>
      </c>
      <c r="F2492" s="584" t="s">
        <v>300</v>
      </c>
      <c r="G2492" s="440" t="s">
        <v>301</v>
      </c>
      <c r="H2492" s="585" t="s">
        <v>749</v>
      </c>
    </row>
    <row r="2493" spans="1:8" x14ac:dyDescent="0.2">
      <c r="A2493" s="280">
        <v>43475</v>
      </c>
      <c r="B2493" s="241" t="s">
        <v>5358</v>
      </c>
      <c r="C2493" s="242" t="s">
        <v>5300</v>
      </c>
      <c r="D2493" s="140" t="s">
        <v>54</v>
      </c>
      <c r="E2493" s="281">
        <v>1359</v>
      </c>
      <c r="F2493" s="259" t="s">
        <v>46</v>
      </c>
      <c r="G2493" s="108" t="s">
        <v>6326</v>
      </c>
      <c r="H2493" s="103"/>
    </row>
    <row r="2494" spans="1:8" x14ac:dyDescent="0.2">
      <c r="A2494" s="280">
        <v>43508</v>
      </c>
      <c r="B2494" s="241" t="s">
        <v>5413</v>
      </c>
      <c r="C2494" s="242"/>
      <c r="D2494" s="140" t="s">
        <v>48</v>
      </c>
      <c r="E2494" s="281">
        <v>113.85</v>
      </c>
      <c r="F2494" s="259" t="s">
        <v>46</v>
      </c>
      <c r="G2494" s="108" t="s">
        <v>6326</v>
      </c>
      <c r="H2494" s="103"/>
    </row>
    <row r="2495" spans="1:8" x14ac:dyDescent="0.2">
      <c r="A2495" s="280">
        <v>43514</v>
      </c>
      <c r="B2495" s="241" t="s">
        <v>5421</v>
      </c>
      <c r="C2495" s="242"/>
      <c r="D2495" s="140" t="s">
        <v>48</v>
      </c>
      <c r="E2495" s="281">
        <v>155.97999999999999</v>
      </c>
      <c r="F2495" s="259" t="s">
        <v>46</v>
      </c>
      <c r="G2495" s="108" t="s">
        <v>6326</v>
      </c>
      <c r="H2495" s="103"/>
    </row>
    <row r="2496" spans="1:8" x14ac:dyDescent="0.2">
      <c r="A2496" s="280">
        <v>43514</v>
      </c>
      <c r="B2496" s="241" t="s">
        <v>5424</v>
      </c>
      <c r="C2496" s="242" t="s">
        <v>5425</v>
      </c>
      <c r="D2496" s="140" t="s">
        <v>54</v>
      </c>
      <c r="E2496" s="281">
        <v>1359</v>
      </c>
      <c r="F2496" s="259" t="s">
        <v>46</v>
      </c>
      <c r="G2496" s="108" t="s">
        <v>6326</v>
      </c>
      <c r="H2496" s="103"/>
    </row>
    <row r="2497" spans="1:8" x14ac:dyDescent="0.2">
      <c r="A2497" s="280">
        <v>43521</v>
      </c>
      <c r="B2497" s="241" t="s">
        <v>5439</v>
      </c>
      <c r="C2497" s="242" t="s">
        <v>5258</v>
      </c>
      <c r="D2497" s="140" t="s">
        <v>54</v>
      </c>
      <c r="E2497" s="281">
        <v>330</v>
      </c>
      <c r="F2497" s="259" t="s">
        <v>46</v>
      </c>
      <c r="G2497" s="108" t="s">
        <v>6326</v>
      </c>
      <c r="H2497" s="103"/>
    </row>
    <row r="2498" spans="1:8" x14ac:dyDescent="0.2">
      <c r="A2498" s="280">
        <v>43539</v>
      </c>
      <c r="B2498" s="241" t="s">
        <v>5257</v>
      </c>
      <c r="C2498" s="242" t="s">
        <v>5258</v>
      </c>
      <c r="D2498" s="140" t="s">
        <v>54</v>
      </c>
      <c r="E2498" s="281">
        <v>453.53</v>
      </c>
      <c r="F2498" s="259" t="s">
        <v>46</v>
      </c>
      <c r="G2498" s="108" t="s">
        <v>6326</v>
      </c>
      <c r="H2498" s="103"/>
    </row>
    <row r="2499" spans="1:8" x14ac:dyDescent="0.2">
      <c r="A2499" s="280">
        <v>43592</v>
      </c>
      <c r="B2499" s="241" t="s">
        <v>5327</v>
      </c>
      <c r="C2499" s="242"/>
      <c r="D2499" s="140" t="s">
        <v>48</v>
      </c>
      <c r="E2499" s="281">
        <v>184</v>
      </c>
      <c r="F2499" s="259" t="s">
        <v>46</v>
      </c>
      <c r="G2499" s="108" t="s">
        <v>6326</v>
      </c>
      <c r="H2499" s="103"/>
    </row>
    <row r="2500" spans="1:8" x14ac:dyDescent="0.2">
      <c r="A2500" s="280">
        <v>43662</v>
      </c>
      <c r="B2500" s="241" t="s">
        <v>5556</v>
      </c>
      <c r="C2500" s="242" t="s">
        <v>5557</v>
      </c>
      <c r="D2500" s="140" t="s">
        <v>54</v>
      </c>
      <c r="E2500" s="281">
        <v>638.32000000000005</v>
      </c>
      <c r="F2500" s="259" t="s">
        <v>46</v>
      </c>
      <c r="G2500" s="108" t="s">
        <v>6326</v>
      </c>
      <c r="H2500" s="103"/>
    </row>
    <row r="2501" spans="1:8" ht="12.75" thickBot="1" x14ac:dyDescent="0.25">
      <c r="A2501" s="280">
        <v>43678</v>
      </c>
      <c r="B2501" s="241" t="s">
        <v>6367</v>
      </c>
      <c r="C2501" s="242" t="s">
        <v>5586</v>
      </c>
      <c r="D2501" s="140" t="s">
        <v>54</v>
      </c>
      <c r="E2501" s="281">
        <v>380</v>
      </c>
      <c r="F2501" s="259" t="s">
        <v>46</v>
      </c>
      <c r="G2501" s="108" t="s">
        <v>6326</v>
      </c>
      <c r="H2501" s="103"/>
    </row>
    <row r="2502" spans="1:8" ht="12.75" thickBot="1" x14ac:dyDescent="0.25">
      <c r="A2502" s="735" t="s">
        <v>3078</v>
      </c>
      <c r="B2502" s="746"/>
      <c r="C2502" s="467"/>
      <c r="D2502" s="468"/>
      <c r="E2502" s="469">
        <f>SUM(E2493:E2501)</f>
        <v>4973.6799999999994</v>
      </c>
      <c r="F2502" s="575"/>
      <c r="G2502" s="467"/>
      <c r="H2502" s="471"/>
    </row>
    <row r="2503" spans="1:8" x14ac:dyDescent="0.2">
      <c r="A2503" s="280">
        <v>43468</v>
      </c>
      <c r="B2503" s="241" t="s">
        <v>5339</v>
      </c>
      <c r="C2503" s="242"/>
      <c r="D2503" s="140" t="s">
        <v>303</v>
      </c>
      <c r="E2503" s="281">
        <v>0</v>
      </c>
      <c r="F2503" s="259" t="s">
        <v>46</v>
      </c>
      <c r="G2503" s="108" t="s">
        <v>6327</v>
      </c>
      <c r="H2503" s="103"/>
    </row>
    <row r="2504" spans="1:8" x14ac:dyDescent="0.2">
      <c r="A2504" s="280">
        <v>43469</v>
      </c>
      <c r="B2504" s="241" t="s">
        <v>5341</v>
      </c>
      <c r="C2504" s="242"/>
      <c r="D2504" s="140" t="s">
        <v>49</v>
      </c>
      <c r="E2504" s="281">
        <v>250</v>
      </c>
      <c r="F2504" s="259" t="s">
        <v>46</v>
      </c>
      <c r="G2504" s="108" t="s">
        <v>6327</v>
      </c>
      <c r="H2504" s="103"/>
    </row>
    <row r="2505" spans="1:8" x14ac:dyDescent="0.2">
      <c r="A2505" s="280">
        <v>43469</v>
      </c>
      <c r="B2505" s="241" t="s">
        <v>5342</v>
      </c>
      <c r="C2505" s="242" t="s">
        <v>5343</v>
      </c>
      <c r="D2505" s="140" t="s">
        <v>54</v>
      </c>
      <c r="E2505" s="281">
        <v>211.5</v>
      </c>
      <c r="F2505" s="259" t="s">
        <v>46</v>
      </c>
      <c r="G2505" s="108" t="s">
        <v>6327</v>
      </c>
      <c r="H2505" s="103"/>
    </row>
    <row r="2506" spans="1:8" x14ac:dyDescent="0.2">
      <c r="A2506" s="280">
        <v>43472</v>
      </c>
      <c r="B2506" s="241" t="s">
        <v>5346</v>
      </c>
      <c r="C2506" s="242"/>
      <c r="D2506" s="140" t="s">
        <v>49</v>
      </c>
      <c r="E2506" s="281">
        <v>1000</v>
      </c>
      <c r="F2506" s="259" t="s">
        <v>46</v>
      </c>
      <c r="G2506" s="108" t="s">
        <v>6327</v>
      </c>
      <c r="H2506" s="103"/>
    </row>
    <row r="2507" spans="1:8" x14ac:dyDescent="0.2">
      <c r="A2507" s="280">
        <v>43472</v>
      </c>
      <c r="B2507" s="241" t="s">
        <v>5347</v>
      </c>
      <c r="C2507" s="242"/>
      <c r="D2507" s="140" t="s">
        <v>303</v>
      </c>
      <c r="E2507" s="281">
        <v>225.95</v>
      </c>
      <c r="F2507" s="259" t="s">
        <v>46</v>
      </c>
      <c r="G2507" s="108" t="s">
        <v>6327</v>
      </c>
      <c r="H2507" s="103"/>
    </row>
    <row r="2508" spans="1:8" x14ac:dyDescent="0.2">
      <c r="A2508" s="280">
        <v>43472</v>
      </c>
      <c r="B2508" s="241" t="s">
        <v>5350</v>
      </c>
      <c r="C2508" s="242" t="s">
        <v>5351</v>
      </c>
      <c r="D2508" s="140" t="s">
        <v>54</v>
      </c>
      <c r="E2508" s="281">
        <v>1295</v>
      </c>
      <c r="F2508" s="259" t="s">
        <v>46</v>
      </c>
      <c r="G2508" s="108" t="s">
        <v>6327</v>
      </c>
      <c r="H2508" s="103"/>
    </row>
    <row r="2509" spans="1:8" x14ac:dyDescent="0.2">
      <c r="A2509" s="280">
        <v>43473</v>
      </c>
      <c r="B2509" s="241" t="s">
        <v>5354</v>
      </c>
      <c r="C2509" s="242" t="s">
        <v>5355</v>
      </c>
      <c r="D2509" s="140" t="s">
        <v>54</v>
      </c>
      <c r="E2509" s="281">
        <v>507.4</v>
      </c>
      <c r="F2509" s="259" t="s">
        <v>46</v>
      </c>
      <c r="G2509" s="108" t="s">
        <v>6327</v>
      </c>
      <c r="H2509" s="103"/>
    </row>
    <row r="2510" spans="1:8" x14ac:dyDescent="0.2">
      <c r="A2510" s="280">
        <v>43475</v>
      </c>
      <c r="B2510" s="241" t="s">
        <v>5359</v>
      </c>
      <c r="C2510" s="242" t="s">
        <v>5360</v>
      </c>
      <c r="D2510" s="140" t="s">
        <v>54</v>
      </c>
      <c r="E2510" s="281">
        <v>495</v>
      </c>
      <c r="F2510" s="259" t="s">
        <v>46</v>
      </c>
      <c r="G2510" s="108" t="s">
        <v>6327</v>
      </c>
      <c r="H2510" s="103"/>
    </row>
    <row r="2511" spans="1:8" x14ac:dyDescent="0.2">
      <c r="A2511" s="280">
        <v>43480</v>
      </c>
      <c r="B2511" s="241" t="s">
        <v>5361</v>
      </c>
      <c r="C2511" s="242" t="s">
        <v>5362</v>
      </c>
      <c r="D2511" s="140" t="s">
        <v>54</v>
      </c>
      <c r="E2511" s="281">
        <v>419.07</v>
      </c>
      <c r="F2511" s="259" t="s">
        <v>46</v>
      </c>
      <c r="G2511" s="108" t="s">
        <v>6327</v>
      </c>
      <c r="H2511" s="103"/>
    </row>
    <row r="2512" spans="1:8" x14ac:dyDescent="0.2">
      <c r="A2512" s="280">
        <v>43486</v>
      </c>
      <c r="B2512" s="241" t="s">
        <v>5368</v>
      </c>
      <c r="C2512" s="242"/>
      <c r="D2512" s="140" t="s">
        <v>49</v>
      </c>
      <c r="E2512" s="281">
        <v>2000</v>
      </c>
      <c r="F2512" s="259" t="s">
        <v>46</v>
      </c>
      <c r="G2512" s="108" t="s">
        <v>6327</v>
      </c>
      <c r="H2512" s="103"/>
    </row>
    <row r="2513" spans="1:8" x14ac:dyDescent="0.2">
      <c r="A2513" s="280">
        <v>43486</v>
      </c>
      <c r="B2513" s="241" t="s">
        <v>5372</v>
      </c>
      <c r="C2513" s="242" t="s">
        <v>5373</v>
      </c>
      <c r="D2513" s="140" t="s">
        <v>54</v>
      </c>
      <c r="E2513" s="281">
        <v>300</v>
      </c>
      <c r="F2513" s="259" t="s">
        <v>46</v>
      </c>
      <c r="G2513" s="108" t="s">
        <v>6327</v>
      </c>
      <c r="H2513" s="103"/>
    </row>
    <row r="2514" spans="1:8" x14ac:dyDescent="0.2">
      <c r="A2514" s="280">
        <v>43486</v>
      </c>
      <c r="B2514" s="241" t="s">
        <v>5374</v>
      </c>
      <c r="C2514" s="242"/>
      <c r="D2514" s="140" t="s">
        <v>303</v>
      </c>
      <c r="E2514" s="281">
        <v>0.27989999999999998</v>
      </c>
      <c r="F2514" s="259" t="s">
        <v>46</v>
      </c>
      <c r="G2514" s="108" t="s">
        <v>6327</v>
      </c>
      <c r="H2514" s="103"/>
    </row>
    <row r="2515" spans="1:8" x14ac:dyDescent="0.2">
      <c r="A2515" s="280">
        <v>43486</v>
      </c>
      <c r="B2515" s="241" t="s">
        <v>5367</v>
      </c>
      <c r="C2515" s="242"/>
      <c r="D2515" s="140" t="s">
        <v>303</v>
      </c>
      <c r="E2515" s="281">
        <v>12.9199</v>
      </c>
      <c r="F2515" s="259" t="s">
        <v>46</v>
      </c>
      <c r="G2515" s="108" t="s">
        <v>6327</v>
      </c>
      <c r="H2515" s="103"/>
    </row>
    <row r="2516" spans="1:8" x14ac:dyDescent="0.2">
      <c r="A2516" s="280">
        <v>43488</v>
      </c>
      <c r="B2516" s="241" t="s">
        <v>5378</v>
      </c>
      <c r="C2516" s="242" t="s">
        <v>5379</v>
      </c>
      <c r="D2516" s="140" t="s">
        <v>54</v>
      </c>
      <c r="E2516" s="281">
        <v>1600</v>
      </c>
      <c r="F2516" s="259" t="s">
        <v>46</v>
      </c>
      <c r="G2516" s="108" t="s">
        <v>6327</v>
      </c>
      <c r="H2516" s="103"/>
    </row>
    <row r="2517" spans="1:8" x14ac:dyDescent="0.2">
      <c r="A2517" s="280">
        <v>43489</v>
      </c>
      <c r="B2517" s="241" t="s">
        <v>5390</v>
      </c>
      <c r="C2517" s="242"/>
      <c r="D2517" s="140" t="s">
        <v>303</v>
      </c>
      <c r="E2517" s="281">
        <v>1.58</v>
      </c>
      <c r="F2517" s="259" t="s">
        <v>46</v>
      </c>
      <c r="G2517" s="108" t="s">
        <v>6327</v>
      </c>
      <c r="H2517" s="103"/>
    </row>
    <row r="2518" spans="1:8" x14ac:dyDescent="0.2">
      <c r="A2518" s="280">
        <v>43489</v>
      </c>
      <c r="B2518" s="241" t="s">
        <v>5388</v>
      </c>
      <c r="C2518" s="242" t="s">
        <v>5389</v>
      </c>
      <c r="D2518" s="140" t="s">
        <v>54</v>
      </c>
      <c r="E2518" s="281">
        <v>1760</v>
      </c>
      <c r="F2518" s="259" t="s">
        <v>46</v>
      </c>
      <c r="G2518" s="108" t="s">
        <v>6327</v>
      </c>
      <c r="H2518" s="103"/>
    </row>
    <row r="2519" spans="1:8" x14ac:dyDescent="0.2">
      <c r="A2519" s="280">
        <v>43489</v>
      </c>
      <c r="B2519" s="241" t="s">
        <v>5384</v>
      </c>
      <c r="C2519" s="242" t="s">
        <v>5385</v>
      </c>
      <c r="D2519" s="140" t="s">
        <v>54</v>
      </c>
      <c r="E2519" s="281">
        <v>462</v>
      </c>
      <c r="F2519" s="259" t="s">
        <v>46</v>
      </c>
      <c r="G2519" s="108" t="s">
        <v>6327</v>
      </c>
      <c r="H2519" s="103"/>
    </row>
    <row r="2520" spans="1:8" x14ac:dyDescent="0.2">
      <c r="A2520" s="280">
        <v>43489</v>
      </c>
      <c r="B2520" s="241" t="s">
        <v>5386</v>
      </c>
      <c r="C2520" s="242" t="s">
        <v>5387</v>
      </c>
      <c r="D2520" s="140" t="s">
        <v>54</v>
      </c>
      <c r="E2520" s="281">
        <v>1170</v>
      </c>
      <c r="F2520" s="259" t="s">
        <v>46</v>
      </c>
      <c r="G2520" s="108" t="s">
        <v>6327</v>
      </c>
      <c r="H2520" s="103"/>
    </row>
    <row r="2521" spans="1:8" x14ac:dyDescent="0.2">
      <c r="A2521" s="280">
        <v>43496</v>
      </c>
      <c r="B2521" s="241" t="s">
        <v>5396</v>
      </c>
      <c r="C2521" s="242"/>
      <c r="D2521" s="140" t="s">
        <v>49</v>
      </c>
      <c r="E2521" s="281">
        <v>250</v>
      </c>
      <c r="F2521" s="259" t="s">
        <v>46</v>
      </c>
      <c r="G2521" s="108" t="s">
        <v>6327</v>
      </c>
      <c r="H2521" s="103"/>
    </row>
    <row r="2522" spans="1:8" x14ac:dyDescent="0.2">
      <c r="A2522" s="280">
        <v>43496</v>
      </c>
      <c r="B2522" s="241" t="s">
        <v>5397</v>
      </c>
      <c r="C2522" s="242" t="s">
        <v>5398</v>
      </c>
      <c r="D2522" s="140" t="s">
        <v>51</v>
      </c>
      <c r="E2522" s="281">
        <v>620.5</v>
      </c>
      <c r="F2522" s="259" t="s">
        <v>46</v>
      </c>
      <c r="G2522" s="108" t="s">
        <v>6327</v>
      </c>
      <c r="H2522" s="103"/>
    </row>
    <row r="2523" spans="1:8" x14ac:dyDescent="0.2">
      <c r="A2523" s="280">
        <v>43496</v>
      </c>
      <c r="B2523" s="241" t="s">
        <v>5395</v>
      </c>
      <c r="C2523" s="242"/>
      <c r="D2523" s="140" t="s">
        <v>303</v>
      </c>
      <c r="E2523" s="281">
        <v>0</v>
      </c>
      <c r="F2523" s="259" t="s">
        <v>46</v>
      </c>
      <c r="G2523" s="108" t="s">
        <v>6327</v>
      </c>
      <c r="H2523" s="103"/>
    </row>
    <row r="2524" spans="1:8" x14ac:dyDescent="0.2">
      <c r="A2524" s="280">
        <v>43501</v>
      </c>
      <c r="B2524" s="241" t="s">
        <v>5402</v>
      </c>
      <c r="C2524" s="242" t="s">
        <v>5403</v>
      </c>
      <c r="D2524" s="140" t="s">
        <v>54</v>
      </c>
      <c r="E2524" s="281">
        <v>756.8</v>
      </c>
      <c r="F2524" s="259" t="s">
        <v>46</v>
      </c>
      <c r="G2524" s="108" t="s">
        <v>6327</v>
      </c>
      <c r="H2524" s="103"/>
    </row>
    <row r="2525" spans="1:8" x14ac:dyDescent="0.2">
      <c r="A2525" s="280">
        <v>43501</v>
      </c>
      <c r="B2525" s="241" t="s">
        <v>5399</v>
      </c>
      <c r="C2525" s="242" t="s">
        <v>5400</v>
      </c>
      <c r="D2525" s="140" t="s">
        <v>54</v>
      </c>
      <c r="E2525" s="281">
        <v>3240</v>
      </c>
      <c r="F2525" s="259" t="s">
        <v>46</v>
      </c>
      <c r="G2525" s="108" t="s">
        <v>6327</v>
      </c>
      <c r="H2525" s="103"/>
    </row>
    <row r="2526" spans="1:8" x14ac:dyDescent="0.2">
      <c r="A2526" s="280">
        <v>43503</v>
      </c>
      <c r="B2526" s="241" t="s">
        <v>5407</v>
      </c>
      <c r="C2526" s="242" t="s">
        <v>5408</v>
      </c>
      <c r="D2526" s="140" t="s">
        <v>54</v>
      </c>
      <c r="E2526" s="281">
        <v>308</v>
      </c>
      <c r="F2526" s="259" t="s">
        <v>46</v>
      </c>
      <c r="G2526" s="108" t="s">
        <v>6327</v>
      </c>
      <c r="H2526" s="103"/>
    </row>
    <row r="2527" spans="1:8" x14ac:dyDescent="0.2">
      <c r="A2527" s="280">
        <v>43504</v>
      </c>
      <c r="B2527" s="241" t="s">
        <v>5410</v>
      </c>
      <c r="C2527" s="242"/>
      <c r="D2527" s="140" t="s">
        <v>49</v>
      </c>
      <c r="E2527" s="281">
        <v>2000</v>
      </c>
      <c r="F2527" s="259" t="s">
        <v>46</v>
      </c>
      <c r="G2527" s="108" t="s">
        <v>6327</v>
      </c>
      <c r="H2527" s="103"/>
    </row>
    <row r="2528" spans="1:8" x14ac:dyDescent="0.2">
      <c r="A2528" s="280">
        <v>43504</v>
      </c>
      <c r="B2528" s="241" t="s">
        <v>5409</v>
      </c>
      <c r="C2528" s="242"/>
      <c r="D2528" s="140" t="s">
        <v>303</v>
      </c>
      <c r="E2528" s="281">
        <v>12.5199</v>
      </c>
      <c r="F2528" s="259" t="s">
        <v>46</v>
      </c>
      <c r="G2528" s="108" t="s">
        <v>6327</v>
      </c>
      <c r="H2528" s="103"/>
    </row>
    <row r="2529" spans="1:8" x14ac:dyDescent="0.2">
      <c r="A2529" s="280">
        <v>43508</v>
      </c>
      <c r="B2529" s="241" t="s">
        <v>5414</v>
      </c>
      <c r="C2529" s="242" t="s">
        <v>5415</v>
      </c>
      <c r="D2529" s="140" t="s">
        <v>54</v>
      </c>
      <c r="E2529" s="281">
        <v>485</v>
      </c>
      <c r="F2529" s="259" t="s">
        <v>46</v>
      </c>
      <c r="G2529" s="108" t="s">
        <v>6327</v>
      </c>
      <c r="H2529" s="103"/>
    </row>
    <row r="2530" spans="1:8" x14ac:dyDescent="0.2">
      <c r="A2530" s="280">
        <v>43510</v>
      </c>
      <c r="B2530" s="241" t="s">
        <v>5419</v>
      </c>
      <c r="C2530" s="242" t="s">
        <v>5420</v>
      </c>
      <c r="D2530" s="140" t="s">
        <v>54</v>
      </c>
      <c r="E2530" s="281">
        <v>326.39999999999998</v>
      </c>
      <c r="F2530" s="259" t="s">
        <v>46</v>
      </c>
      <c r="G2530" s="108" t="s">
        <v>6327</v>
      </c>
      <c r="H2530" s="103"/>
    </row>
    <row r="2531" spans="1:8" x14ac:dyDescent="0.2">
      <c r="A2531" s="280">
        <v>43515</v>
      </c>
      <c r="B2531" s="241" t="s">
        <v>5429</v>
      </c>
      <c r="C2531" s="242" t="s">
        <v>5430</v>
      </c>
      <c r="D2531" s="140" t="s">
        <v>54</v>
      </c>
      <c r="E2531" s="281">
        <v>720.5</v>
      </c>
      <c r="F2531" s="259" t="s">
        <v>46</v>
      </c>
      <c r="G2531" s="108" t="s">
        <v>6327</v>
      </c>
      <c r="H2531" s="103"/>
    </row>
    <row r="2532" spans="1:8" x14ac:dyDescent="0.2">
      <c r="A2532" s="280">
        <v>43515</v>
      </c>
      <c r="B2532" s="241" t="s">
        <v>5431</v>
      </c>
      <c r="C2532" s="242" t="s">
        <v>5432</v>
      </c>
      <c r="D2532" s="140" t="s">
        <v>54</v>
      </c>
      <c r="E2532" s="281">
        <v>621</v>
      </c>
      <c r="F2532" s="259" t="s">
        <v>46</v>
      </c>
      <c r="G2532" s="108" t="s">
        <v>6327</v>
      </c>
      <c r="H2532" s="103"/>
    </row>
    <row r="2533" spans="1:8" x14ac:dyDescent="0.2">
      <c r="A2533" s="280">
        <v>43516</v>
      </c>
      <c r="B2533" s="241" t="s">
        <v>5433</v>
      </c>
      <c r="C2533" s="242" t="s">
        <v>5434</v>
      </c>
      <c r="D2533" s="140" t="s">
        <v>54</v>
      </c>
      <c r="E2533" s="281">
        <v>204</v>
      </c>
      <c r="F2533" s="259" t="s">
        <v>46</v>
      </c>
      <c r="G2533" s="108" t="s">
        <v>6327</v>
      </c>
      <c r="H2533" s="103"/>
    </row>
    <row r="2534" spans="1:8" x14ac:dyDescent="0.2">
      <c r="A2534" s="280">
        <v>43518</v>
      </c>
      <c r="B2534" s="241" t="s">
        <v>5435</v>
      </c>
      <c r="C2534" s="242" t="s">
        <v>5436</v>
      </c>
      <c r="D2534" s="140" t="s">
        <v>54</v>
      </c>
      <c r="E2534" s="281">
        <v>598</v>
      </c>
      <c r="F2534" s="259" t="s">
        <v>46</v>
      </c>
      <c r="G2534" s="108" t="s">
        <v>6327</v>
      </c>
      <c r="H2534" s="103"/>
    </row>
    <row r="2535" spans="1:8" x14ac:dyDescent="0.2">
      <c r="A2535" s="280">
        <v>43522</v>
      </c>
      <c r="B2535" s="241" t="s">
        <v>5233</v>
      </c>
      <c r="C2535" s="242"/>
      <c r="D2535" s="140" t="s">
        <v>49</v>
      </c>
      <c r="E2535" s="281">
        <v>250</v>
      </c>
      <c r="F2535" s="259" t="s">
        <v>46</v>
      </c>
      <c r="G2535" s="108" t="s">
        <v>6327</v>
      </c>
      <c r="H2535" s="103"/>
    </row>
    <row r="2536" spans="1:8" x14ac:dyDescent="0.2">
      <c r="A2536" s="280">
        <v>43522</v>
      </c>
      <c r="B2536" s="241" t="s">
        <v>5232</v>
      </c>
      <c r="C2536" s="242"/>
      <c r="D2536" s="140" t="s">
        <v>303</v>
      </c>
      <c r="E2536" s="281">
        <v>0</v>
      </c>
      <c r="F2536" s="259" t="s">
        <v>46</v>
      </c>
      <c r="G2536" s="108" t="s">
        <v>6327</v>
      </c>
      <c r="H2536" s="103"/>
    </row>
    <row r="2537" spans="1:8" x14ac:dyDescent="0.2">
      <c r="A2537" s="280">
        <v>43524</v>
      </c>
      <c r="B2537" s="241" t="s">
        <v>5234</v>
      </c>
      <c r="C2537" s="242" t="s">
        <v>5235</v>
      </c>
      <c r="D2537" s="140" t="s">
        <v>54</v>
      </c>
      <c r="E2537" s="281">
        <v>576</v>
      </c>
      <c r="F2537" s="259" t="s">
        <v>46</v>
      </c>
      <c r="G2537" s="108" t="s">
        <v>6327</v>
      </c>
      <c r="H2537" s="103"/>
    </row>
    <row r="2538" spans="1:8" x14ac:dyDescent="0.2">
      <c r="A2538" s="280">
        <v>43525</v>
      </c>
      <c r="B2538" s="241" t="s">
        <v>5240</v>
      </c>
      <c r="C2538" s="242" t="s">
        <v>5241</v>
      </c>
      <c r="D2538" s="140" t="s">
        <v>54</v>
      </c>
      <c r="E2538" s="281">
        <v>330.95</v>
      </c>
      <c r="F2538" s="259" t="s">
        <v>46</v>
      </c>
      <c r="G2538" s="108" t="s">
        <v>6327</v>
      </c>
      <c r="H2538" s="103"/>
    </row>
    <row r="2539" spans="1:8" x14ac:dyDescent="0.2">
      <c r="A2539" s="280">
        <v>43531</v>
      </c>
      <c r="B2539" s="241" t="s">
        <v>5244</v>
      </c>
      <c r="C2539" s="242" t="s">
        <v>5245</v>
      </c>
      <c r="D2539" s="140" t="s">
        <v>54</v>
      </c>
      <c r="E2539" s="281">
        <v>239.67</v>
      </c>
      <c r="F2539" s="259" t="s">
        <v>46</v>
      </c>
      <c r="G2539" s="108" t="s">
        <v>6327</v>
      </c>
      <c r="H2539" s="103"/>
    </row>
    <row r="2540" spans="1:8" x14ac:dyDescent="0.2">
      <c r="A2540" s="280">
        <v>43531</v>
      </c>
      <c r="B2540" s="241" t="s">
        <v>5242</v>
      </c>
      <c r="C2540" s="242" t="s">
        <v>5243</v>
      </c>
      <c r="D2540" s="140" t="s">
        <v>54</v>
      </c>
      <c r="E2540" s="281">
        <v>335</v>
      </c>
      <c r="F2540" s="259" t="s">
        <v>46</v>
      </c>
      <c r="G2540" s="108" t="s">
        <v>6327</v>
      </c>
      <c r="H2540" s="103"/>
    </row>
    <row r="2541" spans="1:8" x14ac:dyDescent="0.2">
      <c r="A2541" s="280">
        <v>43532</v>
      </c>
      <c r="B2541" s="241" t="s">
        <v>5246</v>
      </c>
      <c r="C2541" s="242" t="s">
        <v>5247</v>
      </c>
      <c r="D2541" s="140" t="s">
        <v>54</v>
      </c>
      <c r="E2541" s="281">
        <v>1422.6</v>
      </c>
      <c r="F2541" s="259" t="s">
        <v>46</v>
      </c>
      <c r="G2541" s="108" t="s">
        <v>6327</v>
      </c>
      <c r="H2541" s="103"/>
    </row>
    <row r="2542" spans="1:8" x14ac:dyDescent="0.2">
      <c r="A2542" s="280">
        <v>43537</v>
      </c>
      <c r="B2542" s="241" t="s">
        <v>5251</v>
      </c>
      <c r="C2542" s="242"/>
      <c r="D2542" s="140"/>
      <c r="E2542" s="281">
        <v>2000</v>
      </c>
      <c r="F2542" s="259" t="s">
        <v>46</v>
      </c>
      <c r="G2542" s="108" t="s">
        <v>6327</v>
      </c>
      <c r="H2542" s="103"/>
    </row>
    <row r="2543" spans="1:8" x14ac:dyDescent="0.2">
      <c r="A2543" s="280">
        <v>43538</v>
      </c>
      <c r="B2543" s="241" t="s">
        <v>5254</v>
      </c>
      <c r="C2543" s="242" t="s">
        <v>5255</v>
      </c>
      <c r="D2543" s="140" t="s">
        <v>54</v>
      </c>
      <c r="E2543" s="281">
        <v>1200</v>
      </c>
      <c r="F2543" s="259" t="s">
        <v>46</v>
      </c>
      <c r="G2543" s="108" t="s">
        <v>6327</v>
      </c>
      <c r="H2543" s="103"/>
    </row>
    <row r="2544" spans="1:8" x14ac:dyDescent="0.2">
      <c r="A2544" s="280">
        <v>43542</v>
      </c>
      <c r="B2544" s="241" t="s">
        <v>5259</v>
      </c>
      <c r="C2544" s="242" t="s">
        <v>5260</v>
      </c>
      <c r="D2544" s="140" t="s">
        <v>54</v>
      </c>
      <c r="E2544" s="281">
        <v>880</v>
      </c>
      <c r="F2544" s="259" t="s">
        <v>46</v>
      </c>
      <c r="G2544" s="108" t="s">
        <v>6327</v>
      </c>
      <c r="H2544" s="103"/>
    </row>
    <row r="2545" spans="1:8" x14ac:dyDescent="0.2">
      <c r="A2545" s="280">
        <v>43542</v>
      </c>
      <c r="B2545" s="241" t="s">
        <v>6377</v>
      </c>
      <c r="C2545" s="242" t="s">
        <v>5261</v>
      </c>
      <c r="D2545" s="140" t="s">
        <v>54</v>
      </c>
      <c r="E2545" s="281">
        <v>635.19000000000005</v>
      </c>
      <c r="F2545" s="259" t="s">
        <v>46</v>
      </c>
      <c r="G2545" s="108" t="s">
        <v>6327</v>
      </c>
      <c r="H2545" s="103"/>
    </row>
    <row r="2546" spans="1:8" x14ac:dyDescent="0.2">
      <c r="A2546" s="280">
        <v>43544</v>
      </c>
      <c r="B2546" s="241" t="s">
        <v>5264</v>
      </c>
      <c r="C2546" s="242" t="s">
        <v>5265</v>
      </c>
      <c r="D2546" s="140" t="s">
        <v>54</v>
      </c>
      <c r="E2546" s="281">
        <v>708</v>
      </c>
      <c r="F2546" s="259" t="s">
        <v>46</v>
      </c>
      <c r="G2546" s="108" t="s">
        <v>6327</v>
      </c>
      <c r="H2546" s="103"/>
    </row>
    <row r="2547" spans="1:8" x14ac:dyDescent="0.2">
      <c r="A2547" s="280">
        <v>43552</v>
      </c>
      <c r="B2547" s="241" t="s">
        <v>5270</v>
      </c>
      <c r="C2547" s="242"/>
      <c r="D2547" s="140" t="s">
        <v>49</v>
      </c>
      <c r="E2547" s="281">
        <v>250</v>
      </c>
      <c r="F2547" s="259" t="s">
        <v>46</v>
      </c>
      <c r="G2547" s="108" t="s">
        <v>6327</v>
      </c>
      <c r="H2547" s="103"/>
    </row>
    <row r="2548" spans="1:8" x14ac:dyDescent="0.2">
      <c r="A2548" s="280">
        <v>43552</v>
      </c>
      <c r="B2548" s="241" t="s">
        <v>5271</v>
      </c>
      <c r="C2548" s="242" t="s">
        <v>5272</v>
      </c>
      <c r="D2548" s="140" t="s">
        <v>54</v>
      </c>
      <c r="E2548" s="281">
        <v>6300</v>
      </c>
      <c r="F2548" s="259" t="s">
        <v>46</v>
      </c>
      <c r="G2548" s="108" t="s">
        <v>6327</v>
      </c>
      <c r="H2548" s="103"/>
    </row>
    <row r="2549" spans="1:8" x14ac:dyDescent="0.2">
      <c r="A2549" s="280">
        <v>43556</v>
      </c>
      <c r="B2549" s="241" t="s">
        <v>5276</v>
      </c>
      <c r="C2549" s="242"/>
      <c r="D2549" s="140" t="s">
        <v>49</v>
      </c>
      <c r="E2549" s="281">
        <v>2000</v>
      </c>
      <c r="F2549" s="259" t="s">
        <v>46</v>
      </c>
      <c r="G2549" s="108" t="s">
        <v>6327</v>
      </c>
      <c r="H2549" s="103"/>
    </row>
    <row r="2550" spans="1:8" x14ac:dyDescent="0.2">
      <c r="A2550" s="280">
        <v>43556</v>
      </c>
      <c r="B2550" s="241" t="s">
        <v>5277</v>
      </c>
      <c r="C2550" s="242"/>
      <c r="D2550" s="140" t="s">
        <v>303</v>
      </c>
      <c r="E2550" s="281">
        <v>8.0998999999999999</v>
      </c>
      <c r="F2550" s="259" t="s">
        <v>46</v>
      </c>
      <c r="G2550" s="108" t="s">
        <v>6327</v>
      </c>
      <c r="H2550" s="103"/>
    </row>
    <row r="2551" spans="1:8" x14ac:dyDescent="0.2">
      <c r="A2551" s="280">
        <v>43556</v>
      </c>
      <c r="B2551" s="241" t="s">
        <v>5278</v>
      </c>
      <c r="C2551" s="242" t="s">
        <v>5279</v>
      </c>
      <c r="D2551" s="140" t="s">
        <v>54</v>
      </c>
      <c r="E2551" s="281">
        <v>656</v>
      </c>
      <c r="F2551" s="259" t="s">
        <v>46</v>
      </c>
      <c r="G2551" s="108" t="s">
        <v>6327</v>
      </c>
      <c r="H2551" s="103"/>
    </row>
    <row r="2552" spans="1:8" x14ac:dyDescent="0.2">
      <c r="A2552" s="280">
        <v>43557</v>
      </c>
      <c r="B2552" s="241" t="s">
        <v>5286</v>
      </c>
      <c r="C2552" s="242" t="s">
        <v>5287</v>
      </c>
      <c r="D2552" s="140" t="s">
        <v>54</v>
      </c>
      <c r="E2552" s="281">
        <v>580</v>
      </c>
      <c r="F2552" s="259" t="s">
        <v>46</v>
      </c>
      <c r="G2552" s="108" t="s">
        <v>6327</v>
      </c>
      <c r="H2552" s="103"/>
    </row>
    <row r="2553" spans="1:8" x14ac:dyDescent="0.2">
      <c r="A2553" s="280">
        <v>43557</v>
      </c>
      <c r="B2553" s="241" t="s">
        <v>5284</v>
      </c>
      <c r="C2553" s="242" t="s">
        <v>5285</v>
      </c>
      <c r="D2553" s="140" t="s">
        <v>54</v>
      </c>
      <c r="E2553" s="281">
        <v>240</v>
      </c>
      <c r="F2553" s="259" t="s">
        <v>46</v>
      </c>
      <c r="G2553" s="108" t="s">
        <v>6327</v>
      </c>
      <c r="H2553" s="103"/>
    </row>
    <row r="2554" spans="1:8" x14ac:dyDescent="0.2">
      <c r="A2554" s="280">
        <v>43559</v>
      </c>
      <c r="B2554" s="241" t="s">
        <v>5290</v>
      </c>
      <c r="C2554" s="242" t="s">
        <v>5291</v>
      </c>
      <c r="D2554" s="140" t="s">
        <v>54</v>
      </c>
      <c r="E2554" s="281">
        <v>478.4</v>
      </c>
      <c r="F2554" s="259" t="s">
        <v>46</v>
      </c>
      <c r="G2554" s="108" t="s">
        <v>6327</v>
      </c>
      <c r="H2554" s="103"/>
    </row>
    <row r="2555" spans="1:8" x14ac:dyDescent="0.2">
      <c r="A2555" s="280">
        <v>43560</v>
      </c>
      <c r="B2555" s="241" t="s">
        <v>5292</v>
      </c>
      <c r="C2555" s="242" t="s">
        <v>5293</v>
      </c>
      <c r="D2555" s="140" t="s">
        <v>54</v>
      </c>
      <c r="E2555" s="281">
        <v>807.73</v>
      </c>
      <c r="F2555" s="259" t="s">
        <v>46</v>
      </c>
      <c r="G2555" s="108" t="s">
        <v>6327</v>
      </c>
      <c r="H2555" s="103"/>
    </row>
    <row r="2556" spans="1:8" x14ac:dyDescent="0.2">
      <c r="A2556" s="280">
        <v>43560</v>
      </c>
      <c r="B2556" s="241" t="s">
        <v>5294</v>
      </c>
      <c r="C2556" s="242" t="s">
        <v>5295</v>
      </c>
      <c r="D2556" s="140" t="s">
        <v>54</v>
      </c>
      <c r="E2556" s="281">
        <v>530</v>
      </c>
      <c r="F2556" s="259" t="s">
        <v>46</v>
      </c>
      <c r="G2556" s="108" t="s">
        <v>6327</v>
      </c>
      <c r="H2556" s="103"/>
    </row>
    <row r="2557" spans="1:8" x14ac:dyDescent="0.2">
      <c r="A2557" s="280">
        <v>43571</v>
      </c>
      <c r="B2557" s="241" t="s">
        <v>5303</v>
      </c>
      <c r="C2557" s="242" t="s">
        <v>5304</v>
      </c>
      <c r="D2557" s="140" t="s">
        <v>54</v>
      </c>
      <c r="E2557" s="281">
        <v>674.6</v>
      </c>
      <c r="F2557" s="259" t="s">
        <v>46</v>
      </c>
      <c r="G2557" s="108" t="s">
        <v>6327</v>
      </c>
      <c r="H2557" s="103"/>
    </row>
    <row r="2558" spans="1:8" x14ac:dyDescent="0.2">
      <c r="A2558" s="280">
        <v>43573</v>
      </c>
      <c r="B2558" s="241" t="s">
        <v>5305</v>
      </c>
      <c r="C2558" s="242" t="s">
        <v>5306</v>
      </c>
      <c r="D2558" s="140" t="s">
        <v>54</v>
      </c>
      <c r="E2558" s="281">
        <v>388.8</v>
      </c>
      <c r="F2558" s="259" t="s">
        <v>46</v>
      </c>
      <c r="G2558" s="108" t="s">
        <v>6327</v>
      </c>
      <c r="H2558" s="103"/>
    </row>
    <row r="2559" spans="1:8" x14ac:dyDescent="0.2">
      <c r="A2559" s="280">
        <v>43579</v>
      </c>
      <c r="B2559" s="241" t="s">
        <v>5309</v>
      </c>
      <c r="C2559" s="242" t="s">
        <v>5310</v>
      </c>
      <c r="D2559" s="140" t="s">
        <v>54</v>
      </c>
      <c r="E2559" s="281">
        <v>758.31</v>
      </c>
      <c r="F2559" s="259" t="s">
        <v>46</v>
      </c>
      <c r="G2559" s="108" t="s">
        <v>6327</v>
      </c>
      <c r="H2559" s="103"/>
    </row>
    <row r="2560" spans="1:8" x14ac:dyDescent="0.2">
      <c r="A2560" s="280">
        <v>43584</v>
      </c>
      <c r="B2560" s="241" t="s">
        <v>5313</v>
      </c>
      <c r="C2560" s="242"/>
      <c r="D2560" s="140" t="s">
        <v>49</v>
      </c>
      <c r="E2560" s="281">
        <v>250</v>
      </c>
      <c r="F2560" s="259" t="s">
        <v>46</v>
      </c>
      <c r="G2560" s="108" t="s">
        <v>6327</v>
      </c>
      <c r="H2560" s="103"/>
    </row>
    <row r="2561" spans="1:8" x14ac:dyDescent="0.2">
      <c r="A2561" s="280">
        <v>43584</v>
      </c>
      <c r="B2561" s="241" t="s">
        <v>5312</v>
      </c>
      <c r="C2561" s="242"/>
      <c r="D2561" s="140" t="s">
        <v>303</v>
      </c>
      <c r="E2561" s="281"/>
      <c r="F2561" s="259" t="s">
        <v>46</v>
      </c>
      <c r="G2561" s="108" t="s">
        <v>6327</v>
      </c>
      <c r="H2561" s="103"/>
    </row>
    <row r="2562" spans="1:8" x14ac:dyDescent="0.2">
      <c r="A2562" s="280">
        <v>43585</v>
      </c>
      <c r="B2562" s="241" t="s">
        <v>5317</v>
      </c>
      <c r="C2562" s="242"/>
      <c r="D2562" s="140" t="s">
        <v>303</v>
      </c>
      <c r="E2562" s="281">
        <v>0</v>
      </c>
      <c r="F2562" s="259" t="s">
        <v>46</v>
      </c>
      <c r="G2562" s="108" t="s">
        <v>6327</v>
      </c>
      <c r="H2562" s="103"/>
    </row>
    <row r="2563" spans="1:8" x14ac:dyDescent="0.2">
      <c r="A2563" s="280">
        <v>43585</v>
      </c>
      <c r="B2563" s="241" t="s">
        <v>5315</v>
      </c>
      <c r="C2563" s="242" t="s">
        <v>5316</v>
      </c>
      <c r="D2563" s="140" t="s">
        <v>54</v>
      </c>
      <c r="E2563" s="281">
        <v>435</v>
      </c>
      <c r="F2563" s="259" t="s">
        <v>46</v>
      </c>
      <c r="G2563" s="108" t="s">
        <v>6327</v>
      </c>
      <c r="H2563" s="103"/>
    </row>
    <row r="2564" spans="1:8" x14ac:dyDescent="0.2">
      <c r="A2564" s="280">
        <v>43592</v>
      </c>
      <c r="B2564" s="241" t="s">
        <v>5325</v>
      </c>
      <c r="C2564" s="242" t="s">
        <v>5326</v>
      </c>
      <c r="D2564" s="140" t="s">
        <v>54</v>
      </c>
      <c r="E2564" s="281">
        <v>955.5</v>
      </c>
      <c r="F2564" s="259" t="s">
        <v>46</v>
      </c>
      <c r="G2564" s="108" t="s">
        <v>6327</v>
      </c>
      <c r="H2564" s="103"/>
    </row>
    <row r="2565" spans="1:8" x14ac:dyDescent="0.2">
      <c r="A2565" s="280">
        <v>43592</v>
      </c>
      <c r="B2565" s="241" t="s">
        <v>5323</v>
      </c>
      <c r="C2565" s="242" t="s">
        <v>5324</v>
      </c>
      <c r="D2565" s="140" t="s">
        <v>54</v>
      </c>
      <c r="E2565" s="281">
        <v>425</v>
      </c>
      <c r="F2565" s="259" t="s">
        <v>46</v>
      </c>
      <c r="G2565" s="108" t="s">
        <v>6327</v>
      </c>
      <c r="H2565" s="103"/>
    </row>
    <row r="2566" spans="1:8" x14ac:dyDescent="0.2">
      <c r="A2566" s="280">
        <v>43593</v>
      </c>
      <c r="B2566" s="241" t="s">
        <v>5332</v>
      </c>
      <c r="C2566" s="242" t="s">
        <v>5333</v>
      </c>
      <c r="D2566" s="140" t="s">
        <v>54</v>
      </c>
      <c r="E2566" s="281">
        <v>834.9</v>
      </c>
      <c r="F2566" s="259" t="s">
        <v>46</v>
      </c>
      <c r="G2566" s="108" t="s">
        <v>6327</v>
      </c>
      <c r="H2566" s="103"/>
    </row>
    <row r="2567" spans="1:8" x14ac:dyDescent="0.2">
      <c r="A2567" s="280">
        <v>43598</v>
      </c>
      <c r="B2567" s="241" t="s">
        <v>5338</v>
      </c>
      <c r="C2567" s="242"/>
      <c r="D2567" s="140" t="s">
        <v>49</v>
      </c>
      <c r="E2567" s="281">
        <v>2000</v>
      </c>
      <c r="F2567" s="259" t="s">
        <v>46</v>
      </c>
      <c r="G2567" s="108" t="s">
        <v>6327</v>
      </c>
      <c r="H2567" s="103"/>
    </row>
    <row r="2568" spans="1:8" x14ac:dyDescent="0.2">
      <c r="A2568" s="280">
        <v>43598</v>
      </c>
      <c r="B2568" s="241" t="s">
        <v>5337</v>
      </c>
      <c r="C2568" s="242"/>
      <c r="D2568" s="140" t="s">
        <v>303</v>
      </c>
      <c r="E2568" s="281">
        <v>91.64</v>
      </c>
      <c r="F2568" s="259" t="s">
        <v>46</v>
      </c>
      <c r="G2568" s="108" t="s">
        <v>6327</v>
      </c>
      <c r="H2568" s="103"/>
    </row>
    <row r="2569" spans="1:8" x14ac:dyDescent="0.2">
      <c r="A2569" s="280">
        <v>43591</v>
      </c>
      <c r="B2569" s="241" t="s">
        <v>5321</v>
      </c>
      <c r="C2569" s="242" t="s">
        <v>5322</v>
      </c>
      <c r="D2569" s="140" t="s">
        <v>54</v>
      </c>
      <c r="E2569" s="281">
        <v>3223</v>
      </c>
      <c r="F2569" s="259" t="s">
        <v>46</v>
      </c>
      <c r="G2569" s="108" t="s">
        <v>6327</v>
      </c>
      <c r="H2569" s="103"/>
    </row>
    <row r="2570" spans="1:8" x14ac:dyDescent="0.2">
      <c r="A2570" s="280">
        <v>43592</v>
      </c>
      <c r="B2570" s="241" t="s">
        <v>5327</v>
      </c>
      <c r="C2570" s="242"/>
      <c r="D2570" s="140" t="s">
        <v>48</v>
      </c>
      <c r="E2570" s="281">
        <v>184</v>
      </c>
      <c r="F2570" s="259" t="s">
        <v>46</v>
      </c>
      <c r="G2570" s="108" t="s">
        <v>6327</v>
      </c>
      <c r="H2570" s="103"/>
    </row>
    <row r="2571" spans="1:8" x14ac:dyDescent="0.2">
      <c r="A2571" s="280">
        <v>43600</v>
      </c>
      <c r="B2571" s="241" t="s">
        <v>5446</v>
      </c>
      <c r="C2571" s="242"/>
      <c r="D2571" s="140" t="s">
        <v>303</v>
      </c>
      <c r="E2571" s="281">
        <v>180.86</v>
      </c>
      <c r="F2571" s="259" t="s">
        <v>46</v>
      </c>
      <c r="G2571" s="108" t="s">
        <v>6327</v>
      </c>
      <c r="H2571" s="103"/>
    </row>
    <row r="2572" spans="1:8" x14ac:dyDescent="0.2">
      <c r="A2572" s="280">
        <v>43600</v>
      </c>
      <c r="B2572" s="241" t="s">
        <v>5447</v>
      </c>
      <c r="C2572" s="242" t="s">
        <v>5448</v>
      </c>
      <c r="D2572" s="140" t="s">
        <v>54</v>
      </c>
      <c r="E2572" s="281">
        <v>408</v>
      </c>
      <c r="F2572" s="259" t="s">
        <v>46</v>
      </c>
      <c r="G2572" s="108" t="s">
        <v>6327</v>
      </c>
      <c r="H2572" s="103"/>
    </row>
    <row r="2573" spans="1:8" x14ac:dyDescent="0.2">
      <c r="A2573" s="280">
        <v>43605</v>
      </c>
      <c r="B2573" s="241" t="s">
        <v>5449</v>
      </c>
      <c r="C2573" s="242" t="s">
        <v>5450</v>
      </c>
      <c r="D2573" s="140" t="s">
        <v>54</v>
      </c>
      <c r="E2573" s="281">
        <v>150</v>
      </c>
      <c r="F2573" s="259" t="s">
        <v>46</v>
      </c>
      <c r="G2573" s="108" t="s">
        <v>6327</v>
      </c>
      <c r="H2573" s="103"/>
    </row>
    <row r="2574" spans="1:8" x14ac:dyDescent="0.2">
      <c r="A2574" s="280">
        <v>43605</v>
      </c>
      <c r="B2574" s="241" t="s">
        <v>5453</v>
      </c>
      <c r="C2574" s="242" t="s">
        <v>5454</v>
      </c>
      <c r="D2574" s="140" t="s">
        <v>54</v>
      </c>
      <c r="E2574" s="281">
        <v>112</v>
      </c>
      <c r="F2574" s="259" t="s">
        <v>46</v>
      </c>
      <c r="G2574" s="108" t="s">
        <v>6327</v>
      </c>
      <c r="H2574" s="103"/>
    </row>
    <row r="2575" spans="1:8" x14ac:dyDescent="0.2">
      <c r="A2575" s="280">
        <v>43605</v>
      </c>
      <c r="B2575" s="241" t="s">
        <v>5455</v>
      </c>
      <c r="C2575" s="242" t="s">
        <v>5456</v>
      </c>
      <c r="D2575" s="140" t="s">
        <v>54</v>
      </c>
      <c r="E2575" s="281">
        <v>1183</v>
      </c>
      <c r="F2575" s="259" t="s">
        <v>46</v>
      </c>
      <c r="G2575" s="108" t="s">
        <v>6327</v>
      </c>
      <c r="H2575" s="103"/>
    </row>
    <row r="2576" spans="1:8" x14ac:dyDescent="0.2">
      <c r="A2576" s="280">
        <v>43606</v>
      </c>
      <c r="B2576" s="241" t="s">
        <v>5460</v>
      </c>
      <c r="C2576" s="242" t="s">
        <v>5461</v>
      </c>
      <c r="D2576" s="140" t="s">
        <v>54</v>
      </c>
      <c r="E2576" s="281">
        <v>840</v>
      </c>
      <c r="F2576" s="259" t="s">
        <v>46</v>
      </c>
      <c r="G2576" s="108" t="s">
        <v>6327</v>
      </c>
      <c r="H2576" s="103"/>
    </row>
    <row r="2577" spans="1:8" x14ac:dyDescent="0.2">
      <c r="A2577" s="280">
        <v>43614</v>
      </c>
      <c r="B2577" s="241" t="s">
        <v>5469</v>
      </c>
      <c r="C2577" s="242"/>
      <c r="D2577" s="140" t="s">
        <v>49</v>
      </c>
      <c r="E2577" s="281">
        <v>250</v>
      </c>
      <c r="F2577" s="259" t="s">
        <v>46</v>
      </c>
      <c r="G2577" s="108" t="s">
        <v>6327</v>
      </c>
      <c r="H2577" s="103"/>
    </row>
    <row r="2578" spans="1:8" x14ac:dyDescent="0.2">
      <c r="A2578" s="280">
        <v>43615</v>
      </c>
      <c r="B2578" s="241" t="s">
        <v>5475</v>
      </c>
      <c r="C2578" s="242" t="s">
        <v>5476</v>
      </c>
      <c r="D2578" s="140" t="s">
        <v>54</v>
      </c>
      <c r="E2578" s="281">
        <v>267.60000000000002</v>
      </c>
      <c r="F2578" s="259" t="s">
        <v>46</v>
      </c>
      <c r="G2578" s="108" t="s">
        <v>6327</v>
      </c>
      <c r="H2578" s="103"/>
    </row>
    <row r="2579" spans="1:8" x14ac:dyDescent="0.2">
      <c r="A2579" s="280">
        <v>43615</v>
      </c>
      <c r="B2579" s="241" t="s">
        <v>5477</v>
      </c>
      <c r="C2579" s="242" t="s">
        <v>5478</v>
      </c>
      <c r="D2579" s="140" t="s">
        <v>54</v>
      </c>
      <c r="E2579" s="281">
        <v>54</v>
      </c>
      <c r="F2579" s="259" t="s">
        <v>46</v>
      </c>
      <c r="G2579" s="108" t="s">
        <v>6327</v>
      </c>
      <c r="H2579" s="103"/>
    </row>
    <row r="2580" spans="1:8" x14ac:dyDescent="0.2">
      <c r="A2580" s="280">
        <v>43615</v>
      </c>
      <c r="B2580" s="241" t="s">
        <v>5479</v>
      </c>
      <c r="C2580" s="242" t="s">
        <v>5480</v>
      </c>
      <c r="D2580" s="140" t="s">
        <v>54</v>
      </c>
      <c r="E2580" s="281">
        <v>232.06</v>
      </c>
      <c r="F2580" s="259" t="s">
        <v>46</v>
      </c>
      <c r="G2580" s="108" t="s">
        <v>6327</v>
      </c>
      <c r="H2580" s="103"/>
    </row>
    <row r="2581" spans="1:8" x14ac:dyDescent="0.2">
      <c r="A2581" s="280">
        <v>43619</v>
      </c>
      <c r="B2581" s="241" t="s">
        <v>5481</v>
      </c>
      <c r="C2581" s="242" t="s">
        <v>5482</v>
      </c>
      <c r="D2581" s="140" t="s">
        <v>54</v>
      </c>
      <c r="E2581" s="281">
        <v>521</v>
      </c>
      <c r="F2581" s="259" t="s">
        <v>46</v>
      </c>
      <c r="G2581" s="108" t="s">
        <v>6327</v>
      </c>
      <c r="H2581" s="103"/>
    </row>
    <row r="2582" spans="1:8" x14ac:dyDescent="0.2">
      <c r="A2582" s="280">
        <v>43622</v>
      </c>
      <c r="B2582" s="241" t="s">
        <v>5485</v>
      </c>
      <c r="C2582" s="242" t="s">
        <v>5486</v>
      </c>
      <c r="D2582" s="140" t="s">
        <v>54</v>
      </c>
      <c r="E2582" s="281">
        <v>1121.9000000000001</v>
      </c>
      <c r="F2582" s="259" t="s">
        <v>46</v>
      </c>
      <c r="G2582" s="108" t="s">
        <v>6327</v>
      </c>
      <c r="H2582" s="103"/>
    </row>
    <row r="2583" spans="1:8" x14ac:dyDescent="0.2">
      <c r="A2583" s="280">
        <v>43626</v>
      </c>
      <c r="B2583" s="241" t="s">
        <v>5488</v>
      </c>
      <c r="C2583" s="242" t="s">
        <v>5489</v>
      </c>
      <c r="D2583" s="140" t="s">
        <v>54</v>
      </c>
      <c r="E2583" s="281">
        <v>870</v>
      </c>
      <c r="F2583" s="259" t="s">
        <v>46</v>
      </c>
      <c r="G2583" s="108" t="s">
        <v>6327</v>
      </c>
      <c r="H2583" s="103"/>
    </row>
    <row r="2584" spans="1:8" x14ac:dyDescent="0.2">
      <c r="A2584" s="280">
        <v>43628</v>
      </c>
      <c r="B2584" s="241" t="s">
        <v>5490</v>
      </c>
      <c r="C2584" s="242" t="s">
        <v>5491</v>
      </c>
      <c r="D2584" s="140" t="s">
        <v>54</v>
      </c>
      <c r="E2584" s="281">
        <v>560</v>
      </c>
      <c r="F2584" s="259" t="s">
        <v>46</v>
      </c>
      <c r="G2584" s="108" t="s">
        <v>6327</v>
      </c>
      <c r="H2584" s="103"/>
    </row>
    <row r="2585" spans="1:8" x14ac:dyDescent="0.2">
      <c r="A2585" s="280">
        <v>43628</v>
      </c>
      <c r="B2585" s="241" t="s">
        <v>5492</v>
      </c>
      <c r="C2585" s="242" t="s">
        <v>5493</v>
      </c>
      <c r="D2585" s="140" t="s">
        <v>54</v>
      </c>
      <c r="E2585" s="281">
        <v>4004</v>
      </c>
      <c r="F2585" s="259" t="s">
        <v>46</v>
      </c>
      <c r="G2585" s="108" t="s">
        <v>6327</v>
      </c>
      <c r="H2585" s="103"/>
    </row>
    <row r="2586" spans="1:8" x14ac:dyDescent="0.2">
      <c r="A2586" s="280">
        <v>43633</v>
      </c>
      <c r="B2586" s="241" t="s">
        <v>5498</v>
      </c>
      <c r="C2586" s="242"/>
      <c r="D2586" s="140" t="s">
        <v>303</v>
      </c>
      <c r="E2586" s="281">
        <v>33.450000000000003</v>
      </c>
      <c r="F2586" s="259" t="s">
        <v>46</v>
      </c>
      <c r="G2586" s="108" t="s">
        <v>6327</v>
      </c>
      <c r="H2586" s="103"/>
    </row>
    <row r="2587" spans="1:8" x14ac:dyDescent="0.2">
      <c r="A2587" s="280">
        <v>43633</v>
      </c>
      <c r="B2587" s="241" t="s">
        <v>5499</v>
      </c>
      <c r="C2587" s="242"/>
      <c r="D2587" s="140" t="s">
        <v>49</v>
      </c>
      <c r="E2587" s="281">
        <v>2000</v>
      </c>
      <c r="F2587" s="259" t="s">
        <v>46</v>
      </c>
      <c r="G2587" s="108" t="s">
        <v>6327</v>
      </c>
      <c r="H2587" s="103"/>
    </row>
    <row r="2588" spans="1:8" x14ac:dyDescent="0.2">
      <c r="A2588" s="280">
        <v>43641</v>
      </c>
      <c r="B2588" s="241" t="s">
        <v>5508</v>
      </c>
      <c r="C2588" s="242" t="s">
        <v>5509</v>
      </c>
      <c r="D2588" s="140" t="s">
        <v>54</v>
      </c>
      <c r="E2588" s="281">
        <v>1540</v>
      </c>
      <c r="F2588" s="259" t="s">
        <v>46</v>
      </c>
      <c r="G2588" s="108" t="s">
        <v>6327</v>
      </c>
      <c r="H2588" s="103"/>
    </row>
    <row r="2589" spans="1:8" x14ac:dyDescent="0.2">
      <c r="A2589" s="280">
        <v>43643</v>
      </c>
      <c r="B2589" s="241" t="s">
        <v>5512</v>
      </c>
      <c r="C2589" s="242"/>
      <c r="D2589" s="140" t="s">
        <v>49</v>
      </c>
      <c r="E2589" s="281">
        <v>250</v>
      </c>
      <c r="F2589" s="259" t="s">
        <v>46</v>
      </c>
      <c r="G2589" s="108" t="s">
        <v>6327</v>
      </c>
      <c r="H2589" s="103"/>
    </row>
    <row r="2590" spans="1:8" x14ac:dyDescent="0.2">
      <c r="A2590" s="280">
        <v>43591</v>
      </c>
      <c r="B2590" s="241" t="s">
        <v>5321</v>
      </c>
      <c r="C2590" s="242" t="s">
        <v>5322</v>
      </c>
      <c r="D2590" s="140" t="s">
        <v>54</v>
      </c>
      <c r="E2590" s="281">
        <v>3223</v>
      </c>
      <c r="F2590" s="259" t="s">
        <v>46</v>
      </c>
      <c r="G2590" s="108" t="s">
        <v>6327</v>
      </c>
      <c r="H2590" s="103"/>
    </row>
    <row r="2591" spans="1:8" x14ac:dyDescent="0.2">
      <c r="A2591" s="280">
        <v>43592</v>
      </c>
      <c r="B2591" s="241" t="s">
        <v>5323</v>
      </c>
      <c r="C2591" s="242" t="s">
        <v>5324</v>
      </c>
      <c r="D2591" s="140" t="s">
        <v>54</v>
      </c>
      <c r="E2591" s="281">
        <v>425</v>
      </c>
      <c r="F2591" s="259" t="s">
        <v>46</v>
      </c>
      <c r="G2591" s="108" t="s">
        <v>6327</v>
      </c>
      <c r="H2591" s="103"/>
    </row>
    <row r="2592" spans="1:8" x14ac:dyDescent="0.2">
      <c r="A2592" s="280">
        <v>43592</v>
      </c>
      <c r="B2592" s="241" t="s">
        <v>5325</v>
      </c>
      <c r="C2592" s="242" t="s">
        <v>5326</v>
      </c>
      <c r="D2592" s="140" t="s">
        <v>54</v>
      </c>
      <c r="E2592" s="281">
        <v>955.5</v>
      </c>
      <c r="F2592" s="259" t="s">
        <v>46</v>
      </c>
      <c r="G2592" s="108" t="s">
        <v>6327</v>
      </c>
      <c r="H2592" s="103"/>
    </row>
    <row r="2593" spans="1:8" x14ac:dyDescent="0.2">
      <c r="A2593" s="280">
        <v>43592</v>
      </c>
      <c r="B2593" s="241" t="s">
        <v>5327</v>
      </c>
      <c r="C2593" s="242"/>
      <c r="D2593" s="140" t="s">
        <v>48</v>
      </c>
      <c r="E2593" s="281">
        <v>184</v>
      </c>
      <c r="F2593" s="259" t="s">
        <v>46</v>
      </c>
      <c r="G2593" s="108" t="s">
        <v>6327</v>
      </c>
      <c r="H2593" s="103"/>
    </row>
    <row r="2594" spans="1:8" x14ac:dyDescent="0.2">
      <c r="A2594" s="280">
        <v>43593</v>
      </c>
      <c r="B2594" s="241" t="s">
        <v>5332</v>
      </c>
      <c r="C2594" s="242" t="s">
        <v>5333</v>
      </c>
      <c r="D2594" s="140" t="s">
        <v>54</v>
      </c>
      <c r="E2594" s="281">
        <v>834.9</v>
      </c>
      <c r="F2594" s="259" t="s">
        <v>46</v>
      </c>
      <c r="G2594" s="108" t="s">
        <v>6327</v>
      </c>
      <c r="H2594" s="103"/>
    </row>
    <row r="2595" spans="1:8" x14ac:dyDescent="0.2">
      <c r="A2595" s="280">
        <v>43598</v>
      </c>
      <c r="B2595" s="241" t="s">
        <v>5337</v>
      </c>
      <c r="C2595" s="242"/>
      <c r="D2595" s="140" t="s">
        <v>303</v>
      </c>
      <c r="E2595" s="281">
        <v>91.64</v>
      </c>
      <c r="F2595" s="259" t="s">
        <v>46</v>
      </c>
      <c r="G2595" s="108" t="s">
        <v>6327</v>
      </c>
      <c r="H2595" s="103"/>
    </row>
    <row r="2596" spans="1:8" x14ac:dyDescent="0.2">
      <c r="A2596" s="280">
        <v>43598</v>
      </c>
      <c r="B2596" s="241" t="s">
        <v>5338</v>
      </c>
      <c r="C2596" s="242"/>
      <c r="D2596" s="140" t="s">
        <v>49</v>
      </c>
      <c r="E2596" s="281">
        <v>2000</v>
      </c>
      <c r="F2596" s="259" t="s">
        <v>46</v>
      </c>
      <c r="G2596" s="108" t="s">
        <v>6327</v>
      </c>
      <c r="H2596" s="103"/>
    </row>
    <row r="2597" spans="1:8" x14ac:dyDescent="0.2">
      <c r="A2597" s="280">
        <v>43600</v>
      </c>
      <c r="B2597" s="241" t="s">
        <v>5446</v>
      </c>
      <c r="C2597" s="242"/>
      <c r="D2597" s="140" t="s">
        <v>303</v>
      </c>
      <c r="E2597" s="281">
        <v>180.86</v>
      </c>
      <c r="F2597" s="259" t="s">
        <v>46</v>
      </c>
      <c r="G2597" s="108" t="s">
        <v>6327</v>
      </c>
      <c r="H2597" s="103"/>
    </row>
    <row r="2598" spans="1:8" x14ac:dyDescent="0.2">
      <c r="A2598" s="280">
        <v>43600</v>
      </c>
      <c r="B2598" s="241" t="s">
        <v>5447</v>
      </c>
      <c r="C2598" s="242" t="s">
        <v>5448</v>
      </c>
      <c r="D2598" s="140" t="s">
        <v>54</v>
      </c>
      <c r="E2598" s="281">
        <v>408</v>
      </c>
      <c r="F2598" s="259" t="s">
        <v>46</v>
      </c>
      <c r="G2598" s="108" t="s">
        <v>6327</v>
      </c>
      <c r="H2598" s="103"/>
    </row>
    <row r="2599" spans="1:8" x14ac:dyDescent="0.2">
      <c r="A2599" s="280">
        <v>43605</v>
      </c>
      <c r="B2599" s="241" t="s">
        <v>5449</v>
      </c>
      <c r="C2599" s="242" t="s">
        <v>5450</v>
      </c>
      <c r="D2599" s="140" t="s">
        <v>54</v>
      </c>
      <c r="E2599" s="281">
        <v>150</v>
      </c>
      <c r="F2599" s="259" t="s">
        <v>46</v>
      </c>
      <c r="G2599" s="108" t="s">
        <v>6327</v>
      </c>
      <c r="H2599" s="103"/>
    </row>
    <row r="2600" spans="1:8" x14ac:dyDescent="0.2">
      <c r="A2600" s="280">
        <v>43605</v>
      </c>
      <c r="B2600" s="241" t="s">
        <v>5453</v>
      </c>
      <c r="C2600" s="242" t="s">
        <v>5454</v>
      </c>
      <c r="D2600" s="140" t="s">
        <v>54</v>
      </c>
      <c r="E2600" s="281">
        <v>112</v>
      </c>
      <c r="F2600" s="259" t="s">
        <v>46</v>
      </c>
      <c r="G2600" s="108" t="s">
        <v>6327</v>
      </c>
      <c r="H2600" s="103"/>
    </row>
    <row r="2601" spans="1:8" x14ac:dyDescent="0.2">
      <c r="A2601" s="280">
        <v>43605</v>
      </c>
      <c r="B2601" s="241" t="s">
        <v>5455</v>
      </c>
      <c r="C2601" s="242" t="s">
        <v>5456</v>
      </c>
      <c r="D2601" s="140" t="s">
        <v>54</v>
      </c>
      <c r="E2601" s="281">
        <v>1183</v>
      </c>
      <c r="F2601" s="259" t="s">
        <v>46</v>
      </c>
      <c r="G2601" s="108" t="s">
        <v>6327</v>
      </c>
      <c r="H2601" s="103"/>
    </row>
    <row r="2602" spans="1:8" x14ac:dyDescent="0.2">
      <c r="A2602" s="280">
        <v>43606</v>
      </c>
      <c r="B2602" s="241" t="s">
        <v>5460</v>
      </c>
      <c r="C2602" s="242" t="s">
        <v>5461</v>
      </c>
      <c r="D2602" s="140" t="s">
        <v>54</v>
      </c>
      <c r="E2602" s="281">
        <v>840</v>
      </c>
      <c r="F2602" s="259" t="s">
        <v>46</v>
      </c>
      <c r="G2602" s="108" t="s">
        <v>6327</v>
      </c>
      <c r="H2602" s="103"/>
    </row>
    <row r="2603" spans="1:8" x14ac:dyDescent="0.2">
      <c r="A2603" s="280">
        <v>43614</v>
      </c>
      <c r="B2603" s="241" t="s">
        <v>5469</v>
      </c>
      <c r="C2603" s="242"/>
      <c r="D2603" s="140" t="s">
        <v>49</v>
      </c>
      <c r="E2603" s="281">
        <v>250</v>
      </c>
      <c r="F2603" s="259" t="s">
        <v>46</v>
      </c>
      <c r="G2603" s="108" t="s">
        <v>6327</v>
      </c>
      <c r="H2603" s="103"/>
    </row>
    <row r="2604" spans="1:8" x14ac:dyDescent="0.2">
      <c r="A2604" s="280">
        <v>43615</v>
      </c>
      <c r="B2604" s="241" t="s">
        <v>5475</v>
      </c>
      <c r="C2604" s="242" t="s">
        <v>5476</v>
      </c>
      <c r="D2604" s="140" t="s">
        <v>54</v>
      </c>
      <c r="E2604" s="281">
        <v>267.60000000000002</v>
      </c>
      <c r="F2604" s="259" t="s">
        <v>46</v>
      </c>
      <c r="G2604" s="108" t="s">
        <v>6327</v>
      </c>
      <c r="H2604" s="103"/>
    </row>
    <row r="2605" spans="1:8" x14ac:dyDescent="0.2">
      <c r="A2605" s="280">
        <v>43615</v>
      </c>
      <c r="B2605" s="241" t="s">
        <v>5477</v>
      </c>
      <c r="C2605" s="242" t="s">
        <v>5478</v>
      </c>
      <c r="D2605" s="140" t="s">
        <v>54</v>
      </c>
      <c r="E2605" s="281">
        <v>54</v>
      </c>
      <c r="F2605" s="259" t="s">
        <v>46</v>
      </c>
      <c r="G2605" s="108" t="s">
        <v>6327</v>
      </c>
      <c r="H2605" s="103"/>
    </row>
    <row r="2606" spans="1:8" x14ac:dyDescent="0.2">
      <c r="A2606" s="280">
        <v>43615</v>
      </c>
      <c r="B2606" s="241" t="s">
        <v>5479</v>
      </c>
      <c r="C2606" s="242" t="s">
        <v>5480</v>
      </c>
      <c r="D2606" s="140" t="s">
        <v>54</v>
      </c>
      <c r="E2606" s="281">
        <v>232.06</v>
      </c>
      <c r="F2606" s="259" t="s">
        <v>46</v>
      </c>
      <c r="G2606" s="108" t="s">
        <v>6327</v>
      </c>
      <c r="H2606" s="103"/>
    </row>
    <row r="2607" spans="1:8" x14ac:dyDescent="0.2">
      <c r="A2607" s="280">
        <v>43619</v>
      </c>
      <c r="B2607" s="241" t="s">
        <v>5481</v>
      </c>
      <c r="C2607" s="242" t="s">
        <v>5482</v>
      </c>
      <c r="D2607" s="140" t="s">
        <v>54</v>
      </c>
      <c r="E2607" s="281">
        <v>521</v>
      </c>
      <c r="F2607" s="259" t="s">
        <v>46</v>
      </c>
      <c r="G2607" s="108" t="s">
        <v>6327</v>
      </c>
      <c r="H2607" s="103"/>
    </row>
    <row r="2608" spans="1:8" x14ac:dyDescent="0.2">
      <c r="A2608" s="280">
        <v>43622</v>
      </c>
      <c r="B2608" s="241" t="s">
        <v>5485</v>
      </c>
      <c r="C2608" s="242" t="s">
        <v>5486</v>
      </c>
      <c r="D2608" s="140" t="s">
        <v>54</v>
      </c>
      <c r="E2608" s="281">
        <v>1121.9000000000001</v>
      </c>
      <c r="F2608" s="259" t="s">
        <v>46</v>
      </c>
      <c r="G2608" s="108" t="s">
        <v>6327</v>
      </c>
      <c r="H2608" s="103"/>
    </row>
    <row r="2609" spans="1:8" x14ac:dyDescent="0.2">
      <c r="A2609" s="280">
        <v>43626</v>
      </c>
      <c r="B2609" s="241" t="s">
        <v>5488</v>
      </c>
      <c r="C2609" s="242" t="s">
        <v>5489</v>
      </c>
      <c r="D2609" s="140" t="s">
        <v>54</v>
      </c>
      <c r="E2609" s="281">
        <v>870</v>
      </c>
      <c r="F2609" s="259" t="s">
        <v>46</v>
      </c>
      <c r="G2609" s="108" t="s">
        <v>6327</v>
      </c>
      <c r="H2609" s="103"/>
    </row>
    <row r="2610" spans="1:8" x14ac:dyDescent="0.2">
      <c r="A2610" s="280">
        <v>43628</v>
      </c>
      <c r="B2610" s="241" t="s">
        <v>5490</v>
      </c>
      <c r="C2610" s="242" t="s">
        <v>5491</v>
      </c>
      <c r="D2610" s="140" t="s">
        <v>54</v>
      </c>
      <c r="E2610" s="281">
        <v>560</v>
      </c>
      <c r="F2610" s="259" t="s">
        <v>46</v>
      </c>
      <c r="G2610" s="108" t="s">
        <v>6327</v>
      </c>
      <c r="H2610" s="103"/>
    </row>
    <row r="2611" spans="1:8" x14ac:dyDescent="0.2">
      <c r="A2611" s="280">
        <v>43628</v>
      </c>
      <c r="B2611" s="241" t="s">
        <v>5492</v>
      </c>
      <c r="C2611" s="242" t="s">
        <v>5493</v>
      </c>
      <c r="D2611" s="140" t="s">
        <v>54</v>
      </c>
      <c r="E2611" s="281">
        <v>4004</v>
      </c>
      <c r="F2611" s="259" t="s">
        <v>46</v>
      </c>
      <c r="G2611" s="108" t="s">
        <v>6327</v>
      </c>
      <c r="H2611" s="103"/>
    </row>
    <row r="2612" spans="1:8" x14ac:dyDescent="0.2">
      <c r="A2612" s="280">
        <v>43633</v>
      </c>
      <c r="B2612" s="241" t="s">
        <v>5498</v>
      </c>
      <c r="C2612" s="242"/>
      <c r="D2612" s="140" t="s">
        <v>303</v>
      </c>
      <c r="E2612" s="281">
        <v>33.450000000000003</v>
      </c>
      <c r="F2612" s="259" t="s">
        <v>46</v>
      </c>
      <c r="G2612" s="108" t="s">
        <v>6327</v>
      </c>
      <c r="H2612" s="103"/>
    </row>
    <row r="2613" spans="1:8" x14ac:dyDescent="0.2">
      <c r="A2613" s="280">
        <v>43633</v>
      </c>
      <c r="B2613" s="241" t="s">
        <v>5499</v>
      </c>
      <c r="C2613" s="242"/>
      <c r="D2613" s="140" t="s">
        <v>49</v>
      </c>
      <c r="E2613" s="281">
        <v>2000</v>
      </c>
      <c r="F2613" s="259" t="s">
        <v>46</v>
      </c>
      <c r="G2613" s="108" t="s">
        <v>6327</v>
      </c>
      <c r="H2613" s="103"/>
    </row>
    <row r="2614" spans="1:8" x14ac:dyDescent="0.2">
      <c r="A2614" s="280">
        <v>43641</v>
      </c>
      <c r="B2614" s="241" t="s">
        <v>5508</v>
      </c>
      <c r="C2614" s="242" t="s">
        <v>5509</v>
      </c>
      <c r="D2614" s="140" t="s">
        <v>54</v>
      </c>
      <c r="E2614" s="281">
        <v>1540</v>
      </c>
      <c r="F2614" s="259" t="s">
        <v>46</v>
      </c>
      <c r="G2614" s="108" t="s">
        <v>6327</v>
      </c>
      <c r="H2614" s="103"/>
    </row>
    <row r="2615" spans="1:8" x14ac:dyDescent="0.2">
      <c r="A2615" s="280">
        <v>43643</v>
      </c>
      <c r="B2615" s="241" t="s">
        <v>5512</v>
      </c>
      <c r="C2615" s="242"/>
      <c r="D2615" s="140" t="s">
        <v>49</v>
      </c>
      <c r="E2615" s="281">
        <v>250</v>
      </c>
      <c r="F2615" s="259" t="s">
        <v>46</v>
      </c>
      <c r="G2615" s="108" t="s">
        <v>6327</v>
      </c>
      <c r="H2615" s="103"/>
    </row>
    <row r="2616" spans="1:8" x14ac:dyDescent="0.2">
      <c r="A2616" s="280">
        <v>43647</v>
      </c>
      <c r="B2616" s="241" t="s">
        <v>5520</v>
      </c>
      <c r="C2616" s="242" t="s">
        <v>5521</v>
      </c>
      <c r="D2616" s="140" t="s">
        <v>54</v>
      </c>
      <c r="E2616" s="281">
        <v>791</v>
      </c>
      <c r="F2616" s="259" t="s">
        <v>46</v>
      </c>
      <c r="G2616" s="108" t="s">
        <v>6327</v>
      </c>
      <c r="H2616" s="103"/>
    </row>
    <row r="2617" spans="1:8" x14ac:dyDescent="0.2">
      <c r="A2617" s="280">
        <v>43648</v>
      </c>
      <c r="B2617" s="241" t="s">
        <v>5522</v>
      </c>
      <c r="C2617" s="242" t="s">
        <v>5523</v>
      </c>
      <c r="D2617" s="140" t="s">
        <v>54</v>
      </c>
      <c r="E2617" s="281">
        <v>324.89999999999998</v>
      </c>
      <c r="F2617" s="259" t="s">
        <v>46</v>
      </c>
      <c r="G2617" s="108" t="s">
        <v>6327</v>
      </c>
      <c r="H2617" s="103"/>
    </row>
    <row r="2618" spans="1:8" x14ac:dyDescent="0.2">
      <c r="A2618" s="280">
        <v>43648</v>
      </c>
      <c r="B2618" s="241" t="s">
        <v>5526</v>
      </c>
      <c r="C2618" s="242" t="s">
        <v>5527</v>
      </c>
      <c r="D2618" s="140" t="s">
        <v>54</v>
      </c>
      <c r="E2618" s="281">
        <v>240</v>
      </c>
      <c r="F2618" s="259" t="s">
        <v>46</v>
      </c>
      <c r="G2618" s="108" t="s">
        <v>6327</v>
      </c>
      <c r="H2618" s="103"/>
    </row>
    <row r="2619" spans="1:8" x14ac:dyDescent="0.2">
      <c r="A2619" s="280">
        <v>43650</v>
      </c>
      <c r="B2619" s="241" t="s">
        <v>5528</v>
      </c>
      <c r="C2619" s="242" t="s">
        <v>5529</v>
      </c>
      <c r="D2619" s="140" t="s">
        <v>54</v>
      </c>
      <c r="E2619" s="281">
        <v>222.66</v>
      </c>
      <c r="F2619" s="259" t="s">
        <v>46</v>
      </c>
      <c r="G2619" s="108" t="s">
        <v>6327</v>
      </c>
      <c r="H2619" s="103"/>
    </row>
    <row r="2620" spans="1:8" x14ac:dyDescent="0.2">
      <c r="A2620" s="280">
        <v>43651</v>
      </c>
      <c r="B2620" s="241" t="s">
        <v>5536</v>
      </c>
      <c r="C2620" s="242"/>
      <c r="D2620" s="140" t="s">
        <v>303</v>
      </c>
      <c r="E2620" s="281">
        <v>6.3</v>
      </c>
      <c r="F2620" s="259" t="s">
        <v>46</v>
      </c>
      <c r="G2620" s="108" t="s">
        <v>6327</v>
      </c>
      <c r="H2620" s="103"/>
    </row>
    <row r="2621" spans="1:8" x14ac:dyDescent="0.2">
      <c r="A2621" s="280">
        <v>43654</v>
      </c>
      <c r="B2621" s="241" t="s">
        <v>5537</v>
      </c>
      <c r="C2621" s="242" t="s">
        <v>5538</v>
      </c>
      <c r="D2621" s="140" t="s">
        <v>54</v>
      </c>
      <c r="E2621" s="281">
        <v>371</v>
      </c>
      <c r="F2621" s="259" t="s">
        <v>46</v>
      </c>
      <c r="G2621" s="108" t="s">
        <v>6327</v>
      </c>
      <c r="H2621" s="103"/>
    </row>
    <row r="2622" spans="1:8" x14ac:dyDescent="0.2">
      <c r="A2622" s="280">
        <v>43654</v>
      </c>
      <c r="B2622" s="241" t="s">
        <v>5539</v>
      </c>
      <c r="C2622" s="242" t="s">
        <v>5540</v>
      </c>
      <c r="D2622" s="140" t="s">
        <v>54</v>
      </c>
      <c r="E2622" s="281">
        <v>510</v>
      </c>
      <c r="F2622" s="259" t="s">
        <v>46</v>
      </c>
      <c r="G2622" s="108" t="s">
        <v>6327</v>
      </c>
      <c r="H2622" s="103"/>
    </row>
    <row r="2623" spans="1:8" x14ac:dyDescent="0.2">
      <c r="A2623" s="280">
        <v>43654</v>
      </c>
      <c r="B2623" s="241" t="s">
        <v>5541</v>
      </c>
      <c r="C2623" s="242" t="s">
        <v>5542</v>
      </c>
      <c r="D2623" s="140" t="s">
        <v>54</v>
      </c>
      <c r="E2623" s="281">
        <v>290</v>
      </c>
      <c r="F2623" s="259" t="s">
        <v>46</v>
      </c>
      <c r="G2623" s="108" t="s">
        <v>6327</v>
      </c>
      <c r="H2623" s="103"/>
    </row>
    <row r="2624" spans="1:8" x14ac:dyDescent="0.2">
      <c r="A2624" s="280">
        <v>43654</v>
      </c>
      <c r="B2624" s="241" t="s">
        <v>5543</v>
      </c>
      <c r="C2624" s="242" t="s">
        <v>5544</v>
      </c>
      <c r="D2624" s="140" t="s">
        <v>54</v>
      </c>
      <c r="E2624" s="281">
        <v>299</v>
      </c>
      <c r="F2624" s="259" t="s">
        <v>46</v>
      </c>
      <c r="G2624" s="108" t="s">
        <v>6327</v>
      </c>
      <c r="H2624" s="103"/>
    </row>
    <row r="2625" spans="1:8" x14ac:dyDescent="0.2">
      <c r="A2625" s="280">
        <v>43656</v>
      </c>
      <c r="B2625" s="241" t="s">
        <v>5546</v>
      </c>
      <c r="C2625" s="242"/>
      <c r="D2625" s="140"/>
      <c r="E2625" s="281">
        <v>1000</v>
      </c>
      <c r="F2625" s="259" t="s">
        <v>46</v>
      </c>
      <c r="G2625" s="108" t="s">
        <v>6327</v>
      </c>
      <c r="H2625" s="103"/>
    </row>
    <row r="2626" spans="1:8" x14ac:dyDescent="0.2">
      <c r="A2626" s="280">
        <v>43661</v>
      </c>
      <c r="B2626" s="241" t="s">
        <v>5552</v>
      </c>
      <c r="C2626" s="242" t="s">
        <v>5553</v>
      </c>
      <c r="D2626" s="140" t="s">
        <v>54</v>
      </c>
      <c r="E2626" s="281">
        <v>3135</v>
      </c>
      <c r="F2626" s="259" t="s">
        <v>46</v>
      </c>
      <c r="G2626" s="108" t="s">
        <v>6327</v>
      </c>
      <c r="H2626" s="103"/>
    </row>
    <row r="2627" spans="1:8" x14ac:dyDescent="0.2">
      <c r="A2627" s="280">
        <v>43675</v>
      </c>
      <c r="B2627" s="241" t="s">
        <v>5576</v>
      </c>
      <c r="C2627" s="242"/>
      <c r="D2627" s="140" t="s">
        <v>49</v>
      </c>
      <c r="E2627" s="281">
        <v>250</v>
      </c>
      <c r="F2627" s="259" t="s">
        <v>46</v>
      </c>
      <c r="G2627" s="108" t="s">
        <v>6327</v>
      </c>
      <c r="H2627" s="103"/>
    </row>
    <row r="2628" spans="1:8" x14ac:dyDescent="0.2">
      <c r="A2628" s="280">
        <v>43679</v>
      </c>
      <c r="B2628" s="241" t="s">
        <v>5589</v>
      </c>
      <c r="C2628" s="242" t="s">
        <v>5590</v>
      </c>
      <c r="D2628" s="140" t="s">
        <v>54</v>
      </c>
      <c r="E2628" s="281">
        <v>168.9</v>
      </c>
      <c r="F2628" s="259" t="s">
        <v>46</v>
      </c>
      <c r="G2628" s="108" t="s">
        <v>6327</v>
      </c>
      <c r="H2628" s="103"/>
    </row>
    <row r="2629" spans="1:8" x14ac:dyDescent="0.2">
      <c r="A2629" s="280">
        <v>43682</v>
      </c>
      <c r="B2629" s="241" t="s">
        <v>5594</v>
      </c>
      <c r="C2629" s="242"/>
      <c r="D2629" s="140" t="s">
        <v>49</v>
      </c>
      <c r="E2629" s="281">
        <v>2000</v>
      </c>
      <c r="F2629" s="259" t="s">
        <v>46</v>
      </c>
      <c r="G2629" s="108" t="s">
        <v>6327</v>
      </c>
      <c r="H2629" s="103"/>
    </row>
    <row r="2630" spans="1:8" x14ac:dyDescent="0.2">
      <c r="A2630" s="280">
        <v>43683</v>
      </c>
      <c r="B2630" s="241" t="s">
        <v>5595</v>
      </c>
      <c r="C2630" s="242"/>
      <c r="D2630" s="140" t="s">
        <v>303</v>
      </c>
      <c r="E2630" s="281">
        <v>522.39</v>
      </c>
      <c r="F2630" s="259" t="s">
        <v>46</v>
      </c>
      <c r="G2630" s="108" t="s">
        <v>6327</v>
      </c>
      <c r="H2630" s="103"/>
    </row>
    <row r="2631" spans="1:8" x14ac:dyDescent="0.2">
      <c r="A2631" s="280">
        <v>43685</v>
      </c>
      <c r="B2631" s="241" t="s">
        <v>5597</v>
      </c>
      <c r="C2631" s="242" t="s">
        <v>5598</v>
      </c>
      <c r="D2631" s="140" t="s">
        <v>54</v>
      </c>
      <c r="E2631" s="281">
        <v>4312</v>
      </c>
      <c r="F2631" s="259" t="s">
        <v>46</v>
      </c>
      <c r="G2631" s="108" t="s">
        <v>6327</v>
      </c>
      <c r="H2631" s="103"/>
    </row>
    <row r="2632" spans="1:8" x14ac:dyDescent="0.2">
      <c r="A2632" s="280">
        <v>43686</v>
      </c>
      <c r="B2632" s="241" t="s">
        <v>5599</v>
      </c>
      <c r="C2632" s="242" t="s">
        <v>5600</v>
      </c>
      <c r="D2632" s="140" t="s">
        <v>54</v>
      </c>
      <c r="E2632" s="281">
        <v>387.72</v>
      </c>
      <c r="F2632" s="259" t="s">
        <v>46</v>
      </c>
      <c r="G2632" s="108" t="s">
        <v>6327</v>
      </c>
      <c r="H2632" s="103"/>
    </row>
    <row r="2633" spans="1:8" x14ac:dyDescent="0.2">
      <c r="A2633" s="280">
        <v>43689</v>
      </c>
      <c r="B2633" s="241" t="s">
        <v>5601</v>
      </c>
      <c r="C2633" s="242"/>
      <c r="D2633" s="140" t="s">
        <v>45</v>
      </c>
      <c r="E2633" s="281">
        <v>2000</v>
      </c>
      <c r="F2633" s="259" t="s">
        <v>46</v>
      </c>
      <c r="G2633" s="108" t="s">
        <v>6327</v>
      </c>
      <c r="H2633" s="103"/>
    </row>
    <row r="2634" spans="1:8" x14ac:dyDescent="0.2">
      <c r="A2634" s="280">
        <v>43689</v>
      </c>
      <c r="B2634" s="241" t="s">
        <v>5602</v>
      </c>
      <c r="C2634" s="242"/>
      <c r="D2634" s="140" t="s">
        <v>47</v>
      </c>
      <c r="E2634" s="281">
        <v>696.62800000000004</v>
      </c>
      <c r="F2634" s="259" t="s">
        <v>46</v>
      </c>
      <c r="G2634" s="108" t="s">
        <v>6327</v>
      </c>
      <c r="H2634" s="103"/>
    </row>
    <row r="2635" spans="1:8" x14ac:dyDescent="0.2">
      <c r="A2635" s="280">
        <v>43689</v>
      </c>
      <c r="B2635" s="241" t="s">
        <v>5603</v>
      </c>
      <c r="C2635" s="242"/>
      <c r="D2635" s="140" t="s">
        <v>45</v>
      </c>
      <c r="E2635" s="281">
        <v>2500</v>
      </c>
      <c r="F2635" s="259" t="s">
        <v>46</v>
      </c>
      <c r="G2635" s="108" t="s">
        <v>6327</v>
      </c>
      <c r="H2635" s="103"/>
    </row>
    <row r="2636" spans="1:8" x14ac:dyDescent="0.2">
      <c r="A2636" s="280">
        <v>43689</v>
      </c>
      <c r="B2636" s="241" t="s">
        <v>5604</v>
      </c>
      <c r="C2636" s="242"/>
      <c r="D2636" s="140" t="s">
        <v>47</v>
      </c>
      <c r="E2636" s="281">
        <v>915.21199999999999</v>
      </c>
      <c r="F2636" s="259" t="s">
        <v>46</v>
      </c>
      <c r="G2636" s="108" t="s">
        <v>6327</v>
      </c>
      <c r="H2636" s="103"/>
    </row>
    <row r="2637" spans="1:8" x14ac:dyDescent="0.2">
      <c r="A2637" s="280">
        <v>43699</v>
      </c>
      <c r="B2637" s="241" t="s">
        <v>5621</v>
      </c>
      <c r="C2637" s="242" t="s">
        <v>5622</v>
      </c>
      <c r="D2637" s="140" t="s">
        <v>54</v>
      </c>
      <c r="E2637" s="281">
        <v>938</v>
      </c>
      <c r="F2637" s="259" t="s">
        <v>46</v>
      </c>
      <c r="G2637" s="108" t="s">
        <v>6327</v>
      </c>
      <c r="H2637" s="103"/>
    </row>
    <row r="2638" spans="1:8" x14ac:dyDescent="0.2">
      <c r="A2638" s="280">
        <v>43706</v>
      </c>
      <c r="B2638" s="241" t="s">
        <v>5624</v>
      </c>
      <c r="C2638" s="242"/>
      <c r="D2638" s="140" t="s">
        <v>303</v>
      </c>
      <c r="E2638" s="281">
        <v>0</v>
      </c>
      <c r="F2638" s="259" t="s">
        <v>46</v>
      </c>
      <c r="G2638" s="108" t="s">
        <v>6327</v>
      </c>
      <c r="H2638" s="103"/>
    </row>
    <row r="2639" spans="1:8" x14ac:dyDescent="0.2">
      <c r="A2639" s="280">
        <v>43706</v>
      </c>
      <c r="B2639" s="241" t="s">
        <v>5625</v>
      </c>
      <c r="C2639" s="242"/>
      <c r="D2639" s="140" t="s">
        <v>49</v>
      </c>
      <c r="E2639" s="281">
        <v>250</v>
      </c>
      <c r="F2639" s="259" t="s">
        <v>46</v>
      </c>
      <c r="G2639" s="108" t="s">
        <v>6327</v>
      </c>
      <c r="H2639" s="103"/>
    </row>
    <row r="2640" spans="1:8" x14ac:dyDescent="0.2">
      <c r="A2640" s="280">
        <v>43706</v>
      </c>
      <c r="B2640" s="241" t="s">
        <v>5630</v>
      </c>
      <c r="C2640" s="242" t="s">
        <v>5631</v>
      </c>
      <c r="D2640" s="140" t="s">
        <v>54</v>
      </c>
      <c r="E2640" s="281">
        <v>156</v>
      </c>
      <c r="F2640" s="259" t="s">
        <v>46</v>
      </c>
      <c r="G2640" s="108" t="s">
        <v>6327</v>
      </c>
      <c r="H2640" s="103"/>
    </row>
    <row r="2641" spans="1:8" x14ac:dyDescent="0.2">
      <c r="A2641" s="280">
        <v>43706</v>
      </c>
      <c r="B2641" s="241" t="s">
        <v>5632</v>
      </c>
      <c r="C2641" s="242" t="s">
        <v>5633</v>
      </c>
      <c r="D2641" s="140" t="s">
        <v>54</v>
      </c>
      <c r="E2641" s="281">
        <v>141.6</v>
      </c>
      <c r="F2641" s="259" t="s">
        <v>46</v>
      </c>
      <c r="G2641" s="108" t="s">
        <v>6327</v>
      </c>
      <c r="H2641" s="103"/>
    </row>
    <row r="2642" spans="1:8" x14ac:dyDescent="0.2">
      <c r="A2642" s="280">
        <v>43706</v>
      </c>
      <c r="B2642" s="241" t="s">
        <v>5634</v>
      </c>
      <c r="C2642" s="242" t="s">
        <v>5635</v>
      </c>
      <c r="D2642" s="140" t="s">
        <v>54</v>
      </c>
      <c r="E2642" s="281">
        <v>239.67</v>
      </c>
      <c r="F2642" s="259" t="s">
        <v>46</v>
      </c>
      <c r="G2642" s="108" t="s">
        <v>6327</v>
      </c>
      <c r="H2642" s="103"/>
    </row>
    <row r="2643" spans="1:8" x14ac:dyDescent="0.2">
      <c r="A2643" s="280">
        <v>43711</v>
      </c>
      <c r="B2643" s="241" t="s">
        <v>5639</v>
      </c>
      <c r="C2643" s="242" t="s">
        <v>5640</v>
      </c>
      <c r="D2643" s="140" t="s">
        <v>54</v>
      </c>
      <c r="E2643" s="281">
        <v>1275.3</v>
      </c>
      <c r="F2643" s="259" t="s">
        <v>46</v>
      </c>
      <c r="G2643" s="108" t="s">
        <v>6327</v>
      </c>
      <c r="H2643" s="103"/>
    </row>
    <row r="2644" spans="1:8" x14ac:dyDescent="0.2">
      <c r="A2644" s="280">
        <v>43711</v>
      </c>
      <c r="B2644" s="241" t="s">
        <v>5641</v>
      </c>
      <c r="C2644" s="242" t="s">
        <v>5642</v>
      </c>
      <c r="D2644" s="140" t="s">
        <v>54</v>
      </c>
      <c r="E2644" s="281">
        <v>305.39999999999998</v>
      </c>
      <c r="F2644" s="259" t="s">
        <v>46</v>
      </c>
      <c r="G2644" s="108" t="s">
        <v>6327</v>
      </c>
      <c r="H2644" s="103"/>
    </row>
    <row r="2645" spans="1:8" x14ac:dyDescent="0.2">
      <c r="A2645" s="280">
        <v>43717</v>
      </c>
      <c r="B2645" s="241" t="s">
        <v>5649</v>
      </c>
      <c r="C2645" s="242" t="s">
        <v>5650</v>
      </c>
      <c r="D2645" s="140" t="s">
        <v>54</v>
      </c>
      <c r="E2645" s="281">
        <v>708.4</v>
      </c>
      <c r="F2645" s="259" t="s">
        <v>46</v>
      </c>
      <c r="G2645" s="108" t="s">
        <v>6327</v>
      </c>
      <c r="H2645" s="103"/>
    </row>
    <row r="2646" spans="1:8" x14ac:dyDescent="0.2">
      <c r="A2646" s="280">
        <v>43719</v>
      </c>
      <c r="B2646" s="241" t="s">
        <v>5655</v>
      </c>
      <c r="C2646" s="242" t="s">
        <v>5656</v>
      </c>
      <c r="D2646" s="140" t="s">
        <v>54</v>
      </c>
      <c r="E2646" s="281">
        <v>450</v>
      </c>
      <c r="F2646" s="259" t="s">
        <v>46</v>
      </c>
      <c r="G2646" s="108" t="s">
        <v>6327</v>
      </c>
      <c r="H2646" s="103"/>
    </row>
    <row r="2647" spans="1:8" x14ac:dyDescent="0.2">
      <c r="A2647" s="280">
        <v>43728</v>
      </c>
      <c r="B2647" s="241" t="s">
        <v>5666</v>
      </c>
      <c r="C2647" s="242" t="s">
        <v>5667</v>
      </c>
      <c r="D2647" s="140" t="s">
        <v>54</v>
      </c>
      <c r="E2647" s="281">
        <v>4213</v>
      </c>
      <c r="F2647" s="259" t="s">
        <v>46</v>
      </c>
      <c r="G2647" s="108" t="s">
        <v>6327</v>
      </c>
      <c r="H2647" s="103"/>
    </row>
    <row r="2648" spans="1:8" x14ac:dyDescent="0.2">
      <c r="A2648" s="280">
        <v>43728</v>
      </c>
      <c r="B2648" s="241" t="s">
        <v>5668</v>
      </c>
      <c r="C2648" s="242" t="s">
        <v>5669</v>
      </c>
      <c r="D2648" s="140" t="s">
        <v>54</v>
      </c>
      <c r="E2648" s="281">
        <v>470</v>
      </c>
      <c r="F2648" s="259" t="s">
        <v>46</v>
      </c>
      <c r="G2648" s="108" t="s">
        <v>6327</v>
      </c>
      <c r="H2648" s="103"/>
    </row>
    <row r="2649" spans="1:8" x14ac:dyDescent="0.2">
      <c r="A2649" s="280">
        <v>43733</v>
      </c>
      <c r="B2649" s="241" t="s">
        <v>5672</v>
      </c>
      <c r="C2649" s="242" t="s">
        <v>5673</v>
      </c>
      <c r="D2649" s="140" t="s">
        <v>54</v>
      </c>
      <c r="E2649" s="281">
        <v>777.7</v>
      </c>
      <c r="F2649" s="259" t="s">
        <v>46</v>
      </c>
      <c r="G2649" s="108" t="s">
        <v>6327</v>
      </c>
      <c r="H2649" s="103"/>
    </row>
    <row r="2650" spans="1:8" x14ac:dyDescent="0.2">
      <c r="A2650" s="280">
        <v>43734</v>
      </c>
      <c r="B2650" s="241" t="s">
        <v>5677</v>
      </c>
      <c r="C2650" s="242"/>
      <c r="D2650" s="140" t="s">
        <v>303</v>
      </c>
      <c r="E2650" s="281">
        <v>0</v>
      </c>
      <c r="F2650" s="259" t="s">
        <v>46</v>
      </c>
      <c r="G2650" s="108" t="s">
        <v>6327</v>
      </c>
      <c r="H2650" s="103"/>
    </row>
    <row r="2651" spans="1:8" x14ac:dyDescent="0.2">
      <c r="A2651" s="280">
        <v>43734</v>
      </c>
      <c r="B2651" s="241" t="s">
        <v>5678</v>
      </c>
      <c r="C2651" s="242"/>
      <c r="D2651" s="140" t="s">
        <v>49</v>
      </c>
      <c r="E2651" s="281">
        <v>250</v>
      </c>
      <c r="F2651" s="259" t="s">
        <v>46</v>
      </c>
      <c r="G2651" s="108" t="s">
        <v>6327</v>
      </c>
      <c r="H2651" s="103"/>
    </row>
    <row r="2652" spans="1:8" x14ac:dyDescent="0.2">
      <c r="A2652" s="280">
        <v>43734</v>
      </c>
      <c r="B2652" s="241" t="s">
        <v>5679</v>
      </c>
      <c r="C2652" s="242"/>
      <c r="D2652" s="140" t="s">
        <v>303</v>
      </c>
      <c r="E2652" s="281">
        <v>8.48</v>
      </c>
      <c r="F2652" s="259" t="s">
        <v>46</v>
      </c>
      <c r="G2652" s="108" t="s">
        <v>6327</v>
      </c>
      <c r="H2652" s="103"/>
    </row>
    <row r="2653" spans="1:8" x14ac:dyDescent="0.2">
      <c r="A2653" s="280">
        <v>43734</v>
      </c>
      <c r="B2653" s="241" t="s">
        <v>5680</v>
      </c>
      <c r="C2653" s="242"/>
      <c r="D2653" s="140" t="s">
        <v>49</v>
      </c>
      <c r="E2653" s="281">
        <v>2000</v>
      </c>
      <c r="F2653" s="259" t="s">
        <v>46</v>
      </c>
      <c r="G2653" s="108" t="s">
        <v>6327</v>
      </c>
      <c r="H2653" s="103"/>
    </row>
    <row r="2654" spans="1:8" x14ac:dyDescent="0.2">
      <c r="A2654" s="280">
        <v>43735</v>
      </c>
      <c r="B2654" s="241" t="s">
        <v>5684</v>
      </c>
      <c r="C2654" s="242"/>
      <c r="D2654" s="140" t="s">
        <v>48</v>
      </c>
      <c r="E2654" s="281">
        <v>155.35</v>
      </c>
      <c r="F2654" s="259" t="s">
        <v>46</v>
      </c>
      <c r="G2654" s="108" t="s">
        <v>6327</v>
      </c>
      <c r="H2654" s="103"/>
    </row>
    <row r="2655" spans="1:8" x14ac:dyDescent="0.2">
      <c r="A2655" s="280">
        <v>43738</v>
      </c>
      <c r="B2655" s="241" t="s">
        <v>5687</v>
      </c>
      <c r="C2655" s="242" t="s">
        <v>5688</v>
      </c>
      <c r="D2655" s="140" t="s">
        <v>54</v>
      </c>
      <c r="E2655" s="281">
        <v>851</v>
      </c>
      <c r="F2655" s="259" t="s">
        <v>46</v>
      </c>
      <c r="G2655" s="108" t="s">
        <v>6327</v>
      </c>
      <c r="H2655" s="103"/>
    </row>
    <row r="2656" spans="1:8" x14ac:dyDescent="0.2">
      <c r="A2656" s="280">
        <v>43741</v>
      </c>
      <c r="B2656" s="241" t="s">
        <v>5692</v>
      </c>
      <c r="C2656" s="242" t="s">
        <v>5693</v>
      </c>
      <c r="D2656" s="140" t="s">
        <v>54</v>
      </c>
      <c r="E2656" s="281">
        <v>614.70000000000005</v>
      </c>
      <c r="F2656" s="259" t="s">
        <v>46</v>
      </c>
      <c r="G2656" s="108" t="s">
        <v>6327</v>
      </c>
      <c r="H2656" s="103"/>
    </row>
    <row r="2657" spans="1:8" x14ac:dyDescent="0.2">
      <c r="A2657" s="280">
        <v>43742</v>
      </c>
      <c r="B2657" s="241" t="s">
        <v>5694</v>
      </c>
      <c r="C2657" s="242" t="s">
        <v>5695</v>
      </c>
      <c r="D2657" s="140" t="s">
        <v>54</v>
      </c>
      <c r="E2657" s="281">
        <v>273</v>
      </c>
      <c r="F2657" s="259" t="s">
        <v>46</v>
      </c>
      <c r="G2657" s="108" t="s">
        <v>6327</v>
      </c>
      <c r="H2657" s="103"/>
    </row>
    <row r="2658" spans="1:8" x14ac:dyDescent="0.2">
      <c r="A2658" s="280">
        <v>43742</v>
      </c>
      <c r="B2658" s="241" t="s">
        <v>5696</v>
      </c>
      <c r="C2658" s="242" t="s">
        <v>5697</v>
      </c>
      <c r="D2658" s="140" t="s">
        <v>54</v>
      </c>
      <c r="E2658" s="281">
        <v>149.5</v>
      </c>
      <c r="F2658" s="259" t="s">
        <v>46</v>
      </c>
      <c r="G2658" s="108" t="s">
        <v>6327</v>
      </c>
      <c r="H2658" s="103"/>
    </row>
    <row r="2659" spans="1:8" x14ac:dyDescent="0.2">
      <c r="A2659" s="280">
        <v>43742</v>
      </c>
      <c r="B2659" s="241" t="s">
        <v>5698</v>
      </c>
      <c r="C2659" s="242" t="s">
        <v>5699</v>
      </c>
      <c r="D2659" s="140" t="s">
        <v>54</v>
      </c>
      <c r="E2659" s="281">
        <v>261.0899</v>
      </c>
      <c r="F2659" s="259" t="s">
        <v>46</v>
      </c>
      <c r="G2659" s="108" t="s">
        <v>6327</v>
      </c>
      <c r="H2659" s="103"/>
    </row>
    <row r="2660" spans="1:8" x14ac:dyDescent="0.2">
      <c r="A2660" s="280">
        <v>43746</v>
      </c>
      <c r="B2660" s="241" t="s">
        <v>5702</v>
      </c>
      <c r="C2660" s="242"/>
      <c r="D2660" s="140" t="s">
        <v>48</v>
      </c>
      <c r="E2660" s="281">
        <v>57.98</v>
      </c>
      <c r="F2660" s="259" t="s">
        <v>46</v>
      </c>
      <c r="G2660" s="108" t="s">
        <v>6327</v>
      </c>
      <c r="H2660" s="103"/>
    </row>
    <row r="2661" spans="1:8" x14ac:dyDescent="0.2">
      <c r="A2661" s="280">
        <v>43746</v>
      </c>
      <c r="B2661" s="241" t="s">
        <v>5703</v>
      </c>
      <c r="C2661" s="242" t="s">
        <v>5704</v>
      </c>
      <c r="D2661" s="140" t="s">
        <v>54</v>
      </c>
      <c r="E2661" s="281">
        <v>344.8</v>
      </c>
      <c r="F2661" s="259" t="s">
        <v>46</v>
      </c>
      <c r="G2661" s="108" t="s">
        <v>6327</v>
      </c>
      <c r="H2661" s="103"/>
    </row>
    <row r="2662" spans="1:8" x14ac:dyDescent="0.2">
      <c r="A2662" s="280">
        <v>43747</v>
      </c>
      <c r="B2662" s="241" t="s">
        <v>5707</v>
      </c>
      <c r="C2662" s="242" t="s">
        <v>5708</v>
      </c>
      <c r="D2662" s="140" t="s">
        <v>54</v>
      </c>
      <c r="E2662" s="281">
        <v>217.53</v>
      </c>
      <c r="F2662" s="259" t="s">
        <v>46</v>
      </c>
      <c r="G2662" s="108" t="s">
        <v>6327</v>
      </c>
      <c r="H2662" s="103"/>
    </row>
    <row r="2663" spans="1:8" x14ac:dyDescent="0.2">
      <c r="A2663" s="280">
        <v>43749</v>
      </c>
      <c r="B2663" s="241" t="s">
        <v>5709</v>
      </c>
      <c r="C2663" s="242" t="s">
        <v>5710</v>
      </c>
      <c r="D2663" s="140" t="s">
        <v>54</v>
      </c>
      <c r="E2663" s="281">
        <v>513</v>
      </c>
      <c r="F2663" s="259" t="s">
        <v>46</v>
      </c>
      <c r="G2663" s="108" t="s">
        <v>6327</v>
      </c>
      <c r="H2663" s="103"/>
    </row>
    <row r="2664" spans="1:8" x14ac:dyDescent="0.2">
      <c r="A2664" s="280">
        <v>43749</v>
      </c>
      <c r="B2664" s="241" t="s">
        <v>5711</v>
      </c>
      <c r="C2664" s="242" t="s">
        <v>5712</v>
      </c>
      <c r="D2664" s="140" t="s">
        <v>54</v>
      </c>
      <c r="E2664" s="281">
        <v>242.75</v>
      </c>
      <c r="F2664" s="259" t="s">
        <v>46</v>
      </c>
      <c r="G2664" s="108" t="s">
        <v>6327</v>
      </c>
      <c r="H2664" s="103"/>
    </row>
    <row r="2665" spans="1:8" x14ac:dyDescent="0.2">
      <c r="A2665" s="280">
        <v>43749</v>
      </c>
      <c r="B2665" s="241" t="s">
        <v>5713</v>
      </c>
      <c r="C2665" s="242" t="s">
        <v>5714</v>
      </c>
      <c r="D2665" s="140" t="s">
        <v>54</v>
      </c>
      <c r="E2665" s="281">
        <v>489.89</v>
      </c>
      <c r="F2665" s="259" t="s">
        <v>46</v>
      </c>
      <c r="G2665" s="108" t="s">
        <v>6327</v>
      </c>
      <c r="H2665" s="103"/>
    </row>
    <row r="2666" spans="1:8" x14ac:dyDescent="0.2">
      <c r="A2666" s="280">
        <v>43753</v>
      </c>
      <c r="B2666" s="241" t="s">
        <v>5730</v>
      </c>
      <c r="C2666" s="242" t="s">
        <v>5731</v>
      </c>
      <c r="D2666" s="140" t="s">
        <v>54</v>
      </c>
      <c r="E2666" s="281">
        <v>4136</v>
      </c>
      <c r="F2666" s="259" t="s">
        <v>46</v>
      </c>
      <c r="G2666" s="108" t="s">
        <v>6327</v>
      </c>
      <c r="H2666" s="103"/>
    </row>
    <row r="2667" spans="1:8" x14ac:dyDescent="0.2">
      <c r="A2667" s="280">
        <v>43760</v>
      </c>
      <c r="B2667" s="241" t="s">
        <v>5753</v>
      </c>
      <c r="C2667" s="242"/>
      <c r="D2667" s="140" t="s">
        <v>45</v>
      </c>
      <c r="E2667" s="281">
        <v>1000</v>
      </c>
      <c r="F2667" s="259" t="s">
        <v>46</v>
      </c>
      <c r="G2667" s="108" t="s">
        <v>6327</v>
      </c>
      <c r="H2667" s="103"/>
    </row>
    <row r="2668" spans="1:8" x14ac:dyDescent="0.2">
      <c r="A2668" s="280">
        <v>43760</v>
      </c>
      <c r="B2668" s="241" t="s">
        <v>5754</v>
      </c>
      <c r="C2668" s="242"/>
      <c r="D2668" s="140" t="s">
        <v>47</v>
      </c>
      <c r="E2668" s="281">
        <v>348.30799999999999</v>
      </c>
      <c r="F2668" s="259" t="s">
        <v>46</v>
      </c>
      <c r="G2668" s="108" t="s">
        <v>6327</v>
      </c>
      <c r="H2668" s="103"/>
    </row>
    <row r="2669" spans="1:8" x14ac:dyDescent="0.2">
      <c r="A2669" s="280">
        <v>43762</v>
      </c>
      <c r="B2669" s="241" t="s">
        <v>5761</v>
      </c>
      <c r="C2669" s="242"/>
      <c r="D2669" s="140" t="s">
        <v>303</v>
      </c>
      <c r="E2669" s="281">
        <v>73.41</v>
      </c>
      <c r="F2669" s="259" t="s">
        <v>46</v>
      </c>
      <c r="G2669" s="108" t="s">
        <v>6327</v>
      </c>
      <c r="H2669" s="103"/>
    </row>
    <row r="2670" spans="1:8" x14ac:dyDescent="0.2">
      <c r="A2670" s="280">
        <v>43762</v>
      </c>
      <c r="B2670" s="241" t="s">
        <v>5762</v>
      </c>
      <c r="C2670" s="242"/>
      <c r="D2670" s="140" t="s">
        <v>49</v>
      </c>
      <c r="E2670" s="281">
        <v>2000</v>
      </c>
      <c r="F2670" s="259" t="s">
        <v>46</v>
      </c>
      <c r="G2670" s="108" t="s">
        <v>6327</v>
      </c>
      <c r="H2670" s="103"/>
    </row>
    <row r="2671" spans="1:8" x14ac:dyDescent="0.2">
      <c r="A2671" s="280">
        <v>43763</v>
      </c>
      <c r="B2671" s="241" t="s">
        <v>5763</v>
      </c>
      <c r="C2671" s="242" t="s">
        <v>5764</v>
      </c>
      <c r="D2671" s="140" t="s">
        <v>54</v>
      </c>
      <c r="E2671" s="281">
        <v>904.4</v>
      </c>
      <c r="F2671" s="259" t="s">
        <v>46</v>
      </c>
      <c r="G2671" s="108" t="s">
        <v>6327</v>
      </c>
      <c r="H2671" s="103"/>
    </row>
    <row r="2672" spans="1:8" x14ac:dyDescent="0.2">
      <c r="A2672" s="280">
        <v>43763</v>
      </c>
      <c r="B2672" s="241" t="s">
        <v>5765</v>
      </c>
      <c r="C2672" s="242"/>
      <c r="D2672" s="140" t="s">
        <v>303</v>
      </c>
      <c r="E2672" s="281">
        <v>0</v>
      </c>
      <c r="F2672" s="259" t="s">
        <v>46</v>
      </c>
      <c r="G2672" s="108" t="s">
        <v>6327</v>
      </c>
      <c r="H2672" s="103"/>
    </row>
    <row r="2673" spans="1:8" x14ac:dyDescent="0.2">
      <c r="A2673" s="280">
        <v>43763</v>
      </c>
      <c r="B2673" s="241" t="s">
        <v>5766</v>
      </c>
      <c r="C2673" s="242"/>
      <c r="D2673" s="140" t="s">
        <v>49</v>
      </c>
      <c r="E2673" s="281">
        <v>250</v>
      </c>
      <c r="F2673" s="259" t="s">
        <v>46</v>
      </c>
      <c r="G2673" s="108" t="s">
        <v>6327</v>
      </c>
      <c r="H2673" s="103"/>
    </row>
    <row r="2674" spans="1:8" x14ac:dyDescent="0.2">
      <c r="A2674" s="280">
        <v>43768</v>
      </c>
      <c r="B2674" s="241" t="s">
        <v>5774</v>
      </c>
      <c r="C2674" s="242" t="s">
        <v>5775</v>
      </c>
      <c r="D2674" s="140" t="s">
        <v>54</v>
      </c>
      <c r="E2674" s="281">
        <v>367</v>
      </c>
      <c r="F2674" s="259" t="s">
        <v>46</v>
      </c>
      <c r="G2674" s="108" t="s">
        <v>6327</v>
      </c>
      <c r="H2674" s="103"/>
    </row>
    <row r="2675" spans="1:8" x14ac:dyDescent="0.2">
      <c r="A2675" s="280">
        <v>43774</v>
      </c>
      <c r="B2675" s="241" t="s">
        <v>5788</v>
      </c>
      <c r="C2675" s="242" t="s">
        <v>5789</v>
      </c>
      <c r="D2675" s="140" t="s">
        <v>54</v>
      </c>
      <c r="E2675" s="281">
        <v>1032.3</v>
      </c>
      <c r="F2675" s="259" t="s">
        <v>46</v>
      </c>
      <c r="G2675" s="108" t="s">
        <v>6327</v>
      </c>
      <c r="H2675" s="103"/>
    </row>
    <row r="2676" spans="1:8" x14ac:dyDescent="0.2">
      <c r="A2676" s="280">
        <v>43774</v>
      </c>
      <c r="B2676" s="241" t="s">
        <v>5790</v>
      </c>
      <c r="C2676" s="242" t="s">
        <v>5791</v>
      </c>
      <c r="D2676" s="140" t="s">
        <v>54</v>
      </c>
      <c r="E2676" s="281">
        <v>895</v>
      </c>
      <c r="F2676" s="259" t="s">
        <v>46</v>
      </c>
      <c r="G2676" s="108" t="s">
        <v>6327</v>
      </c>
      <c r="H2676" s="103"/>
    </row>
    <row r="2677" spans="1:8" x14ac:dyDescent="0.2">
      <c r="A2677" s="280">
        <v>43774</v>
      </c>
      <c r="B2677" s="241" t="s">
        <v>5792</v>
      </c>
      <c r="C2677" s="242" t="s">
        <v>5793</v>
      </c>
      <c r="D2677" s="140" t="s">
        <v>54</v>
      </c>
      <c r="E2677" s="281">
        <v>1411.7</v>
      </c>
      <c r="F2677" s="259" t="s">
        <v>46</v>
      </c>
      <c r="G2677" s="108" t="s">
        <v>6327</v>
      </c>
      <c r="H2677" s="103"/>
    </row>
    <row r="2678" spans="1:8" x14ac:dyDescent="0.2">
      <c r="A2678" s="280">
        <v>43781</v>
      </c>
      <c r="B2678" s="241" t="s">
        <v>5807</v>
      </c>
      <c r="C2678" s="242" t="s">
        <v>5808</v>
      </c>
      <c r="D2678" s="140" t="s">
        <v>54</v>
      </c>
      <c r="E2678" s="281">
        <v>262.5</v>
      </c>
      <c r="F2678" s="259" t="s">
        <v>46</v>
      </c>
      <c r="G2678" s="108" t="s">
        <v>6327</v>
      </c>
      <c r="H2678" s="103"/>
    </row>
    <row r="2679" spans="1:8" x14ac:dyDescent="0.2">
      <c r="A2679" s="280">
        <v>43782</v>
      </c>
      <c r="B2679" s="241" t="s">
        <v>5815</v>
      </c>
      <c r="C2679" s="242" t="s">
        <v>5816</v>
      </c>
      <c r="D2679" s="140" t="s">
        <v>54</v>
      </c>
      <c r="E2679" s="281">
        <v>4367</v>
      </c>
      <c r="F2679" s="259" t="s">
        <v>46</v>
      </c>
      <c r="G2679" s="108" t="s">
        <v>6327</v>
      </c>
      <c r="H2679" s="103"/>
    </row>
    <row r="2680" spans="1:8" x14ac:dyDescent="0.2">
      <c r="A2680" s="280">
        <v>43787</v>
      </c>
      <c r="B2680" s="241" t="s">
        <v>5826</v>
      </c>
      <c r="C2680" s="242" t="s">
        <v>5827</v>
      </c>
      <c r="D2680" s="140" t="s">
        <v>54</v>
      </c>
      <c r="E2680" s="281">
        <v>248.73</v>
      </c>
      <c r="F2680" s="259" t="s">
        <v>46</v>
      </c>
      <c r="G2680" s="108" t="s">
        <v>6327</v>
      </c>
      <c r="H2680" s="103"/>
    </row>
    <row r="2681" spans="1:8" x14ac:dyDescent="0.2">
      <c r="A2681" s="280">
        <v>43788</v>
      </c>
      <c r="B2681" s="241" t="s">
        <v>5828</v>
      </c>
      <c r="C2681" s="242" t="s">
        <v>5829</v>
      </c>
      <c r="D2681" s="140" t="s">
        <v>54</v>
      </c>
      <c r="E2681" s="281">
        <v>435</v>
      </c>
      <c r="F2681" s="259" t="s">
        <v>46</v>
      </c>
      <c r="G2681" s="108" t="s">
        <v>6327</v>
      </c>
      <c r="H2681" s="103"/>
    </row>
    <row r="2682" spans="1:8" x14ac:dyDescent="0.2">
      <c r="A2682" s="280">
        <v>43790</v>
      </c>
      <c r="B2682" s="241" t="s">
        <v>5830</v>
      </c>
      <c r="C2682" s="242" t="s">
        <v>5831</v>
      </c>
      <c r="D2682" s="140" t="s">
        <v>54</v>
      </c>
      <c r="E2682" s="281">
        <v>636</v>
      </c>
      <c r="F2682" s="259" t="s">
        <v>46</v>
      </c>
      <c r="G2682" s="108" t="s">
        <v>6327</v>
      </c>
      <c r="H2682" s="103"/>
    </row>
    <row r="2683" spans="1:8" x14ac:dyDescent="0.2">
      <c r="A2683" s="280">
        <v>43794</v>
      </c>
      <c r="B2683" s="241" t="s">
        <v>5836</v>
      </c>
      <c r="C2683" s="242" t="s">
        <v>5837</v>
      </c>
      <c r="D2683" s="140" t="s">
        <v>54</v>
      </c>
      <c r="E2683" s="281">
        <v>309</v>
      </c>
      <c r="F2683" s="259" t="s">
        <v>46</v>
      </c>
      <c r="G2683" s="108" t="s">
        <v>6327</v>
      </c>
      <c r="H2683" s="103"/>
    </row>
    <row r="2684" spans="1:8" x14ac:dyDescent="0.2">
      <c r="A2684" s="280">
        <v>43795</v>
      </c>
      <c r="B2684" s="241" t="s">
        <v>5838</v>
      </c>
      <c r="C2684" s="242" t="s">
        <v>5839</v>
      </c>
      <c r="D2684" s="140" t="s">
        <v>54</v>
      </c>
      <c r="E2684" s="281">
        <v>855</v>
      </c>
      <c r="F2684" s="259" t="s">
        <v>46</v>
      </c>
      <c r="G2684" s="108" t="s">
        <v>6327</v>
      </c>
      <c r="H2684" s="103"/>
    </row>
    <row r="2685" spans="1:8" x14ac:dyDescent="0.2">
      <c r="A2685" s="280">
        <v>43795</v>
      </c>
      <c r="B2685" s="241" t="s">
        <v>5840</v>
      </c>
      <c r="C2685" s="242"/>
      <c r="D2685" s="140" t="s">
        <v>303</v>
      </c>
      <c r="E2685" s="281">
        <v>58.14</v>
      </c>
      <c r="F2685" s="259" t="s">
        <v>46</v>
      </c>
      <c r="G2685" s="108" t="s">
        <v>6327</v>
      </c>
      <c r="H2685" s="103"/>
    </row>
    <row r="2686" spans="1:8" x14ac:dyDescent="0.2">
      <c r="A2686" s="280">
        <v>43795</v>
      </c>
      <c r="B2686" s="241" t="s">
        <v>5841</v>
      </c>
      <c r="C2686" s="242"/>
      <c r="D2686" s="140" t="s">
        <v>49</v>
      </c>
      <c r="E2686" s="281">
        <v>2000</v>
      </c>
      <c r="F2686" s="259" t="s">
        <v>46</v>
      </c>
      <c r="G2686" s="108" t="s">
        <v>6327</v>
      </c>
      <c r="H2686" s="103"/>
    </row>
    <row r="2687" spans="1:8" x14ac:dyDescent="0.2">
      <c r="A2687" s="280">
        <v>43797</v>
      </c>
      <c r="B2687" s="241" t="s">
        <v>5843</v>
      </c>
      <c r="C2687" s="242" t="s">
        <v>5844</v>
      </c>
      <c r="D2687" s="140" t="s">
        <v>54</v>
      </c>
      <c r="E2687" s="281">
        <v>324.60000000000002</v>
      </c>
      <c r="F2687" s="259" t="s">
        <v>46</v>
      </c>
      <c r="G2687" s="108" t="s">
        <v>6327</v>
      </c>
      <c r="H2687" s="103"/>
    </row>
    <row r="2688" spans="1:8" x14ac:dyDescent="0.2">
      <c r="A2688" s="280">
        <v>43797</v>
      </c>
      <c r="B2688" s="241" t="s">
        <v>5845</v>
      </c>
      <c r="C2688" s="242" t="s">
        <v>5846</v>
      </c>
      <c r="D2688" s="140" t="s">
        <v>54</v>
      </c>
      <c r="E2688" s="281">
        <v>478.5</v>
      </c>
      <c r="F2688" s="259" t="s">
        <v>46</v>
      </c>
      <c r="G2688" s="108" t="s">
        <v>6327</v>
      </c>
      <c r="H2688" s="103"/>
    </row>
    <row r="2689" spans="1:8" x14ac:dyDescent="0.2">
      <c r="A2689" s="280">
        <v>43803</v>
      </c>
      <c r="B2689" s="241" t="s">
        <v>5853</v>
      </c>
      <c r="C2689" s="242"/>
      <c r="D2689" s="140" t="s">
        <v>49</v>
      </c>
      <c r="E2689" s="281">
        <v>250</v>
      </c>
      <c r="F2689" s="259" t="s">
        <v>46</v>
      </c>
      <c r="G2689" s="108" t="s">
        <v>6327</v>
      </c>
      <c r="H2689" s="103"/>
    </row>
    <row r="2690" spans="1:8" x14ac:dyDescent="0.2">
      <c r="A2690" s="285">
        <v>43803</v>
      </c>
      <c r="B2690" s="241" t="s">
        <v>5855</v>
      </c>
      <c r="C2690" s="242" t="s">
        <v>5856</v>
      </c>
      <c r="D2690" s="140" t="s">
        <v>54</v>
      </c>
      <c r="E2690" s="281">
        <v>287</v>
      </c>
      <c r="F2690" s="259" t="s">
        <v>46</v>
      </c>
      <c r="G2690" s="108" t="s">
        <v>6327</v>
      </c>
      <c r="H2690" s="103"/>
    </row>
    <row r="2691" spans="1:8" x14ac:dyDescent="0.2">
      <c r="A2691" s="280">
        <v>43804</v>
      </c>
      <c r="B2691" s="241" t="s">
        <v>5857</v>
      </c>
      <c r="C2691" s="242" t="s">
        <v>5858</v>
      </c>
      <c r="D2691" s="140" t="s">
        <v>54</v>
      </c>
      <c r="E2691" s="281">
        <v>670.8</v>
      </c>
      <c r="F2691" s="259" t="s">
        <v>46</v>
      </c>
      <c r="G2691" s="108" t="s">
        <v>6327</v>
      </c>
      <c r="H2691" s="103"/>
    </row>
    <row r="2692" spans="1:8" x14ac:dyDescent="0.2">
      <c r="A2692" s="280">
        <v>43804</v>
      </c>
      <c r="B2692" s="241" t="s">
        <v>5859</v>
      </c>
      <c r="C2692" s="242" t="s">
        <v>5860</v>
      </c>
      <c r="D2692" s="140" t="s">
        <v>54</v>
      </c>
      <c r="E2692" s="281">
        <v>3674</v>
      </c>
      <c r="F2692" s="259" t="s">
        <v>46</v>
      </c>
      <c r="G2692" s="108" t="s">
        <v>6327</v>
      </c>
      <c r="H2692" s="103"/>
    </row>
    <row r="2693" spans="1:8" x14ac:dyDescent="0.2">
      <c r="A2693" s="280">
        <v>43811</v>
      </c>
      <c r="B2693" s="241" t="s">
        <v>5880</v>
      </c>
      <c r="C2693" s="242" t="s">
        <v>5881</v>
      </c>
      <c r="D2693" s="140" t="s">
        <v>54</v>
      </c>
      <c r="E2693" s="281">
        <v>1709</v>
      </c>
      <c r="F2693" s="259" t="s">
        <v>46</v>
      </c>
      <c r="G2693" s="108" t="s">
        <v>6327</v>
      </c>
      <c r="H2693" s="103"/>
    </row>
    <row r="2694" spans="1:8" x14ac:dyDescent="0.2">
      <c r="A2694" s="280">
        <v>43811</v>
      </c>
      <c r="B2694" s="241" t="s">
        <v>5882</v>
      </c>
      <c r="C2694" s="242" t="s">
        <v>5883</v>
      </c>
      <c r="D2694" s="140" t="s">
        <v>54</v>
      </c>
      <c r="E2694" s="281">
        <v>1870</v>
      </c>
      <c r="F2694" s="259" t="s">
        <v>46</v>
      </c>
      <c r="G2694" s="108" t="s">
        <v>6327</v>
      </c>
      <c r="H2694" s="103"/>
    </row>
    <row r="2695" spans="1:8" x14ac:dyDescent="0.2">
      <c r="A2695" s="280">
        <v>43812</v>
      </c>
      <c r="B2695" s="241" t="s">
        <v>5885</v>
      </c>
      <c r="C2695" s="242" t="s">
        <v>5886</v>
      </c>
      <c r="D2695" s="140" t="s">
        <v>54</v>
      </c>
      <c r="E2695" s="281">
        <v>524.4</v>
      </c>
      <c r="F2695" s="259" t="s">
        <v>46</v>
      </c>
      <c r="G2695" s="108" t="s">
        <v>6327</v>
      </c>
      <c r="H2695" s="103"/>
    </row>
    <row r="2696" spans="1:8" x14ac:dyDescent="0.2">
      <c r="A2696" s="280">
        <v>43818</v>
      </c>
      <c r="B2696" s="241" t="s">
        <v>5890</v>
      </c>
      <c r="C2696" s="242" t="s">
        <v>5891</v>
      </c>
      <c r="D2696" s="140" t="s">
        <v>54</v>
      </c>
      <c r="E2696" s="281">
        <v>693</v>
      </c>
      <c r="F2696" s="259" t="s">
        <v>46</v>
      </c>
      <c r="G2696" s="108" t="s">
        <v>6327</v>
      </c>
      <c r="H2696" s="103"/>
    </row>
    <row r="2697" spans="1:8" ht="12.75" thickBot="1" x14ac:dyDescent="0.25">
      <c r="A2697" s="747" t="s">
        <v>3078</v>
      </c>
      <c r="B2697" s="746"/>
      <c r="C2697" s="467"/>
      <c r="D2697" s="468"/>
      <c r="E2697" s="586">
        <f>SUM(E2503:E2696)</f>
        <v>158739.22749999998</v>
      </c>
      <c r="F2697" s="575"/>
      <c r="G2697" s="467"/>
      <c r="H2697" s="471"/>
    </row>
    <row r="2698" spans="1:8" x14ac:dyDescent="0.2">
      <c r="A2698" s="340">
        <v>43595</v>
      </c>
      <c r="B2698" s="336" t="s">
        <v>6378</v>
      </c>
      <c r="C2698" s="337" t="s">
        <v>5443</v>
      </c>
      <c r="D2698" s="338" t="s">
        <v>54</v>
      </c>
      <c r="E2698" s="339">
        <v>233.29</v>
      </c>
      <c r="F2698" s="259" t="s">
        <v>46</v>
      </c>
      <c r="G2698" s="251" t="s">
        <v>6328</v>
      </c>
      <c r="H2698" s="587"/>
    </row>
    <row r="2699" spans="1:8" x14ac:dyDescent="0.2">
      <c r="A2699" s="340">
        <v>43595</v>
      </c>
      <c r="B2699" s="336" t="s">
        <v>6378</v>
      </c>
      <c r="C2699" s="337" t="s">
        <v>5443</v>
      </c>
      <c r="D2699" s="338" t="s">
        <v>54</v>
      </c>
      <c r="E2699" s="339">
        <v>233.29</v>
      </c>
      <c r="F2699" s="259" t="s">
        <v>46</v>
      </c>
      <c r="G2699" s="251" t="s">
        <v>6328</v>
      </c>
      <c r="H2699" s="587"/>
    </row>
    <row r="2700" spans="1:8" x14ac:dyDescent="0.2">
      <c r="A2700" s="340">
        <v>43651</v>
      </c>
      <c r="B2700" s="336" t="s">
        <v>5530</v>
      </c>
      <c r="C2700" s="337"/>
      <c r="D2700" s="338" t="s">
        <v>45</v>
      </c>
      <c r="E2700" s="339">
        <v>1950</v>
      </c>
      <c r="F2700" s="259" t="s">
        <v>46</v>
      </c>
      <c r="G2700" s="251" t="s">
        <v>6328</v>
      </c>
      <c r="H2700" s="587"/>
    </row>
    <row r="2701" spans="1:8" x14ac:dyDescent="0.2">
      <c r="A2701" s="340">
        <v>43651</v>
      </c>
      <c r="B2701" s="336" t="s">
        <v>5531</v>
      </c>
      <c r="C2701" s="337"/>
      <c r="D2701" s="338" t="s">
        <v>47</v>
      </c>
      <c r="E2701" s="339">
        <v>679.21199999999999</v>
      </c>
      <c r="F2701" s="259" t="s">
        <v>46</v>
      </c>
      <c r="G2701" s="251" t="s">
        <v>6328</v>
      </c>
      <c r="H2701" s="587"/>
    </row>
    <row r="2702" spans="1:8" x14ac:dyDescent="0.2">
      <c r="A2702" s="340">
        <v>43651</v>
      </c>
      <c r="B2702" s="336" t="s">
        <v>5534</v>
      </c>
      <c r="C2702" s="337"/>
      <c r="D2702" s="338" t="s">
        <v>45</v>
      </c>
      <c r="E2702" s="339">
        <v>900</v>
      </c>
      <c r="F2702" s="259" t="s">
        <v>46</v>
      </c>
      <c r="G2702" s="251" t="s">
        <v>6328</v>
      </c>
      <c r="H2702" s="587"/>
    </row>
    <row r="2703" spans="1:8" x14ac:dyDescent="0.2">
      <c r="A2703" s="340">
        <v>43651</v>
      </c>
      <c r="B2703" s="336" t="s">
        <v>5535</v>
      </c>
      <c r="C2703" s="337"/>
      <c r="D2703" s="338" t="s">
        <v>47</v>
      </c>
      <c r="E2703" s="339">
        <v>313.476</v>
      </c>
      <c r="F2703" s="259" t="s">
        <v>46</v>
      </c>
      <c r="G2703" s="251" t="s">
        <v>6328</v>
      </c>
      <c r="H2703" s="587"/>
    </row>
    <row r="2704" spans="1:8" x14ac:dyDescent="0.2">
      <c r="A2704" s="340">
        <v>43707</v>
      </c>
      <c r="B2704" s="336" t="s">
        <v>6379</v>
      </c>
      <c r="C2704" s="337" t="s">
        <v>5637</v>
      </c>
      <c r="D2704" s="338" t="s">
        <v>54</v>
      </c>
      <c r="E2704" s="339">
        <v>1811.81</v>
      </c>
      <c r="F2704" s="259" t="s">
        <v>46</v>
      </c>
      <c r="G2704" s="251" t="s">
        <v>6328</v>
      </c>
      <c r="H2704" s="587"/>
    </row>
    <row r="2705" spans="1:8" ht="36" x14ac:dyDescent="0.2">
      <c r="A2705" s="340">
        <v>43714</v>
      </c>
      <c r="B2705" s="588" t="s">
        <v>6380</v>
      </c>
      <c r="C2705" s="337" t="s">
        <v>5647</v>
      </c>
      <c r="D2705" s="338" t="s">
        <v>54</v>
      </c>
      <c r="E2705" s="339">
        <v>826</v>
      </c>
      <c r="F2705" s="259" t="s">
        <v>46</v>
      </c>
      <c r="G2705" s="251" t="s">
        <v>6328</v>
      </c>
      <c r="H2705" s="587"/>
    </row>
    <row r="2706" spans="1:8" x14ac:dyDescent="0.2">
      <c r="A2706" s="340">
        <v>43760</v>
      </c>
      <c r="B2706" s="336" t="s">
        <v>5755</v>
      </c>
      <c r="C2706" s="337" t="s">
        <v>5756</v>
      </c>
      <c r="D2706" s="338" t="s">
        <v>54</v>
      </c>
      <c r="E2706" s="339">
        <v>1200</v>
      </c>
      <c r="F2706" s="259" t="s">
        <v>46</v>
      </c>
      <c r="G2706" s="251" t="s">
        <v>6328</v>
      </c>
      <c r="H2706" s="587"/>
    </row>
    <row r="2707" spans="1:8" ht="12.75" thickBot="1" x14ac:dyDescent="0.25">
      <c r="A2707" s="747" t="s">
        <v>3078</v>
      </c>
      <c r="B2707" s="746"/>
      <c r="C2707" s="467"/>
      <c r="D2707" s="468"/>
      <c r="E2707" s="586">
        <f>SUM(E2698:E2706)</f>
        <v>8147.0779999999995</v>
      </c>
      <c r="F2707" s="575"/>
      <c r="G2707" s="467"/>
      <c r="H2707" s="471"/>
    </row>
    <row r="2708" spans="1:8" x14ac:dyDescent="0.2">
      <c r="A2708" s="280">
        <v>43468</v>
      </c>
      <c r="B2708" s="241" t="s">
        <v>5340</v>
      </c>
      <c r="C2708" s="242"/>
      <c r="D2708" s="140" t="s">
        <v>48</v>
      </c>
      <c r="E2708" s="281">
        <v>98.72</v>
      </c>
      <c r="F2708" s="259" t="s">
        <v>46</v>
      </c>
      <c r="G2708" s="251" t="s">
        <v>6329</v>
      </c>
      <c r="H2708" s="103"/>
    </row>
    <row r="2709" spans="1:8" x14ac:dyDescent="0.2">
      <c r="A2709" s="280">
        <v>43560</v>
      </c>
      <c r="B2709" s="241" t="s">
        <v>6418</v>
      </c>
      <c r="C2709" s="242"/>
      <c r="D2709" s="140"/>
      <c r="E2709" s="281">
        <v>2993.08</v>
      </c>
      <c r="F2709" s="259" t="s">
        <v>46</v>
      </c>
      <c r="G2709" s="251" t="s">
        <v>6329</v>
      </c>
      <c r="H2709" s="103"/>
    </row>
    <row r="2710" spans="1:8" x14ac:dyDescent="0.2">
      <c r="A2710" s="280">
        <v>43556</v>
      </c>
      <c r="B2710" s="241" t="s">
        <v>5274</v>
      </c>
      <c r="C2710" s="242" t="s">
        <v>5275</v>
      </c>
      <c r="D2710" s="140" t="s">
        <v>54</v>
      </c>
      <c r="E2710" s="281">
        <v>1560</v>
      </c>
      <c r="F2710" s="259" t="s">
        <v>46</v>
      </c>
      <c r="G2710" s="251" t="s">
        <v>6329</v>
      </c>
      <c r="H2710" s="103"/>
    </row>
    <row r="2711" spans="1:8" x14ac:dyDescent="0.2">
      <c r="A2711" s="280">
        <v>43663</v>
      </c>
      <c r="B2711" s="241" t="s">
        <v>6419</v>
      </c>
      <c r="C2711" s="242" t="s">
        <v>5563</v>
      </c>
      <c r="D2711" s="140" t="s">
        <v>54</v>
      </c>
      <c r="E2711" s="281">
        <v>360</v>
      </c>
      <c r="F2711" s="259" t="s">
        <v>46</v>
      </c>
      <c r="G2711" s="251" t="s">
        <v>6329</v>
      </c>
      <c r="H2711" s="103"/>
    </row>
    <row r="2712" spans="1:8" x14ac:dyDescent="0.2">
      <c r="A2712" s="280">
        <v>43761</v>
      </c>
      <c r="B2712" s="241" t="s">
        <v>5757</v>
      </c>
      <c r="C2712" s="242" t="s">
        <v>5758</v>
      </c>
      <c r="D2712" s="140" t="s">
        <v>135</v>
      </c>
      <c r="E2712" s="281">
        <v>700</v>
      </c>
      <c r="F2712" s="259" t="s">
        <v>46</v>
      </c>
      <c r="G2712" s="251" t="s">
        <v>6329</v>
      </c>
      <c r="H2712" s="103"/>
    </row>
    <row r="2713" spans="1:8" x14ac:dyDescent="0.2">
      <c r="A2713" s="280">
        <v>43768</v>
      </c>
      <c r="B2713" s="241" t="s">
        <v>5772</v>
      </c>
      <c r="C2713" s="242" t="s">
        <v>5773</v>
      </c>
      <c r="D2713" s="140" t="s">
        <v>135</v>
      </c>
      <c r="E2713" s="281">
        <v>1416.32</v>
      </c>
      <c r="F2713" s="259" t="s">
        <v>46</v>
      </c>
      <c r="G2713" s="251" t="s">
        <v>6329</v>
      </c>
      <c r="H2713" s="103"/>
    </row>
    <row r="2714" spans="1:8" x14ac:dyDescent="0.2">
      <c r="A2714" s="280">
        <v>43767</v>
      </c>
      <c r="B2714" s="241" t="s">
        <v>5770</v>
      </c>
      <c r="C2714" s="242"/>
      <c r="D2714" s="140" t="s">
        <v>81</v>
      </c>
      <c r="E2714" s="281">
        <v>1310</v>
      </c>
      <c r="F2714" s="259" t="s">
        <v>46</v>
      </c>
      <c r="G2714" s="251" t="s">
        <v>6329</v>
      </c>
      <c r="H2714" s="103"/>
    </row>
    <row r="2715" spans="1:8" x14ac:dyDescent="0.2">
      <c r="A2715" s="280">
        <v>43767</v>
      </c>
      <c r="B2715" s="241" t="s">
        <v>5767</v>
      </c>
      <c r="C2715" s="242"/>
      <c r="D2715" s="140" t="s">
        <v>48</v>
      </c>
      <c r="E2715" s="281">
        <v>700</v>
      </c>
      <c r="F2715" s="259" t="s">
        <v>46</v>
      </c>
      <c r="G2715" s="251" t="s">
        <v>6329</v>
      </c>
      <c r="H2715" s="103"/>
    </row>
    <row r="2716" spans="1:8" ht="12.75" thickBot="1" x14ac:dyDescent="0.25">
      <c r="A2716" s="280">
        <v>43815</v>
      </c>
      <c r="B2716" s="241" t="s">
        <v>5887</v>
      </c>
      <c r="C2716" s="242" t="s">
        <v>5888</v>
      </c>
      <c r="D2716" s="140" t="s">
        <v>54</v>
      </c>
      <c r="E2716" s="281">
        <v>780.5</v>
      </c>
      <c r="F2716" s="259" t="s">
        <v>46</v>
      </c>
      <c r="G2716" s="251" t="s">
        <v>6329</v>
      </c>
      <c r="H2716" s="103"/>
    </row>
    <row r="2717" spans="1:8" ht="12.75" thickBot="1" x14ac:dyDescent="0.25">
      <c r="A2717" s="735" t="s">
        <v>3078</v>
      </c>
      <c r="B2717" s="736"/>
      <c r="C2717" s="467"/>
      <c r="D2717" s="468"/>
      <c r="E2717" s="469">
        <f>SUM(E2708:E2716)</f>
        <v>9918.619999999999</v>
      </c>
      <c r="F2717" s="575"/>
      <c r="G2717" s="467"/>
      <c r="H2717" s="471"/>
    </row>
    <row r="2718" spans="1:8" x14ac:dyDescent="0.2">
      <c r="A2718" s="280">
        <v>43486</v>
      </c>
      <c r="B2718" s="241" t="s">
        <v>5369</v>
      </c>
      <c r="C2718" s="242"/>
      <c r="D2718" s="140" t="s">
        <v>303</v>
      </c>
      <c r="E2718" s="281">
        <v>14.1599</v>
      </c>
      <c r="F2718" s="259" t="s">
        <v>46</v>
      </c>
      <c r="G2718" s="108" t="s">
        <v>5584</v>
      </c>
      <c r="H2718" s="103"/>
    </row>
    <row r="2719" spans="1:8" x14ac:dyDescent="0.2">
      <c r="A2719" s="280">
        <v>43494</v>
      </c>
      <c r="B2719" s="241" t="s">
        <v>5393</v>
      </c>
      <c r="C2719" s="242" t="s">
        <v>5394</v>
      </c>
      <c r="D2719" s="140" t="s">
        <v>54</v>
      </c>
      <c r="E2719" s="281">
        <v>3100</v>
      </c>
      <c r="F2719" s="259" t="s">
        <v>46</v>
      </c>
      <c r="G2719" s="108" t="s">
        <v>5584</v>
      </c>
      <c r="H2719" s="103"/>
    </row>
    <row r="2720" spans="1:8" x14ac:dyDescent="0.2">
      <c r="A2720" s="280">
        <v>43521</v>
      </c>
      <c r="B2720" s="241" t="s">
        <v>5437</v>
      </c>
      <c r="C2720" s="242" t="s">
        <v>5438</v>
      </c>
      <c r="D2720" s="140" t="s">
        <v>54</v>
      </c>
      <c r="E2720" s="281">
        <v>5200</v>
      </c>
      <c r="F2720" s="259" t="s">
        <v>46</v>
      </c>
      <c r="G2720" s="108" t="s">
        <v>5584</v>
      </c>
      <c r="H2720" s="103"/>
    </row>
    <row r="2721" spans="1:8" x14ac:dyDescent="0.2">
      <c r="A2721" s="280">
        <v>43538</v>
      </c>
      <c r="B2721" s="241" t="s">
        <v>5252</v>
      </c>
      <c r="C2721" s="242" t="s">
        <v>5253</v>
      </c>
      <c r="D2721" s="140" t="s">
        <v>54</v>
      </c>
      <c r="E2721" s="281">
        <v>1850</v>
      </c>
      <c r="F2721" s="259" t="s">
        <v>46</v>
      </c>
      <c r="G2721" s="108" t="s">
        <v>5584</v>
      </c>
      <c r="H2721" s="103"/>
    </row>
    <row r="2722" spans="1:8" x14ac:dyDescent="0.2">
      <c r="A2722" s="280">
        <v>43579</v>
      </c>
      <c r="B2722" s="241" t="s">
        <v>5307</v>
      </c>
      <c r="C2722" s="242" t="s">
        <v>5308</v>
      </c>
      <c r="D2722" s="140" t="s">
        <v>54</v>
      </c>
      <c r="E2722" s="281">
        <v>280</v>
      </c>
      <c r="F2722" s="259" t="s">
        <v>46</v>
      </c>
      <c r="G2722" s="108" t="s">
        <v>5584</v>
      </c>
      <c r="H2722" s="103"/>
    </row>
    <row r="2723" spans="1:8" x14ac:dyDescent="0.2">
      <c r="A2723" s="280">
        <v>43600</v>
      </c>
      <c r="B2723" s="241" t="s">
        <v>5444</v>
      </c>
      <c r="C2723" s="242" t="s">
        <v>5445</v>
      </c>
      <c r="D2723" s="140" t="s">
        <v>54</v>
      </c>
      <c r="E2723" s="281">
        <v>1700</v>
      </c>
      <c r="F2723" s="259" t="s">
        <v>46</v>
      </c>
      <c r="G2723" s="108" t="s">
        <v>5584</v>
      </c>
      <c r="H2723" s="103"/>
    </row>
    <row r="2724" spans="1:8" x14ac:dyDescent="0.2">
      <c r="A2724" s="280">
        <v>43634</v>
      </c>
      <c r="B2724" s="241" t="s">
        <v>5506</v>
      </c>
      <c r="C2724" s="242" t="s">
        <v>5507</v>
      </c>
      <c r="D2724" s="140" t="s">
        <v>54</v>
      </c>
      <c r="E2724" s="281">
        <v>2000</v>
      </c>
      <c r="F2724" s="259" t="s">
        <v>46</v>
      </c>
      <c r="G2724" s="108" t="s">
        <v>5584</v>
      </c>
      <c r="H2724" s="103"/>
    </row>
    <row r="2725" spans="1:8" x14ac:dyDescent="0.2">
      <c r="A2725" s="280">
        <v>43663</v>
      </c>
      <c r="B2725" s="241" t="s">
        <v>5559</v>
      </c>
      <c r="C2725" s="242"/>
      <c r="D2725" s="140" t="s">
        <v>49</v>
      </c>
      <c r="E2725" s="281">
        <v>500</v>
      </c>
      <c r="F2725" s="259" t="s">
        <v>46</v>
      </c>
      <c r="G2725" s="108" t="s">
        <v>5584</v>
      </c>
      <c r="H2725" s="103"/>
    </row>
    <row r="2726" spans="1:8" x14ac:dyDescent="0.2">
      <c r="A2726" s="280">
        <v>43767</v>
      </c>
      <c r="B2726" s="241" t="s">
        <v>5771</v>
      </c>
      <c r="C2726" s="242"/>
      <c r="D2726" s="140" t="s">
        <v>81</v>
      </c>
      <c r="E2726" s="281">
        <v>230</v>
      </c>
      <c r="F2726" s="259" t="s">
        <v>46</v>
      </c>
      <c r="G2726" s="108" t="s">
        <v>5584</v>
      </c>
      <c r="H2726" s="103"/>
    </row>
    <row r="2727" spans="1:8" x14ac:dyDescent="0.2">
      <c r="A2727" s="280">
        <v>43774</v>
      </c>
      <c r="B2727" s="241" t="s">
        <v>5786</v>
      </c>
      <c r="C2727" s="242" t="s">
        <v>5787</v>
      </c>
      <c r="D2727" s="140" t="s">
        <v>54</v>
      </c>
      <c r="E2727" s="281">
        <v>293.14</v>
      </c>
      <c r="F2727" s="259" t="s">
        <v>46</v>
      </c>
      <c r="G2727" s="108" t="s">
        <v>5584</v>
      </c>
      <c r="H2727" s="103"/>
    </row>
    <row r="2728" spans="1:8" x14ac:dyDescent="0.2">
      <c r="A2728" s="280">
        <v>43776</v>
      </c>
      <c r="B2728" s="241" t="s">
        <v>5794</v>
      </c>
      <c r="C2728" s="242"/>
      <c r="D2728" s="140" t="s">
        <v>48</v>
      </c>
      <c r="E2728" s="281">
        <v>254.8</v>
      </c>
      <c r="F2728" s="259" t="s">
        <v>46</v>
      </c>
      <c r="G2728" s="108" t="s">
        <v>5584</v>
      </c>
      <c r="H2728" s="103"/>
    </row>
    <row r="2729" spans="1:8" x14ac:dyDescent="0.2">
      <c r="A2729" s="280">
        <v>43777</v>
      </c>
      <c r="B2729" s="241" t="s">
        <v>5795</v>
      </c>
      <c r="C2729" s="242" t="s">
        <v>5796</v>
      </c>
      <c r="D2729" s="140" t="s">
        <v>54</v>
      </c>
      <c r="E2729" s="281">
        <v>132</v>
      </c>
      <c r="F2729" s="259" t="s">
        <v>46</v>
      </c>
      <c r="G2729" s="108" t="s">
        <v>5584</v>
      </c>
      <c r="H2729" s="103"/>
    </row>
    <row r="2730" spans="1:8" x14ac:dyDescent="0.2">
      <c r="A2730" s="280">
        <v>43783</v>
      </c>
      <c r="B2730" s="241" t="s">
        <v>5824</v>
      </c>
      <c r="C2730" s="242" t="s">
        <v>5825</v>
      </c>
      <c r="D2730" s="140" t="s">
        <v>54</v>
      </c>
      <c r="E2730" s="281">
        <v>3500</v>
      </c>
      <c r="F2730" s="259" t="s">
        <v>46</v>
      </c>
      <c r="G2730" s="108" t="s">
        <v>5584</v>
      </c>
      <c r="H2730" s="103"/>
    </row>
    <row r="2731" spans="1:8" x14ac:dyDescent="0.2">
      <c r="A2731" s="280">
        <v>43802</v>
      </c>
      <c r="B2731" s="241" t="s">
        <v>5851</v>
      </c>
      <c r="C2731" s="242" t="s">
        <v>5852</v>
      </c>
      <c r="D2731" s="140" t="s">
        <v>54</v>
      </c>
      <c r="E2731" s="281">
        <v>417.2</v>
      </c>
      <c r="F2731" s="259" t="s">
        <v>46</v>
      </c>
      <c r="G2731" s="108" t="s">
        <v>5584</v>
      </c>
      <c r="H2731" s="103"/>
    </row>
    <row r="2732" spans="1:8" x14ac:dyDescent="0.2">
      <c r="A2732" s="280">
        <v>43600</v>
      </c>
      <c r="B2732" s="241" t="s">
        <v>5444</v>
      </c>
      <c r="C2732" s="242" t="s">
        <v>5445</v>
      </c>
      <c r="D2732" s="140" t="s">
        <v>54</v>
      </c>
      <c r="E2732" s="281">
        <v>1700</v>
      </c>
      <c r="F2732" s="259" t="s">
        <v>46</v>
      </c>
      <c r="G2732" s="108" t="s">
        <v>5584</v>
      </c>
      <c r="H2732" s="103"/>
    </row>
    <row r="2733" spans="1:8" x14ac:dyDescent="0.2">
      <c r="A2733" s="280">
        <v>43634</v>
      </c>
      <c r="B2733" s="241" t="s">
        <v>5506</v>
      </c>
      <c r="C2733" s="242" t="s">
        <v>5507</v>
      </c>
      <c r="D2733" s="140" t="s">
        <v>54</v>
      </c>
      <c r="E2733" s="281">
        <v>2000</v>
      </c>
      <c r="F2733" s="259" t="s">
        <v>46</v>
      </c>
      <c r="G2733" s="108" t="s">
        <v>5584</v>
      </c>
      <c r="H2733" s="103"/>
    </row>
    <row r="2734" spans="1:8" x14ac:dyDescent="0.2">
      <c r="A2734" s="280">
        <v>43717</v>
      </c>
      <c r="B2734" s="241" t="s">
        <v>5648</v>
      </c>
      <c r="C2734" s="242" t="s">
        <v>3893</v>
      </c>
      <c r="D2734" s="140" t="s">
        <v>54</v>
      </c>
      <c r="E2734" s="281">
        <v>526</v>
      </c>
      <c r="F2734" s="259" t="s">
        <v>46</v>
      </c>
      <c r="G2734" s="108" t="s">
        <v>5584</v>
      </c>
      <c r="H2734" s="103"/>
    </row>
    <row r="2735" spans="1:8" ht="12.75" thickBot="1" x14ac:dyDescent="0.25">
      <c r="A2735" s="280">
        <v>43752</v>
      </c>
      <c r="B2735" s="241" t="s">
        <v>5723</v>
      </c>
      <c r="C2735" s="242"/>
      <c r="D2735" s="140" t="s">
        <v>48</v>
      </c>
      <c r="E2735" s="281">
        <v>182</v>
      </c>
      <c r="F2735" s="259" t="s">
        <v>46</v>
      </c>
      <c r="G2735" s="108" t="s">
        <v>5584</v>
      </c>
      <c r="H2735" s="103"/>
    </row>
    <row r="2736" spans="1:8" ht="12.75" thickBot="1" x14ac:dyDescent="0.25">
      <c r="A2736" s="735" t="s">
        <v>3078</v>
      </c>
      <c r="B2736" s="736"/>
      <c r="C2736" s="467"/>
      <c r="D2736" s="468"/>
      <c r="E2736" s="469">
        <f>SUM(E2718:E2735)</f>
        <v>23879.299900000002</v>
      </c>
      <c r="F2736" s="575"/>
      <c r="G2736" s="467"/>
      <c r="H2736" s="471"/>
    </row>
    <row r="2737" spans="1:8" x14ac:dyDescent="0.2">
      <c r="A2737" s="280">
        <v>43536</v>
      </c>
      <c r="B2737" s="241" t="s">
        <v>5250</v>
      </c>
      <c r="C2737" s="242"/>
      <c r="D2737" s="140" t="s">
        <v>48</v>
      </c>
      <c r="E2737" s="281">
        <v>187</v>
      </c>
      <c r="F2737" s="259" t="s">
        <v>46</v>
      </c>
      <c r="G2737" s="108" t="s">
        <v>6330</v>
      </c>
      <c r="H2737" s="103"/>
    </row>
    <row r="2738" spans="1:8" x14ac:dyDescent="0.2">
      <c r="A2738" s="280">
        <v>43592</v>
      </c>
      <c r="B2738" s="241" t="s">
        <v>5441</v>
      </c>
      <c r="C2738" s="242" t="s">
        <v>5331</v>
      </c>
      <c r="D2738" s="140"/>
      <c r="E2738" s="281">
        <v>2268.8200000000002</v>
      </c>
      <c r="F2738" s="259" t="s">
        <v>46</v>
      </c>
      <c r="G2738" s="108" t="s">
        <v>6330</v>
      </c>
      <c r="H2738" s="103"/>
    </row>
    <row r="2739" spans="1:8" x14ac:dyDescent="0.2">
      <c r="A2739" s="280">
        <v>43605</v>
      </c>
      <c r="B2739" s="241" t="s">
        <v>5451</v>
      </c>
      <c r="C2739" s="242" t="s">
        <v>5452</v>
      </c>
      <c r="D2739" s="140" t="s">
        <v>54</v>
      </c>
      <c r="E2739" s="281">
        <v>138.22</v>
      </c>
      <c r="F2739" s="259" t="s">
        <v>46</v>
      </c>
      <c r="G2739" s="108" t="s">
        <v>6330</v>
      </c>
      <c r="H2739" s="103"/>
    </row>
    <row r="2740" spans="1:8" x14ac:dyDescent="0.2">
      <c r="A2740" s="280">
        <v>43614</v>
      </c>
      <c r="B2740" s="241" t="s">
        <v>6438</v>
      </c>
      <c r="C2740" s="242" t="s">
        <v>5466</v>
      </c>
      <c r="D2740" s="140" t="s">
        <v>54</v>
      </c>
      <c r="E2740" s="281">
        <v>300</v>
      </c>
      <c r="F2740" s="259" t="s">
        <v>46</v>
      </c>
      <c r="G2740" s="108" t="s">
        <v>6330</v>
      </c>
      <c r="H2740" s="103"/>
    </row>
    <row r="2741" spans="1:8" x14ac:dyDescent="0.2">
      <c r="A2741" s="280">
        <v>43614</v>
      </c>
      <c r="B2741" s="241" t="s">
        <v>6439</v>
      </c>
      <c r="C2741" s="242" t="s">
        <v>5468</v>
      </c>
      <c r="D2741" s="140" t="s">
        <v>54</v>
      </c>
      <c r="E2741" s="281">
        <v>1450</v>
      </c>
      <c r="F2741" s="259" t="s">
        <v>46</v>
      </c>
      <c r="G2741" s="108" t="s">
        <v>6330</v>
      </c>
      <c r="H2741" s="103"/>
    </row>
    <row r="2742" spans="1:8" x14ac:dyDescent="0.2">
      <c r="A2742" s="280">
        <v>43629</v>
      </c>
      <c r="B2742" s="241" t="s">
        <v>5494</v>
      </c>
      <c r="C2742" s="242"/>
      <c r="D2742" s="140" t="s">
        <v>48</v>
      </c>
      <c r="E2742" s="281">
        <v>356</v>
      </c>
      <c r="F2742" s="259" t="s">
        <v>46</v>
      </c>
      <c r="G2742" s="108" t="s">
        <v>6330</v>
      </c>
      <c r="H2742" s="103"/>
    </row>
    <row r="2743" spans="1:8" x14ac:dyDescent="0.2">
      <c r="A2743" s="280">
        <v>43633</v>
      </c>
      <c r="B2743" s="241" t="s">
        <v>5504</v>
      </c>
      <c r="C2743" s="242" t="s">
        <v>5505</v>
      </c>
      <c r="D2743" s="140" t="s">
        <v>54</v>
      </c>
      <c r="E2743" s="281">
        <v>140</v>
      </c>
      <c r="F2743" s="259" t="s">
        <v>46</v>
      </c>
      <c r="G2743" s="108" t="s">
        <v>6330</v>
      </c>
      <c r="H2743" s="103"/>
    </row>
    <row r="2744" spans="1:8" x14ac:dyDescent="0.2">
      <c r="A2744" s="280">
        <v>43651</v>
      </c>
      <c r="B2744" s="241" t="s">
        <v>5532</v>
      </c>
      <c r="C2744" s="242"/>
      <c r="D2744" s="140" t="s">
        <v>45</v>
      </c>
      <c r="E2744" s="281">
        <v>1950</v>
      </c>
      <c r="F2744" s="259" t="s">
        <v>46</v>
      </c>
      <c r="G2744" s="108" t="s">
        <v>6330</v>
      </c>
      <c r="H2744" s="103"/>
    </row>
    <row r="2745" spans="1:8" x14ac:dyDescent="0.2">
      <c r="A2745" s="280">
        <v>43651</v>
      </c>
      <c r="B2745" s="241" t="s">
        <v>5533</v>
      </c>
      <c r="C2745" s="242"/>
      <c r="D2745" s="140" t="s">
        <v>47</v>
      </c>
      <c r="E2745" s="281">
        <v>679.21199999999999</v>
      </c>
      <c r="F2745" s="259" t="s">
        <v>46</v>
      </c>
      <c r="G2745" s="108" t="s">
        <v>6330</v>
      </c>
      <c r="H2745" s="103"/>
    </row>
    <row r="2746" spans="1:8" x14ac:dyDescent="0.2">
      <c r="A2746" s="280">
        <v>43756</v>
      </c>
      <c r="B2746" s="241" t="s">
        <v>5743</v>
      </c>
      <c r="C2746" s="242" t="s">
        <v>5744</v>
      </c>
      <c r="D2746" s="140" t="s">
        <v>54</v>
      </c>
      <c r="E2746" s="281">
        <v>206.75</v>
      </c>
      <c r="F2746" s="259" t="s">
        <v>46</v>
      </c>
      <c r="G2746" s="108" t="s">
        <v>6330</v>
      </c>
      <c r="H2746" s="103"/>
    </row>
    <row r="2747" spans="1:8" ht="12.75" thickBot="1" x14ac:dyDescent="0.25">
      <c r="A2747" s="280">
        <v>43756</v>
      </c>
      <c r="B2747" s="241" t="s">
        <v>5745</v>
      </c>
      <c r="C2747" s="242" t="s">
        <v>5746</v>
      </c>
      <c r="D2747" s="140" t="s">
        <v>54</v>
      </c>
      <c r="E2747" s="281">
        <v>310.16000000000003</v>
      </c>
      <c r="F2747" s="259" t="s">
        <v>46</v>
      </c>
      <c r="G2747" s="108" t="s">
        <v>6330</v>
      </c>
      <c r="H2747" s="103"/>
    </row>
    <row r="2748" spans="1:8" ht="12.75" thickBot="1" x14ac:dyDescent="0.25">
      <c r="A2748" s="735" t="s">
        <v>3078</v>
      </c>
      <c r="B2748" s="736"/>
      <c r="C2748" s="467"/>
      <c r="D2748" s="468"/>
      <c r="E2748" s="469">
        <f>SUM(E2737:E2747)</f>
        <v>7986.1620000000003</v>
      </c>
      <c r="F2748" s="575"/>
      <c r="G2748" s="467"/>
      <c r="H2748" s="471"/>
    </row>
    <row r="2749" spans="1:8" ht="12.75" thickBot="1" x14ac:dyDescent="0.25">
      <c r="A2749" s="280"/>
      <c r="B2749" s="241"/>
      <c r="C2749" s="242"/>
      <c r="D2749" s="140"/>
      <c r="E2749" s="281"/>
      <c r="F2749" s="259" t="s">
        <v>46</v>
      </c>
      <c r="G2749" s="287" t="s">
        <v>5146</v>
      </c>
      <c r="H2749" s="103"/>
    </row>
    <row r="2750" spans="1:8" ht="12.75" thickBot="1" x14ac:dyDescent="0.25">
      <c r="A2750" s="735" t="s">
        <v>3078</v>
      </c>
      <c r="B2750" s="736"/>
      <c r="C2750" s="467"/>
      <c r="D2750" s="468"/>
      <c r="E2750" s="469">
        <f>SUM(E2749:E2749)</f>
        <v>0</v>
      </c>
      <c r="F2750" s="575"/>
      <c r="G2750" s="467"/>
      <c r="H2750" s="471"/>
    </row>
    <row r="2751" spans="1:8" x14ac:dyDescent="0.2">
      <c r="A2751" s="280">
        <v>43472</v>
      </c>
      <c r="B2751" s="241" t="s">
        <v>5349</v>
      </c>
      <c r="C2751" s="242" t="s">
        <v>5345</v>
      </c>
      <c r="D2751" s="140" t="s">
        <v>54</v>
      </c>
      <c r="E2751" s="281">
        <v>450</v>
      </c>
      <c r="F2751" s="259" t="s">
        <v>46</v>
      </c>
      <c r="G2751" s="108" t="s">
        <v>10</v>
      </c>
      <c r="H2751" s="103"/>
    </row>
    <row r="2752" spans="1:8" x14ac:dyDescent="0.2">
      <c r="A2752" s="280">
        <v>43472</v>
      </c>
      <c r="B2752" s="241" t="s">
        <v>5352</v>
      </c>
      <c r="C2752" s="242" t="s">
        <v>5353</v>
      </c>
      <c r="D2752" s="140" t="s">
        <v>54</v>
      </c>
      <c r="E2752" s="281">
        <v>2794</v>
      </c>
      <c r="F2752" s="259" t="s">
        <v>46</v>
      </c>
      <c r="G2752" s="108" t="s">
        <v>10</v>
      </c>
      <c r="H2752" s="103"/>
    </row>
    <row r="2753" spans="1:8" x14ac:dyDescent="0.2">
      <c r="A2753" s="280">
        <v>43472</v>
      </c>
      <c r="B2753" s="241" t="s">
        <v>5348</v>
      </c>
      <c r="C2753" s="242" t="s">
        <v>5345</v>
      </c>
      <c r="D2753" s="140" t="s">
        <v>54</v>
      </c>
      <c r="E2753" s="281">
        <v>720</v>
      </c>
      <c r="F2753" s="259" t="s">
        <v>46</v>
      </c>
      <c r="G2753" s="108" t="s">
        <v>10</v>
      </c>
      <c r="H2753" s="103"/>
    </row>
    <row r="2754" spans="1:8" x14ac:dyDescent="0.2">
      <c r="A2754" s="280">
        <v>43472</v>
      </c>
      <c r="B2754" s="241" t="s">
        <v>5344</v>
      </c>
      <c r="C2754" s="242" t="s">
        <v>5345</v>
      </c>
      <c r="D2754" s="140" t="s">
        <v>135</v>
      </c>
      <c r="E2754" s="281">
        <v>4005.14</v>
      </c>
      <c r="F2754" s="259" t="s">
        <v>46</v>
      </c>
      <c r="G2754" s="108" t="s">
        <v>10</v>
      </c>
      <c r="H2754" s="103"/>
    </row>
    <row r="2755" spans="1:8" x14ac:dyDescent="0.2">
      <c r="A2755" s="280">
        <v>43481</v>
      </c>
      <c r="B2755" s="241" t="s">
        <v>5363</v>
      </c>
      <c r="C2755" s="242"/>
      <c r="D2755" s="140" t="s">
        <v>48</v>
      </c>
      <c r="E2755" s="281">
        <v>1870</v>
      </c>
      <c r="F2755" s="259" t="s">
        <v>46</v>
      </c>
      <c r="G2755" s="108" t="s">
        <v>10</v>
      </c>
      <c r="H2755" s="103"/>
    </row>
    <row r="2756" spans="1:8" x14ac:dyDescent="0.2">
      <c r="A2756" s="280">
        <v>43482</v>
      </c>
      <c r="B2756" s="241" t="s">
        <v>5364</v>
      </c>
      <c r="C2756" s="242" t="s">
        <v>5365</v>
      </c>
      <c r="D2756" s="140" t="s">
        <v>54</v>
      </c>
      <c r="E2756" s="281">
        <v>1300</v>
      </c>
      <c r="F2756" s="259" t="s">
        <v>46</v>
      </c>
      <c r="G2756" s="108" t="s">
        <v>10</v>
      </c>
      <c r="H2756" s="103"/>
    </row>
    <row r="2757" spans="1:8" x14ac:dyDescent="0.2">
      <c r="A2757" s="280">
        <v>43483</v>
      </c>
      <c r="B2757" s="241" t="s">
        <v>5366</v>
      </c>
      <c r="C2757" s="242"/>
      <c r="D2757" s="140" t="s">
        <v>81</v>
      </c>
      <c r="E2757" s="281">
        <v>230</v>
      </c>
      <c r="F2757" s="259" t="s">
        <v>46</v>
      </c>
      <c r="G2757" s="108" t="s">
        <v>10</v>
      </c>
      <c r="H2757" s="103"/>
    </row>
    <row r="2758" spans="1:8" x14ac:dyDescent="0.2">
      <c r="A2758" s="280">
        <v>43486</v>
      </c>
      <c r="B2758" s="241" t="s">
        <v>5370</v>
      </c>
      <c r="C2758" s="242" t="s">
        <v>5371</v>
      </c>
      <c r="D2758" s="140" t="s">
        <v>135</v>
      </c>
      <c r="E2758" s="281">
        <v>3926.68</v>
      </c>
      <c r="F2758" s="259" t="s">
        <v>46</v>
      </c>
      <c r="G2758" s="108" t="s">
        <v>10</v>
      </c>
      <c r="H2758" s="103"/>
    </row>
    <row r="2759" spans="1:8" x14ac:dyDescent="0.2">
      <c r="A2759" s="280">
        <v>43501</v>
      </c>
      <c r="B2759" s="241" t="s">
        <v>5401</v>
      </c>
      <c r="C2759" s="242"/>
      <c r="D2759" s="140" t="s">
        <v>48</v>
      </c>
      <c r="E2759" s="281">
        <v>34</v>
      </c>
      <c r="F2759" s="259" t="s">
        <v>46</v>
      </c>
      <c r="G2759" s="108" t="s">
        <v>10</v>
      </c>
      <c r="H2759" s="103"/>
    </row>
    <row r="2760" spans="1:8" x14ac:dyDescent="0.2">
      <c r="A2760" s="280">
        <v>43502</v>
      </c>
      <c r="B2760" s="241" t="s">
        <v>5406</v>
      </c>
      <c r="C2760" s="242"/>
      <c r="D2760" s="140" t="s">
        <v>81</v>
      </c>
      <c r="E2760" s="281">
        <v>250</v>
      </c>
      <c r="F2760" s="259" t="s">
        <v>46</v>
      </c>
      <c r="G2760" s="108" t="s">
        <v>10</v>
      </c>
      <c r="H2760" s="103"/>
    </row>
    <row r="2761" spans="1:8" x14ac:dyDescent="0.2">
      <c r="A2761" s="280">
        <v>43502</v>
      </c>
      <c r="B2761" s="241" t="s">
        <v>5404</v>
      </c>
      <c r="C2761" s="242" t="s">
        <v>5405</v>
      </c>
      <c r="D2761" s="140" t="s">
        <v>54</v>
      </c>
      <c r="E2761" s="281">
        <v>3729</v>
      </c>
      <c r="F2761" s="259" t="s">
        <v>46</v>
      </c>
      <c r="G2761" s="108" t="s">
        <v>10</v>
      </c>
      <c r="H2761" s="103"/>
    </row>
    <row r="2762" spans="1:8" x14ac:dyDescent="0.2">
      <c r="A2762" s="280">
        <v>43509</v>
      </c>
      <c r="B2762" s="241" t="s">
        <v>5416</v>
      </c>
      <c r="C2762" s="242" t="s">
        <v>5417</v>
      </c>
      <c r="D2762" s="140" t="s">
        <v>54</v>
      </c>
      <c r="E2762" s="281">
        <v>510</v>
      </c>
      <c r="F2762" s="259" t="s">
        <v>46</v>
      </c>
      <c r="G2762" s="108" t="s">
        <v>10</v>
      </c>
      <c r="H2762" s="103"/>
    </row>
    <row r="2763" spans="1:8" x14ac:dyDescent="0.2">
      <c r="A2763" s="280">
        <v>43510</v>
      </c>
      <c r="B2763" s="241" t="s">
        <v>5418</v>
      </c>
      <c r="C2763" s="242"/>
      <c r="D2763" s="140" t="s">
        <v>48</v>
      </c>
      <c r="E2763" s="281">
        <v>207.9</v>
      </c>
      <c r="F2763" s="259" t="s">
        <v>46</v>
      </c>
      <c r="G2763" s="108" t="s">
        <v>10</v>
      </c>
      <c r="H2763" s="103"/>
    </row>
    <row r="2764" spans="1:8" x14ac:dyDescent="0.2">
      <c r="A2764" s="280">
        <v>43514</v>
      </c>
      <c r="B2764" s="241" t="s">
        <v>5422</v>
      </c>
      <c r="C2764" s="242" t="s">
        <v>4574</v>
      </c>
      <c r="D2764" s="140" t="s">
        <v>54</v>
      </c>
      <c r="E2764" s="281">
        <v>1300</v>
      </c>
      <c r="F2764" s="259" t="s">
        <v>46</v>
      </c>
      <c r="G2764" s="108" t="s">
        <v>10</v>
      </c>
      <c r="H2764" s="103"/>
    </row>
    <row r="2765" spans="1:8" x14ac:dyDescent="0.2">
      <c r="A2765" s="280">
        <v>43514</v>
      </c>
      <c r="B2765" s="241" t="s">
        <v>5423</v>
      </c>
      <c r="C2765" s="242"/>
      <c r="D2765" s="140" t="s">
        <v>48</v>
      </c>
      <c r="E2765" s="281">
        <v>744.59</v>
      </c>
      <c r="F2765" s="259" t="s">
        <v>46</v>
      </c>
      <c r="G2765" s="108" t="s">
        <v>10</v>
      </c>
      <c r="H2765" s="103"/>
    </row>
    <row r="2766" spans="1:8" x14ac:dyDescent="0.2">
      <c r="A2766" s="280">
        <v>43524</v>
      </c>
      <c r="B2766" s="241" t="s">
        <v>5238</v>
      </c>
      <c r="C2766" s="242" t="s">
        <v>5239</v>
      </c>
      <c r="D2766" s="140" t="s">
        <v>54</v>
      </c>
      <c r="E2766" s="281">
        <v>20000</v>
      </c>
      <c r="F2766" s="259" t="s">
        <v>46</v>
      </c>
      <c r="G2766" s="108" t="s">
        <v>10</v>
      </c>
      <c r="H2766" s="103"/>
    </row>
    <row r="2767" spans="1:8" x14ac:dyDescent="0.2">
      <c r="A2767" s="280">
        <v>43535</v>
      </c>
      <c r="B2767" s="241" t="s">
        <v>5248</v>
      </c>
      <c r="C2767" s="242" t="s">
        <v>5249</v>
      </c>
      <c r="D2767" s="140" t="s">
        <v>54</v>
      </c>
      <c r="E2767" s="281">
        <v>3498</v>
      </c>
      <c r="F2767" s="259" t="s">
        <v>46</v>
      </c>
      <c r="G2767" s="108" t="s">
        <v>10</v>
      </c>
      <c r="H2767" s="103"/>
    </row>
    <row r="2768" spans="1:8" x14ac:dyDescent="0.2">
      <c r="A2768" s="280">
        <v>43538</v>
      </c>
      <c r="B2768" s="241" t="s">
        <v>5256</v>
      </c>
      <c r="C2768" s="242"/>
      <c r="D2768" s="140" t="s">
        <v>81</v>
      </c>
      <c r="E2768" s="281">
        <v>255</v>
      </c>
      <c r="F2768" s="259" t="s">
        <v>46</v>
      </c>
      <c r="G2768" s="108" t="s">
        <v>10</v>
      </c>
      <c r="H2768" s="103"/>
    </row>
    <row r="2769" spans="1:8" x14ac:dyDescent="0.2">
      <c r="A2769" s="280">
        <v>43542</v>
      </c>
      <c r="B2769" s="241" t="s">
        <v>5262</v>
      </c>
      <c r="C2769" s="242" t="s">
        <v>5263</v>
      </c>
      <c r="D2769" s="140" t="s">
        <v>54</v>
      </c>
      <c r="E2769" s="281">
        <v>1300</v>
      </c>
      <c r="F2769" s="259" t="s">
        <v>46</v>
      </c>
      <c r="G2769" s="108" t="s">
        <v>10</v>
      </c>
      <c r="H2769" s="103"/>
    </row>
    <row r="2770" spans="1:8" x14ac:dyDescent="0.2">
      <c r="A2770" s="280">
        <v>43545</v>
      </c>
      <c r="B2770" s="241" t="s">
        <v>5266</v>
      </c>
      <c r="C2770" s="242" t="s">
        <v>5267</v>
      </c>
      <c r="D2770" s="140" t="s">
        <v>135</v>
      </c>
      <c r="E2770" s="281">
        <v>1123.22</v>
      </c>
      <c r="F2770" s="259" t="s">
        <v>46</v>
      </c>
      <c r="G2770" s="108" t="s">
        <v>10</v>
      </c>
      <c r="H2770" s="103"/>
    </row>
    <row r="2771" spans="1:8" x14ac:dyDescent="0.2">
      <c r="A2771" s="280">
        <v>43546</v>
      </c>
      <c r="B2771" s="241" t="s">
        <v>5268</v>
      </c>
      <c r="C2771" s="242" t="s">
        <v>5269</v>
      </c>
      <c r="D2771" s="140" t="s">
        <v>54</v>
      </c>
      <c r="E2771" s="281">
        <v>225</v>
      </c>
      <c r="F2771" s="259" t="s">
        <v>46</v>
      </c>
      <c r="G2771" s="108" t="s">
        <v>10</v>
      </c>
      <c r="H2771" s="103"/>
    </row>
    <row r="2772" spans="1:8" x14ac:dyDescent="0.2">
      <c r="A2772" s="280">
        <v>43553</v>
      </c>
      <c r="B2772" s="241" t="s">
        <v>5273</v>
      </c>
      <c r="C2772" s="242"/>
      <c r="D2772" s="140" t="s">
        <v>48</v>
      </c>
      <c r="E2772" s="281">
        <v>742.9</v>
      </c>
      <c r="F2772" s="259" t="s">
        <v>46</v>
      </c>
      <c r="G2772" s="108" t="s">
        <v>10</v>
      </c>
      <c r="H2772" s="103"/>
    </row>
    <row r="2773" spans="1:8" x14ac:dyDescent="0.2">
      <c r="A2773" s="280">
        <v>43557</v>
      </c>
      <c r="B2773" s="241" t="s">
        <v>5282</v>
      </c>
      <c r="C2773" s="242" t="s">
        <v>5283</v>
      </c>
      <c r="D2773" s="140" t="s">
        <v>54</v>
      </c>
      <c r="E2773" s="281">
        <v>2959</v>
      </c>
      <c r="F2773" s="259" t="s">
        <v>46</v>
      </c>
      <c r="G2773" s="108" t="s">
        <v>10</v>
      </c>
      <c r="H2773" s="103"/>
    </row>
    <row r="2774" spans="1:8" x14ac:dyDescent="0.2">
      <c r="A2774" s="280">
        <v>43557</v>
      </c>
      <c r="B2774" s="241" t="s">
        <v>5280</v>
      </c>
      <c r="C2774" s="242" t="s">
        <v>5281</v>
      </c>
      <c r="D2774" s="140" t="s">
        <v>54</v>
      </c>
      <c r="E2774" s="281">
        <v>600</v>
      </c>
      <c r="F2774" s="259" t="s">
        <v>46</v>
      </c>
      <c r="G2774" s="108" t="s">
        <v>10</v>
      </c>
      <c r="H2774" s="103"/>
    </row>
    <row r="2775" spans="1:8" x14ac:dyDescent="0.2">
      <c r="A2775" s="280">
        <v>43565</v>
      </c>
      <c r="B2775" s="241" t="s">
        <v>5296</v>
      </c>
      <c r="C2775" s="242" t="s">
        <v>5297</v>
      </c>
      <c r="D2775" s="140" t="s">
        <v>54</v>
      </c>
      <c r="E2775" s="281">
        <v>244.15</v>
      </c>
      <c r="F2775" s="259" t="s">
        <v>46</v>
      </c>
      <c r="G2775" s="108" t="s">
        <v>10</v>
      </c>
      <c r="H2775" s="103"/>
    </row>
    <row r="2776" spans="1:8" x14ac:dyDescent="0.2">
      <c r="A2776" s="280">
        <v>43570</v>
      </c>
      <c r="B2776" s="241" t="s">
        <v>5299</v>
      </c>
      <c r="C2776" s="242" t="s">
        <v>5300</v>
      </c>
      <c r="D2776" s="140" t="s">
        <v>54</v>
      </c>
      <c r="E2776" s="281">
        <v>1300</v>
      </c>
      <c r="F2776" s="259" t="s">
        <v>46</v>
      </c>
      <c r="G2776" s="108" t="s">
        <v>10</v>
      </c>
      <c r="H2776" s="103"/>
    </row>
    <row r="2777" spans="1:8" x14ac:dyDescent="0.2">
      <c r="A2777" s="280">
        <v>43570</v>
      </c>
      <c r="B2777" s="241" t="s">
        <v>5301</v>
      </c>
      <c r="C2777" s="242" t="s">
        <v>5302</v>
      </c>
      <c r="D2777" s="140" t="s">
        <v>54</v>
      </c>
      <c r="E2777" s="281">
        <v>950</v>
      </c>
      <c r="F2777" s="259" t="s">
        <v>46</v>
      </c>
      <c r="G2777" s="108" t="s">
        <v>10</v>
      </c>
      <c r="H2777" s="103"/>
    </row>
    <row r="2778" spans="1:8" x14ac:dyDescent="0.2">
      <c r="A2778" s="280">
        <v>43570</v>
      </c>
      <c r="B2778" s="241" t="s">
        <v>5298</v>
      </c>
      <c r="C2778" s="242"/>
      <c r="D2778" s="140" t="s">
        <v>81</v>
      </c>
      <c r="E2778" s="281">
        <v>255</v>
      </c>
      <c r="F2778" s="259" t="s">
        <v>46</v>
      </c>
      <c r="G2778" s="108" t="s">
        <v>10</v>
      </c>
      <c r="H2778" s="103"/>
    </row>
    <row r="2779" spans="1:8" x14ac:dyDescent="0.2">
      <c r="A2779" s="280">
        <v>43587</v>
      </c>
      <c r="B2779" s="241" t="s">
        <v>5320</v>
      </c>
      <c r="C2779" s="242">
        <v>10987</v>
      </c>
      <c r="D2779" s="140"/>
      <c r="E2779" s="281">
        <v>447</v>
      </c>
      <c r="F2779" s="259" t="s">
        <v>46</v>
      </c>
      <c r="G2779" s="108" t="s">
        <v>10</v>
      </c>
      <c r="H2779" s="103"/>
    </row>
    <row r="2780" spans="1:8" x14ac:dyDescent="0.2">
      <c r="A2780" s="280">
        <v>43591</v>
      </c>
      <c r="B2780" s="241" t="s">
        <v>5321</v>
      </c>
      <c r="C2780" s="242" t="s">
        <v>5322</v>
      </c>
      <c r="D2780" s="140" t="s">
        <v>54</v>
      </c>
      <c r="E2780" s="281">
        <v>3223</v>
      </c>
      <c r="F2780" s="259" t="s">
        <v>46</v>
      </c>
      <c r="G2780" s="108" t="s">
        <v>10</v>
      </c>
      <c r="H2780" s="103"/>
    </row>
    <row r="2781" spans="1:8" x14ac:dyDescent="0.2">
      <c r="A2781" s="280">
        <v>43592</v>
      </c>
      <c r="B2781" s="241" t="s">
        <v>5328</v>
      </c>
      <c r="C2781" s="242" t="s">
        <v>5329</v>
      </c>
      <c r="D2781" s="140" t="s">
        <v>54</v>
      </c>
      <c r="E2781" s="281">
        <v>120</v>
      </c>
      <c r="F2781" s="259" t="s">
        <v>46</v>
      </c>
      <c r="G2781" s="108" t="s">
        <v>10</v>
      </c>
      <c r="H2781" s="103"/>
    </row>
    <row r="2782" spans="1:8" x14ac:dyDescent="0.2">
      <c r="A2782" s="280">
        <v>43592</v>
      </c>
      <c r="B2782" s="241" t="s">
        <v>5330</v>
      </c>
      <c r="C2782" s="242" t="s">
        <v>5331</v>
      </c>
      <c r="D2782" s="140"/>
      <c r="E2782" s="281">
        <v>2268.8200000000002</v>
      </c>
      <c r="F2782" s="259" t="s">
        <v>46</v>
      </c>
      <c r="G2782" s="108" t="s">
        <v>10</v>
      </c>
      <c r="H2782" s="103"/>
    </row>
    <row r="2783" spans="1:8" x14ac:dyDescent="0.2">
      <c r="A2783" s="280">
        <v>43594</v>
      </c>
      <c r="B2783" s="241" t="s">
        <v>5334</v>
      </c>
      <c r="C2783" s="242"/>
      <c r="D2783" s="140" t="s">
        <v>48</v>
      </c>
      <c r="E2783" s="281">
        <v>420</v>
      </c>
      <c r="F2783" s="259" t="s">
        <v>46</v>
      </c>
      <c r="G2783" s="108" t="s">
        <v>10</v>
      </c>
      <c r="H2783" s="103"/>
    </row>
    <row r="2784" spans="1:8" x14ac:dyDescent="0.2">
      <c r="A2784" s="280">
        <v>43605</v>
      </c>
      <c r="B2784" s="241" t="s">
        <v>5457</v>
      </c>
      <c r="C2784" s="242"/>
      <c r="D2784" s="140" t="s">
        <v>48</v>
      </c>
      <c r="E2784" s="281">
        <v>192</v>
      </c>
      <c r="F2784" s="259" t="s">
        <v>46</v>
      </c>
      <c r="G2784" s="108" t="s">
        <v>10</v>
      </c>
      <c r="H2784" s="103"/>
    </row>
    <row r="2785" spans="1:8" x14ac:dyDescent="0.2">
      <c r="A2785" s="280">
        <v>43606</v>
      </c>
      <c r="B2785" s="241" t="s">
        <v>5458</v>
      </c>
      <c r="C2785" s="242" t="s">
        <v>5459</v>
      </c>
      <c r="D2785" s="140" t="s">
        <v>54</v>
      </c>
      <c r="E2785" s="281">
        <v>1300</v>
      </c>
      <c r="F2785" s="259" t="s">
        <v>46</v>
      </c>
      <c r="G2785" s="108" t="s">
        <v>10</v>
      </c>
      <c r="H2785" s="103"/>
    </row>
    <row r="2786" spans="1:8" x14ac:dyDescent="0.2">
      <c r="A2786" s="280">
        <v>43612</v>
      </c>
      <c r="B2786" s="241" t="s">
        <v>5463</v>
      </c>
      <c r="C2786" s="242" t="s">
        <v>5464</v>
      </c>
      <c r="D2786" s="140" t="s">
        <v>54</v>
      </c>
      <c r="E2786" s="281">
        <v>2007.82</v>
      </c>
      <c r="F2786" s="259" t="s">
        <v>46</v>
      </c>
      <c r="G2786" s="108" t="s">
        <v>10</v>
      </c>
      <c r="H2786" s="103"/>
    </row>
    <row r="2787" spans="1:8" x14ac:dyDescent="0.2">
      <c r="A2787" s="280">
        <v>43615</v>
      </c>
      <c r="B2787" s="241" t="s">
        <v>5471</v>
      </c>
      <c r="C2787" s="242" t="s">
        <v>5472</v>
      </c>
      <c r="D2787" s="140" t="s">
        <v>54</v>
      </c>
      <c r="E2787" s="281">
        <v>750</v>
      </c>
      <c r="F2787" s="259" t="s">
        <v>46</v>
      </c>
      <c r="G2787" s="108" t="s">
        <v>10</v>
      </c>
      <c r="H2787" s="103"/>
    </row>
    <row r="2788" spans="1:8" x14ac:dyDescent="0.2">
      <c r="A2788" s="280">
        <v>43615</v>
      </c>
      <c r="B2788" s="241" t="s">
        <v>5473</v>
      </c>
      <c r="C2788" s="242" t="s">
        <v>5474</v>
      </c>
      <c r="D2788" s="140" t="s">
        <v>54</v>
      </c>
      <c r="E2788" s="281">
        <v>58.22</v>
      </c>
      <c r="F2788" s="259" t="s">
        <v>46</v>
      </c>
      <c r="G2788" s="108" t="s">
        <v>10</v>
      </c>
      <c r="H2788" s="103"/>
    </row>
    <row r="2789" spans="1:8" x14ac:dyDescent="0.2">
      <c r="A2789" s="280">
        <v>43623</v>
      </c>
      <c r="B2789" s="241" t="s">
        <v>5487</v>
      </c>
      <c r="C2789" s="242"/>
      <c r="D2789" s="140" t="s">
        <v>81</v>
      </c>
      <c r="E2789" s="281">
        <v>920</v>
      </c>
      <c r="F2789" s="259" t="s">
        <v>46</v>
      </c>
      <c r="G2789" s="108" t="s">
        <v>10</v>
      </c>
      <c r="H2789" s="103"/>
    </row>
    <row r="2790" spans="1:8" x14ac:dyDescent="0.2">
      <c r="A2790" s="280">
        <v>43629</v>
      </c>
      <c r="B2790" s="241" t="s">
        <v>5495</v>
      </c>
      <c r="C2790" s="242"/>
      <c r="D2790" s="140" t="s">
        <v>81</v>
      </c>
      <c r="E2790" s="281">
        <v>425</v>
      </c>
      <c r="F2790" s="259" t="s">
        <v>46</v>
      </c>
      <c r="G2790" s="108" t="s">
        <v>10</v>
      </c>
      <c r="H2790" s="103"/>
    </row>
    <row r="2791" spans="1:8" x14ac:dyDescent="0.2">
      <c r="A2791" s="280">
        <v>43630</v>
      </c>
      <c r="B2791" s="241" t="s">
        <v>5496</v>
      </c>
      <c r="C2791" s="242" t="s">
        <v>5497</v>
      </c>
      <c r="D2791" s="140" t="s">
        <v>54</v>
      </c>
      <c r="E2791" s="281">
        <v>1475.18</v>
      </c>
      <c r="F2791" s="259" t="s">
        <v>46</v>
      </c>
      <c r="G2791" s="108" t="s">
        <v>10</v>
      </c>
      <c r="H2791" s="103"/>
    </row>
    <row r="2792" spans="1:8" x14ac:dyDescent="0.2">
      <c r="A2792" s="280">
        <v>43633</v>
      </c>
      <c r="B2792" s="241" t="s">
        <v>5500</v>
      </c>
      <c r="C2792" s="242" t="s">
        <v>5501</v>
      </c>
      <c r="D2792" s="140" t="s">
        <v>54</v>
      </c>
      <c r="E2792" s="281">
        <v>1300</v>
      </c>
      <c r="F2792" s="259" t="s">
        <v>46</v>
      </c>
      <c r="G2792" s="108" t="s">
        <v>10</v>
      </c>
      <c r="H2792" s="103"/>
    </row>
    <row r="2793" spans="1:8" x14ac:dyDescent="0.2">
      <c r="A2793" s="280">
        <v>43633</v>
      </c>
      <c r="B2793" s="241" t="s">
        <v>5502</v>
      </c>
      <c r="C2793" s="242" t="s">
        <v>5503</v>
      </c>
      <c r="D2793" s="140" t="s">
        <v>54</v>
      </c>
      <c r="E2793" s="281">
        <v>240</v>
      </c>
      <c r="F2793" s="259" t="s">
        <v>46</v>
      </c>
      <c r="G2793" s="108" t="s">
        <v>10</v>
      </c>
      <c r="H2793" s="103"/>
    </row>
    <row r="2794" spans="1:8" x14ac:dyDescent="0.2">
      <c r="A2794" s="280">
        <v>43642</v>
      </c>
      <c r="B2794" s="241" t="s">
        <v>5510</v>
      </c>
      <c r="C2794" s="242"/>
      <c r="D2794" s="140" t="s">
        <v>48</v>
      </c>
      <c r="E2794" s="281">
        <v>181</v>
      </c>
      <c r="F2794" s="259" t="s">
        <v>46</v>
      </c>
      <c r="G2794" s="108" t="s">
        <v>10</v>
      </c>
      <c r="H2794" s="103"/>
    </row>
    <row r="2795" spans="1:8" x14ac:dyDescent="0.2">
      <c r="A2795" s="280">
        <v>43644</v>
      </c>
      <c r="B2795" s="241" t="s">
        <v>5515</v>
      </c>
      <c r="C2795" s="242"/>
      <c r="D2795" s="140" t="s">
        <v>81</v>
      </c>
      <c r="E2795" s="281">
        <v>590</v>
      </c>
      <c r="F2795" s="259" t="s">
        <v>46</v>
      </c>
      <c r="G2795" s="108" t="s">
        <v>10</v>
      </c>
      <c r="H2795" s="103"/>
    </row>
    <row r="2796" spans="1:8" x14ac:dyDescent="0.2">
      <c r="A2796" s="280">
        <v>43644</v>
      </c>
      <c r="B2796" s="241" t="s">
        <v>5516</v>
      </c>
      <c r="C2796" s="242"/>
      <c r="D2796" s="140" t="s">
        <v>81</v>
      </c>
      <c r="E2796" s="281">
        <v>590</v>
      </c>
      <c r="F2796" s="259" t="s">
        <v>46</v>
      </c>
      <c r="G2796" s="108" t="s">
        <v>10</v>
      </c>
      <c r="H2796" s="103"/>
    </row>
    <row r="2797" spans="1:8" x14ac:dyDescent="0.2">
      <c r="A2797" s="280">
        <v>43644</v>
      </c>
      <c r="B2797" s="241" t="s">
        <v>5517</v>
      </c>
      <c r="C2797" s="242"/>
      <c r="D2797" s="140" t="s">
        <v>81</v>
      </c>
      <c r="E2797" s="281">
        <v>590</v>
      </c>
      <c r="F2797" s="259" t="s">
        <v>46</v>
      </c>
      <c r="G2797" s="108" t="s">
        <v>10</v>
      </c>
      <c r="H2797" s="103"/>
    </row>
    <row r="2798" spans="1:8" x14ac:dyDescent="0.2">
      <c r="A2798" s="280">
        <v>43644</v>
      </c>
      <c r="B2798" s="241" t="s">
        <v>5518</v>
      </c>
      <c r="C2798" s="242" t="s">
        <v>5519</v>
      </c>
      <c r="D2798" s="140" t="s">
        <v>54</v>
      </c>
      <c r="E2798" s="281">
        <v>980</v>
      </c>
      <c r="F2798" s="259" t="s">
        <v>46</v>
      </c>
      <c r="G2798" s="108" t="s">
        <v>10</v>
      </c>
      <c r="H2798" s="103"/>
    </row>
    <row r="2799" spans="1:8" x14ac:dyDescent="0.2">
      <c r="A2799" s="280">
        <v>43648</v>
      </c>
      <c r="B2799" s="241" t="s">
        <v>5524</v>
      </c>
      <c r="C2799" s="242" t="s">
        <v>5525</v>
      </c>
      <c r="D2799" s="140" t="s">
        <v>54</v>
      </c>
      <c r="E2799" s="281">
        <v>4000</v>
      </c>
      <c r="F2799" s="259" t="s">
        <v>46</v>
      </c>
      <c r="G2799" s="108" t="s">
        <v>10</v>
      </c>
      <c r="H2799" s="103"/>
    </row>
    <row r="2800" spans="1:8" x14ac:dyDescent="0.2">
      <c r="A2800" s="280">
        <v>43662</v>
      </c>
      <c r="B2800" s="241" t="s">
        <v>5554</v>
      </c>
      <c r="C2800" s="242" t="s">
        <v>5555</v>
      </c>
      <c r="D2800" s="140" t="s">
        <v>54</v>
      </c>
      <c r="E2800" s="281">
        <v>1300</v>
      </c>
      <c r="F2800" s="259" t="s">
        <v>46</v>
      </c>
      <c r="G2800" s="108" t="s">
        <v>10</v>
      </c>
      <c r="H2800" s="103"/>
    </row>
    <row r="2801" spans="1:8" x14ac:dyDescent="0.2">
      <c r="A2801" s="280">
        <v>43662</v>
      </c>
      <c r="B2801" s="241" t="s">
        <v>5558</v>
      </c>
      <c r="C2801" s="242"/>
      <c r="D2801" s="140" t="s">
        <v>81</v>
      </c>
      <c r="E2801" s="281">
        <v>590</v>
      </c>
      <c r="F2801" s="259" t="s">
        <v>46</v>
      </c>
      <c r="G2801" s="108" t="s">
        <v>10</v>
      </c>
      <c r="H2801" s="103"/>
    </row>
    <row r="2802" spans="1:8" x14ac:dyDescent="0.2">
      <c r="A2802" s="280">
        <v>43663</v>
      </c>
      <c r="B2802" s="241" t="s">
        <v>5560</v>
      </c>
      <c r="C2802" s="242" t="s">
        <v>5561</v>
      </c>
      <c r="D2802" s="140" t="s">
        <v>135</v>
      </c>
      <c r="E2802" s="281">
        <v>3556.62</v>
      </c>
      <c r="F2802" s="259" t="s">
        <v>46</v>
      </c>
      <c r="G2802" s="108" t="s">
        <v>10</v>
      </c>
      <c r="H2802" s="103"/>
    </row>
    <row r="2803" spans="1:8" x14ac:dyDescent="0.2">
      <c r="A2803" s="280">
        <v>43671</v>
      </c>
      <c r="B2803" s="241" t="s">
        <v>5568</v>
      </c>
      <c r="C2803" s="242"/>
      <c r="D2803" s="140" t="s">
        <v>81</v>
      </c>
      <c r="E2803" s="281">
        <v>255</v>
      </c>
      <c r="F2803" s="259" t="s">
        <v>46</v>
      </c>
      <c r="G2803" s="108" t="s">
        <v>10</v>
      </c>
      <c r="H2803" s="103"/>
    </row>
    <row r="2804" spans="1:8" x14ac:dyDescent="0.2">
      <c r="A2804" s="280">
        <v>43671</v>
      </c>
      <c r="B2804" s="241" t="s">
        <v>5569</v>
      </c>
      <c r="C2804" s="242" t="s">
        <v>5570</v>
      </c>
      <c r="D2804" s="140" t="s">
        <v>54</v>
      </c>
      <c r="E2804" s="281">
        <v>1307.6199999999999</v>
      </c>
      <c r="F2804" s="259" t="s">
        <v>46</v>
      </c>
      <c r="G2804" s="108" t="s">
        <v>10</v>
      </c>
      <c r="H2804" s="103"/>
    </row>
    <row r="2805" spans="1:8" x14ac:dyDescent="0.2">
      <c r="A2805" s="280">
        <v>43672</v>
      </c>
      <c r="B2805" s="241" t="s">
        <v>5571</v>
      </c>
      <c r="C2805" s="242" t="s">
        <v>5570</v>
      </c>
      <c r="D2805" s="140" t="s">
        <v>135</v>
      </c>
      <c r="E2805" s="281">
        <v>1307.6199999999999</v>
      </c>
      <c r="F2805" s="259" t="s">
        <v>46</v>
      </c>
      <c r="G2805" s="108" t="s">
        <v>10</v>
      </c>
      <c r="H2805" s="103"/>
    </row>
    <row r="2806" spans="1:8" x14ac:dyDescent="0.2">
      <c r="A2806" s="280">
        <v>43672</v>
      </c>
      <c r="B2806" s="241" t="s">
        <v>5572</v>
      </c>
      <c r="C2806" s="242" t="s">
        <v>5573</v>
      </c>
      <c r="D2806" s="140" t="s">
        <v>135</v>
      </c>
      <c r="E2806" s="281">
        <v>1657.58</v>
      </c>
      <c r="F2806" s="259" t="s">
        <v>46</v>
      </c>
      <c r="G2806" s="108" t="s">
        <v>10</v>
      </c>
      <c r="H2806" s="103"/>
    </row>
    <row r="2807" spans="1:8" x14ac:dyDescent="0.2">
      <c r="A2807" s="280">
        <v>43675</v>
      </c>
      <c r="B2807" s="241" t="s">
        <v>5575</v>
      </c>
      <c r="C2807" s="242"/>
      <c r="D2807" s="140" t="s">
        <v>48</v>
      </c>
      <c r="E2807" s="281">
        <v>650.75</v>
      </c>
      <c r="F2807" s="259" t="s">
        <v>46</v>
      </c>
      <c r="G2807" s="108" t="s">
        <v>10</v>
      </c>
      <c r="H2807" s="103"/>
    </row>
    <row r="2808" spans="1:8" x14ac:dyDescent="0.2">
      <c r="A2808" s="280">
        <v>43676</v>
      </c>
      <c r="B2808" s="241" t="s">
        <v>5577</v>
      </c>
      <c r="C2808" s="242" t="s">
        <v>5578</v>
      </c>
      <c r="D2808" s="140" t="s">
        <v>54</v>
      </c>
      <c r="E2808" s="281">
        <v>2016</v>
      </c>
      <c r="F2808" s="259" t="s">
        <v>46</v>
      </c>
      <c r="G2808" s="108" t="s">
        <v>10</v>
      </c>
      <c r="H2808" s="103"/>
    </row>
    <row r="2809" spans="1:8" x14ac:dyDescent="0.2">
      <c r="A2809" s="280">
        <v>43676</v>
      </c>
      <c r="B2809" s="241" t="s">
        <v>5579</v>
      </c>
      <c r="C2809" s="242" t="s">
        <v>5580</v>
      </c>
      <c r="D2809" s="140" t="s">
        <v>54</v>
      </c>
      <c r="E2809" s="281">
        <v>2800</v>
      </c>
      <c r="F2809" s="259" t="s">
        <v>46</v>
      </c>
      <c r="G2809" s="108" t="s">
        <v>10</v>
      </c>
      <c r="H2809" s="103"/>
    </row>
    <row r="2810" spans="1:8" x14ac:dyDescent="0.2">
      <c r="A2810" s="280">
        <v>43677</v>
      </c>
      <c r="B2810" s="241" t="s">
        <v>5581</v>
      </c>
      <c r="C2810" s="242" t="s">
        <v>5582</v>
      </c>
      <c r="D2810" s="140" t="s">
        <v>54</v>
      </c>
      <c r="E2810" s="281">
        <v>609.72</v>
      </c>
      <c r="F2810" s="259" t="s">
        <v>46</v>
      </c>
      <c r="G2810" s="108" t="s">
        <v>10</v>
      </c>
      <c r="H2810" s="103"/>
    </row>
    <row r="2811" spans="1:8" x14ac:dyDescent="0.2">
      <c r="A2811" s="280">
        <v>43679</v>
      </c>
      <c r="B2811" s="241" t="s">
        <v>5588</v>
      </c>
      <c r="C2811" s="242"/>
      <c r="D2811" s="140" t="s">
        <v>303</v>
      </c>
      <c r="E2811" s="281">
        <v>359.1</v>
      </c>
      <c r="F2811" s="259" t="s">
        <v>46</v>
      </c>
      <c r="G2811" s="108" t="s">
        <v>10</v>
      </c>
      <c r="H2811" s="103"/>
    </row>
    <row r="2812" spans="1:8" x14ac:dyDescent="0.2">
      <c r="A2812" s="280">
        <v>43679</v>
      </c>
      <c r="B2812" s="241" t="s">
        <v>5591</v>
      </c>
      <c r="C2812" s="242"/>
      <c r="D2812" s="140" t="s">
        <v>81</v>
      </c>
      <c r="E2812" s="281">
        <v>1154</v>
      </c>
      <c r="F2812" s="259" t="s">
        <v>46</v>
      </c>
      <c r="G2812" s="108" t="s">
        <v>10</v>
      </c>
      <c r="H2812" s="103"/>
    </row>
    <row r="2813" spans="1:8" x14ac:dyDescent="0.2">
      <c r="A2813" s="280">
        <v>43682</v>
      </c>
      <c r="B2813" s="241" t="s">
        <v>5592</v>
      </c>
      <c r="C2813" s="242" t="s">
        <v>5593</v>
      </c>
      <c r="D2813" s="140" t="s">
        <v>54</v>
      </c>
      <c r="E2813" s="281">
        <v>887.2</v>
      </c>
      <c r="F2813" s="259" t="s">
        <v>46</v>
      </c>
      <c r="G2813" s="108" t="s">
        <v>10</v>
      </c>
      <c r="H2813" s="103"/>
    </row>
    <row r="2814" spans="1:8" x14ac:dyDescent="0.2">
      <c r="A2814" s="280">
        <v>43684</v>
      </c>
      <c r="B2814" s="241" t="s">
        <v>5596</v>
      </c>
      <c r="C2814" s="242"/>
      <c r="D2814" s="140" t="s">
        <v>81</v>
      </c>
      <c r="E2814" s="281">
        <v>590</v>
      </c>
      <c r="F2814" s="259" t="s">
        <v>46</v>
      </c>
      <c r="G2814" s="108" t="s">
        <v>10</v>
      </c>
      <c r="H2814" s="103"/>
    </row>
    <row r="2815" spans="1:8" x14ac:dyDescent="0.2">
      <c r="A2815" s="280">
        <v>43692</v>
      </c>
      <c r="B2815" s="241" t="s">
        <v>5609</v>
      </c>
      <c r="C2815" s="242" t="s">
        <v>5610</v>
      </c>
      <c r="D2815" s="140" t="s">
        <v>54</v>
      </c>
      <c r="E2815" s="281">
        <v>1300</v>
      </c>
      <c r="F2815" s="259" t="s">
        <v>46</v>
      </c>
      <c r="G2815" s="108" t="s">
        <v>10</v>
      </c>
      <c r="H2815" s="103"/>
    </row>
    <row r="2816" spans="1:8" x14ac:dyDescent="0.2">
      <c r="A2816" s="280">
        <v>43692</v>
      </c>
      <c r="B2816" s="241" t="s">
        <v>5613</v>
      </c>
      <c r="C2816" s="242" t="s">
        <v>5614</v>
      </c>
      <c r="D2816" s="140" t="s">
        <v>135</v>
      </c>
      <c r="E2816" s="281">
        <v>1932.54</v>
      </c>
      <c r="F2816" s="259" t="s">
        <v>46</v>
      </c>
      <c r="G2816" s="108" t="s">
        <v>10</v>
      </c>
      <c r="H2816" s="103"/>
    </row>
    <row r="2817" spans="1:8" x14ac:dyDescent="0.2">
      <c r="A2817" s="280">
        <v>43706</v>
      </c>
      <c r="B2817" s="241" t="s">
        <v>5626</v>
      </c>
      <c r="C2817" s="242"/>
      <c r="D2817" s="140" t="s">
        <v>81</v>
      </c>
      <c r="E2817" s="281">
        <v>425</v>
      </c>
      <c r="F2817" s="259" t="s">
        <v>46</v>
      </c>
      <c r="G2817" s="108" t="s">
        <v>10</v>
      </c>
      <c r="H2817" s="103"/>
    </row>
    <row r="2818" spans="1:8" x14ac:dyDescent="0.2">
      <c r="A2818" s="280">
        <v>43706</v>
      </c>
      <c r="B2818" s="241" t="s">
        <v>5627</v>
      </c>
      <c r="C2818" s="242" t="s">
        <v>5628</v>
      </c>
      <c r="D2818" s="140" t="s">
        <v>135</v>
      </c>
      <c r="E2818" s="281">
        <v>1269.06</v>
      </c>
      <c r="F2818" s="259" t="s">
        <v>46</v>
      </c>
      <c r="G2818" s="108" t="s">
        <v>10</v>
      </c>
      <c r="H2818" s="103"/>
    </row>
    <row r="2819" spans="1:8" x14ac:dyDescent="0.2">
      <c r="A2819" s="280">
        <v>43706</v>
      </c>
      <c r="B2819" s="241" t="s">
        <v>5629</v>
      </c>
      <c r="C2819" s="242"/>
      <c r="D2819" s="140" t="s">
        <v>48</v>
      </c>
      <c r="E2819" s="281">
        <v>595.9</v>
      </c>
      <c r="F2819" s="259" t="s">
        <v>46</v>
      </c>
      <c r="G2819" s="108" t="s">
        <v>10</v>
      </c>
      <c r="H2819" s="103"/>
    </row>
    <row r="2820" spans="1:8" x14ac:dyDescent="0.2">
      <c r="A2820" s="280">
        <v>43711</v>
      </c>
      <c r="B2820" s="241" t="s">
        <v>5638</v>
      </c>
      <c r="C2820" s="242"/>
      <c r="D2820" s="140" t="s">
        <v>81</v>
      </c>
      <c r="E2820" s="281">
        <v>590</v>
      </c>
      <c r="F2820" s="259" t="s">
        <v>46</v>
      </c>
      <c r="G2820" s="108" t="s">
        <v>10</v>
      </c>
      <c r="H2820" s="103"/>
    </row>
    <row r="2821" spans="1:8" x14ac:dyDescent="0.2">
      <c r="A2821" s="280">
        <v>43713</v>
      </c>
      <c r="B2821" s="241" t="s">
        <v>5643</v>
      </c>
      <c r="C2821" s="242" t="s">
        <v>5644</v>
      </c>
      <c r="D2821" s="140" t="s">
        <v>54</v>
      </c>
      <c r="E2821" s="281">
        <v>1508.52</v>
      </c>
      <c r="F2821" s="259" t="s">
        <v>46</v>
      </c>
      <c r="G2821" s="108" t="s">
        <v>10</v>
      </c>
      <c r="H2821" s="103"/>
    </row>
    <row r="2822" spans="1:8" x14ac:dyDescent="0.2">
      <c r="A2822" s="280">
        <v>43714</v>
      </c>
      <c r="B2822" s="241" t="s">
        <v>5645</v>
      </c>
      <c r="C2822" s="242"/>
      <c r="D2822" s="140" t="s">
        <v>48</v>
      </c>
      <c r="E2822" s="281">
        <v>448.5</v>
      </c>
      <c r="F2822" s="259" t="s">
        <v>46</v>
      </c>
      <c r="G2822" s="108" t="s">
        <v>10</v>
      </c>
      <c r="H2822" s="103"/>
    </row>
    <row r="2823" spans="1:8" x14ac:dyDescent="0.2">
      <c r="A2823" s="280">
        <v>43719</v>
      </c>
      <c r="B2823" s="241" t="s">
        <v>5651</v>
      </c>
      <c r="C2823" s="242" t="s">
        <v>5652</v>
      </c>
      <c r="D2823" s="140" t="s">
        <v>54</v>
      </c>
      <c r="E2823" s="281">
        <v>299</v>
      </c>
      <c r="F2823" s="259" t="s">
        <v>46</v>
      </c>
      <c r="G2823" s="108" t="s">
        <v>10</v>
      </c>
      <c r="H2823" s="103"/>
    </row>
    <row r="2824" spans="1:8" x14ac:dyDescent="0.2">
      <c r="A2824" s="280">
        <v>43719</v>
      </c>
      <c r="B2824" s="241" t="s">
        <v>5657</v>
      </c>
      <c r="C2824" s="242"/>
      <c r="D2824" s="140" t="s">
        <v>48</v>
      </c>
      <c r="E2824" s="281">
        <v>401.1</v>
      </c>
      <c r="F2824" s="259" t="s">
        <v>46</v>
      </c>
      <c r="G2824" s="108" t="s">
        <v>10</v>
      </c>
      <c r="H2824" s="103"/>
    </row>
    <row r="2825" spans="1:8" x14ac:dyDescent="0.2">
      <c r="A2825" s="280">
        <v>43721</v>
      </c>
      <c r="B2825" s="241" t="s">
        <v>5658</v>
      </c>
      <c r="C2825" s="242" t="s">
        <v>5659</v>
      </c>
      <c r="D2825" s="140" t="s">
        <v>54</v>
      </c>
      <c r="E2825" s="281">
        <v>109.14</v>
      </c>
      <c r="F2825" s="259" t="s">
        <v>46</v>
      </c>
      <c r="G2825" s="108" t="s">
        <v>10</v>
      </c>
      <c r="H2825" s="103"/>
    </row>
    <row r="2826" spans="1:8" x14ac:dyDescent="0.2">
      <c r="A2826" s="280">
        <v>43721</v>
      </c>
      <c r="B2826" s="241" t="s">
        <v>5660</v>
      </c>
      <c r="C2826" s="242" t="s">
        <v>5661</v>
      </c>
      <c r="D2826" s="140" t="s">
        <v>54</v>
      </c>
      <c r="E2826" s="281">
        <v>73.239999999999995</v>
      </c>
      <c r="F2826" s="259" t="s">
        <v>46</v>
      </c>
      <c r="G2826" s="108" t="s">
        <v>10</v>
      </c>
      <c r="H2826" s="103"/>
    </row>
    <row r="2827" spans="1:8" x14ac:dyDescent="0.2">
      <c r="A2827" s="280">
        <v>43721</v>
      </c>
      <c r="B2827" s="241" t="s">
        <v>5662</v>
      </c>
      <c r="C2827" s="242" t="s">
        <v>5663</v>
      </c>
      <c r="D2827" s="140" t="s">
        <v>54</v>
      </c>
      <c r="E2827" s="281">
        <v>26.04</v>
      </c>
      <c r="F2827" s="259" t="s">
        <v>46</v>
      </c>
      <c r="G2827" s="108" t="s">
        <v>10</v>
      </c>
      <c r="H2827" s="103"/>
    </row>
    <row r="2828" spans="1:8" x14ac:dyDescent="0.2">
      <c r="A2828" s="280">
        <v>43728</v>
      </c>
      <c r="B2828" s="241" t="s">
        <v>5664</v>
      </c>
      <c r="C2828" s="242" t="s">
        <v>5665</v>
      </c>
      <c r="D2828" s="140" t="s">
        <v>54</v>
      </c>
      <c r="E2828" s="281">
        <v>1300</v>
      </c>
      <c r="F2828" s="259" t="s">
        <v>46</v>
      </c>
      <c r="G2828" s="108" t="s">
        <v>10</v>
      </c>
      <c r="H2828" s="103"/>
    </row>
    <row r="2829" spans="1:8" x14ac:dyDescent="0.2">
      <c r="A2829" s="280">
        <v>43733</v>
      </c>
      <c r="B2829" s="241" t="s">
        <v>5676</v>
      </c>
      <c r="C2829" s="242"/>
      <c r="D2829" s="140" t="s">
        <v>81</v>
      </c>
      <c r="E2829" s="281">
        <v>425</v>
      </c>
      <c r="F2829" s="259" t="s">
        <v>46</v>
      </c>
      <c r="G2829" s="108" t="s">
        <v>10</v>
      </c>
      <c r="H2829" s="103"/>
    </row>
    <row r="2830" spans="1:8" x14ac:dyDescent="0.2">
      <c r="A2830" s="280">
        <v>43738</v>
      </c>
      <c r="B2830" s="241" t="s">
        <v>5685</v>
      </c>
      <c r="C2830" s="242" t="s">
        <v>5686</v>
      </c>
      <c r="D2830" s="140" t="s">
        <v>54</v>
      </c>
      <c r="E2830" s="281">
        <v>995</v>
      </c>
      <c r="F2830" s="259" t="s">
        <v>46</v>
      </c>
      <c r="G2830" s="108" t="s">
        <v>10</v>
      </c>
      <c r="H2830" s="103"/>
    </row>
    <row r="2831" spans="1:8" x14ac:dyDescent="0.2">
      <c r="A2831" s="280">
        <v>43739</v>
      </c>
      <c r="B2831" s="241" t="s">
        <v>5690</v>
      </c>
      <c r="C2831" s="242" t="s">
        <v>5691</v>
      </c>
      <c r="D2831" s="140" t="s">
        <v>135</v>
      </c>
      <c r="E2831" s="281">
        <v>2044.42</v>
      </c>
      <c r="F2831" s="259" t="s">
        <v>46</v>
      </c>
      <c r="G2831" s="108" t="s">
        <v>10</v>
      </c>
      <c r="H2831" s="103"/>
    </row>
    <row r="2832" spans="1:8" x14ac:dyDescent="0.2">
      <c r="A2832" s="280">
        <v>43746</v>
      </c>
      <c r="B2832" s="241" t="s">
        <v>5705</v>
      </c>
      <c r="C2832" s="242" t="s">
        <v>5706</v>
      </c>
      <c r="D2832" s="140" t="s">
        <v>54</v>
      </c>
      <c r="E2832" s="281">
        <v>660</v>
      </c>
      <c r="F2832" s="259" t="s">
        <v>46</v>
      </c>
      <c r="G2832" s="108" t="s">
        <v>10</v>
      </c>
      <c r="H2832" s="103"/>
    </row>
    <row r="2833" spans="1:8" x14ac:dyDescent="0.2">
      <c r="A2833" s="280">
        <v>43749</v>
      </c>
      <c r="B2833" s="241" t="s">
        <v>5717</v>
      </c>
      <c r="C2833" s="242"/>
      <c r="D2833" s="140" t="s">
        <v>81</v>
      </c>
      <c r="E2833" s="281">
        <v>590</v>
      </c>
      <c r="F2833" s="259" t="s">
        <v>46</v>
      </c>
      <c r="G2833" s="108" t="s">
        <v>10</v>
      </c>
      <c r="H2833" s="103"/>
    </row>
    <row r="2834" spans="1:8" x14ac:dyDescent="0.2">
      <c r="A2834" s="280">
        <v>43749</v>
      </c>
      <c r="B2834" s="241" t="s">
        <v>5718</v>
      </c>
      <c r="C2834" s="242"/>
      <c r="D2834" s="140" t="s">
        <v>81</v>
      </c>
      <c r="E2834" s="281">
        <v>590</v>
      </c>
      <c r="F2834" s="259" t="s">
        <v>46</v>
      </c>
      <c r="G2834" s="108" t="s">
        <v>10</v>
      </c>
      <c r="H2834" s="103"/>
    </row>
    <row r="2835" spans="1:8" x14ac:dyDescent="0.2">
      <c r="A2835" s="280">
        <v>43749</v>
      </c>
      <c r="B2835" s="241" t="s">
        <v>5719</v>
      </c>
      <c r="C2835" s="242"/>
      <c r="D2835" s="140" t="s">
        <v>81</v>
      </c>
      <c r="E2835" s="281">
        <v>590</v>
      </c>
      <c r="F2835" s="259" t="s">
        <v>46</v>
      </c>
      <c r="G2835" s="108" t="s">
        <v>10</v>
      </c>
      <c r="H2835" s="103"/>
    </row>
    <row r="2836" spans="1:8" x14ac:dyDescent="0.2">
      <c r="A2836" s="280">
        <v>43752</v>
      </c>
      <c r="B2836" s="241" t="s">
        <v>5720</v>
      </c>
      <c r="C2836" s="242"/>
      <c r="D2836" s="140" t="s">
        <v>81</v>
      </c>
      <c r="E2836" s="281">
        <v>590</v>
      </c>
      <c r="F2836" s="259" t="s">
        <v>46</v>
      </c>
      <c r="G2836" s="108" t="s">
        <v>10</v>
      </c>
      <c r="H2836" s="103"/>
    </row>
    <row r="2837" spans="1:8" x14ac:dyDescent="0.2">
      <c r="A2837" s="280">
        <v>43752</v>
      </c>
      <c r="B2837" s="241" t="s">
        <v>5721</v>
      </c>
      <c r="C2837" s="242" t="s">
        <v>5722</v>
      </c>
      <c r="D2837" s="140" t="s">
        <v>135</v>
      </c>
      <c r="E2837" s="281">
        <v>7376.9</v>
      </c>
      <c r="F2837" s="259" t="s">
        <v>46</v>
      </c>
      <c r="G2837" s="108" t="s">
        <v>10</v>
      </c>
      <c r="H2837" s="103"/>
    </row>
    <row r="2838" spans="1:8" x14ac:dyDescent="0.2">
      <c r="A2838" s="280">
        <v>43753</v>
      </c>
      <c r="B2838" s="241" t="s">
        <v>5729</v>
      </c>
      <c r="C2838" s="242"/>
      <c r="D2838" s="140" t="s">
        <v>48</v>
      </c>
      <c r="E2838" s="281">
        <v>53</v>
      </c>
      <c r="F2838" s="259" t="s">
        <v>46</v>
      </c>
      <c r="G2838" s="108" t="s">
        <v>10</v>
      </c>
      <c r="H2838" s="103"/>
    </row>
    <row r="2839" spans="1:8" x14ac:dyDescent="0.2">
      <c r="A2839" s="280">
        <v>43754</v>
      </c>
      <c r="B2839" s="241" t="s">
        <v>5732</v>
      </c>
      <c r="C2839" s="242" t="s">
        <v>5731</v>
      </c>
      <c r="D2839" s="140" t="s">
        <v>54</v>
      </c>
      <c r="E2839" s="281">
        <v>1300</v>
      </c>
      <c r="F2839" s="259" t="s">
        <v>46</v>
      </c>
      <c r="G2839" s="108" t="s">
        <v>10</v>
      </c>
      <c r="H2839" s="103"/>
    </row>
    <row r="2840" spans="1:8" x14ac:dyDescent="0.2">
      <c r="A2840" s="280">
        <v>43755</v>
      </c>
      <c r="B2840" s="241" t="s">
        <v>5739</v>
      </c>
      <c r="C2840" s="242" t="s">
        <v>5740</v>
      </c>
      <c r="D2840" s="140" t="s">
        <v>54</v>
      </c>
      <c r="E2840" s="281">
        <v>60</v>
      </c>
      <c r="F2840" s="259" t="s">
        <v>46</v>
      </c>
      <c r="G2840" s="108" t="s">
        <v>10</v>
      </c>
      <c r="H2840" s="103"/>
    </row>
    <row r="2841" spans="1:8" x14ac:dyDescent="0.2">
      <c r="A2841" s="280">
        <v>43755</v>
      </c>
      <c r="B2841" s="241" t="s">
        <v>5741</v>
      </c>
      <c r="C2841" s="242" t="s">
        <v>5742</v>
      </c>
      <c r="D2841" s="140" t="s">
        <v>54</v>
      </c>
      <c r="E2841" s="281">
        <v>495</v>
      </c>
      <c r="F2841" s="259" t="s">
        <v>46</v>
      </c>
      <c r="G2841" s="108" t="s">
        <v>10</v>
      </c>
      <c r="H2841" s="103"/>
    </row>
    <row r="2842" spans="1:8" x14ac:dyDescent="0.2">
      <c r="A2842" s="280">
        <v>43756</v>
      </c>
      <c r="B2842" s="241" t="s">
        <v>5747</v>
      </c>
      <c r="C2842" s="242"/>
      <c r="D2842" s="140" t="s">
        <v>48</v>
      </c>
      <c r="E2842" s="281">
        <v>388.7</v>
      </c>
      <c r="F2842" s="259" t="s">
        <v>46</v>
      </c>
      <c r="G2842" s="108" t="s">
        <v>10</v>
      </c>
      <c r="H2842" s="103"/>
    </row>
    <row r="2843" spans="1:8" x14ac:dyDescent="0.2">
      <c r="A2843" s="280">
        <v>43756</v>
      </c>
      <c r="B2843" s="241" t="s">
        <v>5748</v>
      </c>
      <c r="C2843" s="242"/>
      <c r="D2843" s="140" t="s">
        <v>48</v>
      </c>
      <c r="E2843" s="281">
        <v>2315.5500000000002</v>
      </c>
      <c r="F2843" s="259" t="s">
        <v>46</v>
      </c>
      <c r="G2843" s="108" t="s">
        <v>10</v>
      </c>
      <c r="H2843" s="103"/>
    </row>
    <row r="2844" spans="1:8" x14ac:dyDescent="0.2">
      <c r="A2844" s="280">
        <v>43759</v>
      </c>
      <c r="B2844" s="241" t="s">
        <v>5750</v>
      </c>
      <c r="C2844" s="242" t="s">
        <v>5751</v>
      </c>
      <c r="D2844" s="140" t="s">
        <v>135</v>
      </c>
      <c r="E2844" s="281">
        <v>1036.42</v>
      </c>
      <c r="F2844" s="259" t="s">
        <v>46</v>
      </c>
      <c r="G2844" s="108" t="s">
        <v>10</v>
      </c>
      <c r="H2844" s="103"/>
    </row>
    <row r="2845" spans="1:8" x14ac:dyDescent="0.2">
      <c r="A2845" s="280">
        <v>43761</v>
      </c>
      <c r="B2845" s="241" t="s">
        <v>5759</v>
      </c>
      <c r="C2845" s="242"/>
      <c r="D2845" s="140" t="s">
        <v>48</v>
      </c>
      <c r="E2845" s="281">
        <v>575</v>
      </c>
      <c r="F2845" s="259" t="s">
        <v>46</v>
      </c>
      <c r="G2845" s="108" t="s">
        <v>10</v>
      </c>
      <c r="H2845" s="103"/>
    </row>
    <row r="2846" spans="1:8" x14ac:dyDescent="0.2">
      <c r="A2846" s="280">
        <v>43762</v>
      </c>
      <c r="B2846" s="241" t="s">
        <v>5760</v>
      </c>
      <c r="C2846" s="242"/>
      <c r="D2846" s="140" t="s">
        <v>48</v>
      </c>
      <c r="E2846" s="281">
        <v>64.3</v>
      </c>
      <c r="F2846" s="259" t="s">
        <v>46</v>
      </c>
      <c r="G2846" s="108" t="s">
        <v>10</v>
      </c>
      <c r="H2846" s="103"/>
    </row>
    <row r="2847" spans="1:8" x14ac:dyDescent="0.2">
      <c r="A2847" s="280">
        <v>43769</v>
      </c>
      <c r="B2847" s="241" t="s">
        <v>5776</v>
      </c>
      <c r="C2847" s="242" t="s">
        <v>5775</v>
      </c>
      <c r="D2847" s="140" t="s">
        <v>54</v>
      </c>
      <c r="E2847" s="281">
        <v>945</v>
      </c>
      <c r="F2847" s="259" t="s">
        <v>46</v>
      </c>
      <c r="G2847" s="108" t="s">
        <v>10</v>
      </c>
      <c r="H2847" s="103"/>
    </row>
    <row r="2848" spans="1:8" x14ac:dyDescent="0.2">
      <c r="A2848" s="280">
        <v>43769</v>
      </c>
      <c r="B2848" s="241" t="s">
        <v>5777</v>
      </c>
      <c r="C2848" s="242" t="s">
        <v>5778</v>
      </c>
      <c r="D2848" s="140" t="s">
        <v>54</v>
      </c>
      <c r="E2848" s="281">
        <v>386</v>
      </c>
      <c r="F2848" s="259" t="s">
        <v>46</v>
      </c>
      <c r="G2848" s="108" t="s">
        <v>10</v>
      </c>
      <c r="H2848" s="103"/>
    </row>
    <row r="2849" spans="1:8" x14ac:dyDescent="0.2">
      <c r="A2849" s="280">
        <v>43769</v>
      </c>
      <c r="B2849" s="241" t="s">
        <v>5779</v>
      </c>
      <c r="C2849" s="242"/>
      <c r="D2849" s="140" t="s">
        <v>81</v>
      </c>
      <c r="E2849" s="281">
        <v>590</v>
      </c>
      <c r="F2849" s="259" t="s">
        <v>46</v>
      </c>
      <c r="G2849" s="108" t="s">
        <v>10</v>
      </c>
      <c r="H2849" s="103"/>
    </row>
    <row r="2850" spans="1:8" x14ac:dyDescent="0.2">
      <c r="A2850" s="280">
        <v>43769</v>
      </c>
      <c r="B2850" s="241" t="s">
        <v>5780</v>
      </c>
      <c r="C2850" s="242"/>
      <c r="D2850" s="140" t="s">
        <v>81</v>
      </c>
      <c r="E2850" s="281">
        <v>260</v>
      </c>
      <c r="F2850" s="259" t="s">
        <v>46</v>
      </c>
      <c r="G2850" s="108" t="s">
        <v>10</v>
      </c>
      <c r="H2850" s="103"/>
    </row>
    <row r="2851" spans="1:8" x14ac:dyDescent="0.2">
      <c r="A2851" s="280">
        <v>43769</v>
      </c>
      <c r="B2851" s="241" t="s">
        <v>5781</v>
      </c>
      <c r="C2851" s="242" t="s">
        <v>5782</v>
      </c>
      <c r="D2851" s="140" t="s">
        <v>135</v>
      </c>
      <c r="E2851" s="281">
        <v>1435.42</v>
      </c>
      <c r="F2851" s="259" t="s">
        <v>46</v>
      </c>
      <c r="G2851" s="108" t="s">
        <v>10</v>
      </c>
      <c r="H2851" s="103"/>
    </row>
    <row r="2852" spans="1:8" x14ac:dyDescent="0.2">
      <c r="A2852" s="280">
        <v>43770</v>
      </c>
      <c r="B2852" s="241" t="s">
        <v>5783</v>
      </c>
      <c r="C2852" s="242" t="s">
        <v>5784</v>
      </c>
      <c r="D2852" s="140" t="s">
        <v>135</v>
      </c>
      <c r="E2852" s="281">
        <v>850</v>
      </c>
      <c r="F2852" s="259" t="s">
        <v>46</v>
      </c>
      <c r="G2852" s="108" t="s">
        <v>10</v>
      </c>
      <c r="H2852" s="103"/>
    </row>
    <row r="2853" spans="1:8" x14ac:dyDescent="0.2">
      <c r="A2853" s="280">
        <v>43777</v>
      </c>
      <c r="B2853" s="241" t="s">
        <v>5797</v>
      </c>
      <c r="C2853" s="242" t="s">
        <v>5798</v>
      </c>
      <c r="D2853" s="140" t="s">
        <v>54</v>
      </c>
      <c r="E2853" s="281">
        <v>279</v>
      </c>
      <c r="F2853" s="259" t="s">
        <v>46</v>
      </c>
      <c r="G2853" s="108" t="s">
        <v>10</v>
      </c>
      <c r="H2853" s="103"/>
    </row>
    <row r="2854" spans="1:8" x14ac:dyDescent="0.2">
      <c r="A2854" s="280">
        <v>43777</v>
      </c>
      <c r="B2854" s="241" t="s">
        <v>5799</v>
      </c>
      <c r="C2854" s="242" t="s">
        <v>5800</v>
      </c>
      <c r="D2854" s="140" t="s">
        <v>54</v>
      </c>
      <c r="E2854" s="281">
        <v>1362</v>
      </c>
      <c r="F2854" s="259" t="s">
        <v>46</v>
      </c>
      <c r="G2854" s="108" t="s">
        <v>10</v>
      </c>
      <c r="H2854" s="103"/>
    </row>
    <row r="2855" spans="1:8" x14ac:dyDescent="0.2">
      <c r="A2855" s="280">
        <v>43780</v>
      </c>
      <c r="B2855" s="241" t="s">
        <v>5801</v>
      </c>
      <c r="C2855" s="242"/>
      <c r="D2855" s="140" t="s">
        <v>81</v>
      </c>
      <c r="E2855" s="281">
        <v>590</v>
      </c>
      <c r="F2855" s="259" t="s">
        <v>46</v>
      </c>
      <c r="G2855" s="108" t="s">
        <v>10</v>
      </c>
      <c r="H2855" s="103"/>
    </row>
    <row r="2856" spans="1:8" x14ac:dyDescent="0.2">
      <c r="A2856" s="280">
        <v>43781</v>
      </c>
      <c r="B2856" s="241" t="s">
        <v>5802</v>
      </c>
      <c r="C2856" s="242"/>
      <c r="D2856" s="140" t="s">
        <v>48</v>
      </c>
      <c r="E2856" s="281">
        <v>278.25</v>
      </c>
      <c r="F2856" s="259" t="s">
        <v>46</v>
      </c>
      <c r="G2856" s="108" t="s">
        <v>10</v>
      </c>
      <c r="H2856" s="103"/>
    </row>
    <row r="2857" spans="1:8" x14ac:dyDescent="0.2">
      <c r="A2857" s="280">
        <v>43781</v>
      </c>
      <c r="B2857" s="241" t="s">
        <v>5803</v>
      </c>
      <c r="C2857" s="242"/>
      <c r="D2857" s="140" t="s">
        <v>81</v>
      </c>
      <c r="E2857" s="281">
        <v>425</v>
      </c>
      <c r="F2857" s="259" t="s">
        <v>46</v>
      </c>
      <c r="G2857" s="108" t="s">
        <v>10</v>
      </c>
      <c r="H2857" s="103"/>
    </row>
    <row r="2858" spans="1:8" x14ac:dyDescent="0.2">
      <c r="A2858" s="280">
        <v>43781</v>
      </c>
      <c r="B2858" s="241" t="s">
        <v>5804</v>
      </c>
      <c r="C2858" s="242"/>
      <c r="D2858" s="140" t="s">
        <v>81</v>
      </c>
      <c r="E2858" s="281">
        <v>590</v>
      </c>
      <c r="F2858" s="259" t="s">
        <v>46</v>
      </c>
      <c r="G2858" s="108" t="s">
        <v>10</v>
      </c>
      <c r="H2858" s="103"/>
    </row>
    <row r="2859" spans="1:8" x14ac:dyDescent="0.2">
      <c r="A2859" s="280">
        <v>43781</v>
      </c>
      <c r="B2859" s="241" t="s">
        <v>5805</v>
      </c>
      <c r="C2859" s="242" t="s">
        <v>5806</v>
      </c>
      <c r="D2859" s="140" t="s">
        <v>54</v>
      </c>
      <c r="E2859" s="281">
        <v>468</v>
      </c>
      <c r="F2859" s="259" t="s">
        <v>46</v>
      </c>
      <c r="G2859" s="108" t="s">
        <v>10</v>
      </c>
      <c r="H2859" s="103"/>
    </row>
    <row r="2860" spans="1:8" x14ac:dyDescent="0.2">
      <c r="A2860" s="280">
        <v>43782</v>
      </c>
      <c r="B2860" s="241" t="s">
        <v>5813</v>
      </c>
      <c r="C2860" s="242" t="s">
        <v>5814</v>
      </c>
      <c r="D2860" s="140" t="s">
        <v>54</v>
      </c>
      <c r="E2860" s="281">
        <v>93</v>
      </c>
      <c r="F2860" s="259" t="s">
        <v>46</v>
      </c>
      <c r="G2860" s="108" t="s">
        <v>10</v>
      </c>
      <c r="H2860" s="103"/>
    </row>
    <row r="2861" spans="1:8" x14ac:dyDescent="0.2">
      <c r="A2861" s="280">
        <v>43783</v>
      </c>
      <c r="B2861" s="241" t="s">
        <v>5817</v>
      </c>
      <c r="C2861" s="242"/>
      <c r="D2861" s="140" t="s">
        <v>81</v>
      </c>
      <c r="E2861" s="281">
        <v>425</v>
      </c>
      <c r="F2861" s="259" t="s">
        <v>46</v>
      </c>
      <c r="G2861" s="108" t="s">
        <v>10</v>
      </c>
      <c r="H2861" s="103"/>
    </row>
    <row r="2862" spans="1:8" x14ac:dyDescent="0.2">
      <c r="A2862" s="280">
        <v>43783</v>
      </c>
      <c r="B2862" s="241" t="s">
        <v>5818</v>
      </c>
      <c r="C2862" s="242" t="s">
        <v>5819</v>
      </c>
      <c r="D2862" s="140" t="s">
        <v>54</v>
      </c>
      <c r="E2862" s="281">
        <v>2176.5</v>
      </c>
      <c r="F2862" s="259" t="s">
        <v>46</v>
      </c>
      <c r="G2862" s="108" t="s">
        <v>10</v>
      </c>
      <c r="H2862" s="103"/>
    </row>
    <row r="2863" spans="1:8" x14ac:dyDescent="0.2">
      <c r="A2863" s="280">
        <v>43783</v>
      </c>
      <c r="B2863" s="241" t="s">
        <v>5820</v>
      </c>
      <c r="C2863" s="242" t="s">
        <v>5821</v>
      </c>
      <c r="D2863" s="140" t="s">
        <v>54</v>
      </c>
      <c r="E2863" s="281">
        <v>1737.32</v>
      </c>
      <c r="F2863" s="259" t="s">
        <v>46</v>
      </c>
      <c r="G2863" s="108" t="s">
        <v>10</v>
      </c>
      <c r="H2863" s="103"/>
    </row>
    <row r="2864" spans="1:8" x14ac:dyDescent="0.2">
      <c r="A2864" s="280">
        <v>43783</v>
      </c>
      <c r="B2864" s="241" t="s">
        <v>5822</v>
      </c>
      <c r="C2864" s="242" t="s">
        <v>5823</v>
      </c>
      <c r="D2864" s="140" t="s">
        <v>54</v>
      </c>
      <c r="E2864" s="281">
        <v>2103.8000000000002</v>
      </c>
      <c r="F2864" s="259" t="s">
        <v>46</v>
      </c>
      <c r="G2864" s="108" t="s">
        <v>10</v>
      </c>
      <c r="H2864" s="103"/>
    </row>
    <row r="2865" spans="1:8" x14ac:dyDescent="0.2">
      <c r="A2865" s="280">
        <v>43790</v>
      </c>
      <c r="B2865" s="241" t="s">
        <v>5832</v>
      </c>
      <c r="C2865" s="242" t="s">
        <v>5833</v>
      </c>
      <c r="D2865" s="140" t="s">
        <v>54</v>
      </c>
      <c r="E2865" s="281">
        <v>1300</v>
      </c>
      <c r="F2865" s="259" t="s">
        <v>46</v>
      </c>
      <c r="G2865" s="108" t="s">
        <v>10</v>
      </c>
      <c r="H2865" s="103"/>
    </row>
    <row r="2866" spans="1:8" x14ac:dyDescent="0.2">
      <c r="A2866" s="280">
        <v>43790</v>
      </c>
      <c r="B2866" s="241" t="s">
        <v>5834</v>
      </c>
      <c r="C2866" s="242" t="s">
        <v>5835</v>
      </c>
      <c r="D2866" s="140" t="s">
        <v>135</v>
      </c>
      <c r="E2866" s="281">
        <v>1316.28</v>
      </c>
      <c r="F2866" s="259" t="s">
        <v>46</v>
      </c>
      <c r="G2866" s="108" t="s">
        <v>10</v>
      </c>
      <c r="H2866" s="103"/>
    </row>
    <row r="2867" spans="1:8" x14ac:dyDescent="0.2">
      <c r="A2867" s="280">
        <v>43796</v>
      </c>
      <c r="B2867" s="241" t="s">
        <v>5842</v>
      </c>
      <c r="C2867" s="242"/>
      <c r="D2867" s="140" t="s">
        <v>81</v>
      </c>
      <c r="E2867" s="281">
        <v>260</v>
      </c>
      <c r="F2867" s="259" t="s">
        <v>46</v>
      </c>
      <c r="G2867" s="108" t="s">
        <v>10</v>
      </c>
      <c r="H2867" s="103"/>
    </row>
    <row r="2868" spans="1:8" x14ac:dyDescent="0.2">
      <c r="A2868" s="280">
        <v>43798</v>
      </c>
      <c r="B2868" s="241" t="s">
        <v>5847</v>
      </c>
      <c r="C2868" s="242" t="s">
        <v>5848</v>
      </c>
      <c r="D2868" s="140" t="s">
        <v>54</v>
      </c>
      <c r="E2868" s="281">
        <v>906.79</v>
      </c>
      <c r="F2868" s="259" t="s">
        <v>46</v>
      </c>
      <c r="G2868" s="108" t="s">
        <v>10</v>
      </c>
      <c r="H2868" s="103"/>
    </row>
    <row r="2869" spans="1:8" x14ac:dyDescent="0.2">
      <c r="A2869" s="280">
        <v>43801</v>
      </c>
      <c r="B2869" s="241" t="s">
        <v>5849</v>
      </c>
      <c r="C2869" s="242" t="s">
        <v>5850</v>
      </c>
      <c r="D2869" s="140" t="s">
        <v>54</v>
      </c>
      <c r="E2869" s="281">
        <v>50.43</v>
      </c>
      <c r="F2869" s="259" t="s">
        <v>46</v>
      </c>
      <c r="G2869" s="108" t="s">
        <v>10</v>
      </c>
      <c r="H2869" s="103"/>
    </row>
    <row r="2870" spans="1:8" x14ac:dyDescent="0.2">
      <c r="A2870" s="280">
        <v>43805</v>
      </c>
      <c r="B2870" s="241" t="s">
        <v>5861</v>
      </c>
      <c r="C2870" s="242" t="s">
        <v>5862</v>
      </c>
      <c r="D2870" s="140" t="s">
        <v>54</v>
      </c>
      <c r="E2870" s="281">
        <v>122</v>
      </c>
      <c r="F2870" s="259" t="s">
        <v>46</v>
      </c>
      <c r="G2870" s="108" t="s">
        <v>10</v>
      </c>
      <c r="H2870" s="103"/>
    </row>
    <row r="2871" spans="1:8" x14ac:dyDescent="0.2">
      <c r="A2871" s="280">
        <v>43805</v>
      </c>
      <c r="B2871" s="241" t="s">
        <v>5863</v>
      </c>
      <c r="C2871" s="242" t="s">
        <v>5864</v>
      </c>
      <c r="D2871" s="140" t="s">
        <v>135</v>
      </c>
      <c r="E2871" s="281">
        <v>2795</v>
      </c>
      <c r="F2871" s="259" t="s">
        <v>46</v>
      </c>
      <c r="G2871" s="108" t="s">
        <v>10</v>
      </c>
      <c r="H2871" s="103"/>
    </row>
    <row r="2872" spans="1:8" x14ac:dyDescent="0.2">
      <c r="A2872" s="280">
        <v>43805</v>
      </c>
      <c r="B2872" s="241" t="s">
        <v>5865</v>
      </c>
      <c r="C2872" s="242" t="s">
        <v>5866</v>
      </c>
      <c r="D2872" s="140" t="s">
        <v>54</v>
      </c>
      <c r="E2872" s="281">
        <v>78</v>
      </c>
      <c r="F2872" s="259" t="s">
        <v>46</v>
      </c>
      <c r="G2872" s="108" t="s">
        <v>10</v>
      </c>
      <c r="H2872" s="103"/>
    </row>
    <row r="2873" spans="1:8" x14ac:dyDescent="0.2">
      <c r="A2873" s="280">
        <v>43805</v>
      </c>
      <c r="B2873" s="241" t="s">
        <v>5867</v>
      </c>
      <c r="C2873" s="242"/>
      <c r="D2873" s="140" t="s">
        <v>81</v>
      </c>
      <c r="E2873" s="281">
        <v>260</v>
      </c>
      <c r="F2873" s="259" t="s">
        <v>46</v>
      </c>
      <c r="G2873" s="108" t="s">
        <v>10</v>
      </c>
      <c r="H2873" s="103"/>
    </row>
    <row r="2874" spans="1:8" x14ac:dyDescent="0.2">
      <c r="A2874" s="280">
        <v>43808</v>
      </c>
      <c r="B2874" s="241" t="s">
        <v>5868</v>
      </c>
      <c r="C2874" s="242" t="s">
        <v>5869</v>
      </c>
      <c r="D2874" s="140" t="s">
        <v>54</v>
      </c>
      <c r="E2874" s="281">
        <v>186</v>
      </c>
      <c r="F2874" s="259" t="s">
        <v>46</v>
      </c>
      <c r="G2874" s="108" t="s">
        <v>10</v>
      </c>
      <c r="H2874" s="103"/>
    </row>
    <row r="2875" spans="1:8" x14ac:dyDescent="0.2">
      <c r="A2875" s="280">
        <v>43808</v>
      </c>
      <c r="B2875" s="241" t="s">
        <v>5870</v>
      </c>
      <c r="C2875" s="242" t="s">
        <v>5871</v>
      </c>
      <c r="D2875" s="140" t="s">
        <v>54</v>
      </c>
      <c r="E2875" s="281">
        <v>8000</v>
      </c>
      <c r="F2875" s="259" t="s">
        <v>46</v>
      </c>
      <c r="G2875" s="108" t="s">
        <v>10</v>
      </c>
      <c r="H2875" s="103"/>
    </row>
    <row r="2876" spans="1:8" x14ac:dyDescent="0.2">
      <c r="A2876" s="280">
        <v>43810</v>
      </c>
      <c r="B2876" s="241" t="s">
        <v>5874</v>
      </c>
      <c r="C2876" s="242" t="s">
        <v>5875</v>
      </c>
      <c r="D2876" s="140" t="s">
        <v>54</v>
      </c>
      <c r="E2876" s="281">
        <v>1223.32</v>
      </c>
      <c r="F2876" s="259" t="s">
        <v>46</v>
      </c>
      <c r="G2876" s="108" t="s">
        <v>10</v>
      </c>
      <c r="H2876" s="103"/>
    </row>
    <row r="2877" spans="1:8" x14ac:dyDescent="0.2">
      <c r="A2877" s="280">
        <v>43810</v>
      </c>
      <c r="B2877" s="241" t="s">
        <v>5876</v>
      </c>
      <c r="C2877" s="242" t="s">
        <v>5877</v>
      </c>
      <c r="D2877" s="140" t="s">
        <v>54</v>
      </c>
      <c r="E2877" s="281">
        <v>1300</v>
      </c>
      <c r="F2877" s="259" t="s">
        <v>46</v>
      </c>
      <c r="G2877" s="108" t="s">
        <v>10</v>
      </c>
      <c r="H2877" s="103"/>
    </row>
    <row r="2878" spans="1:8" x14ac:dyDescent="0.2">
      <c r="A2878" s="280">
        <v>43811</v>
      </c>
      <c r="B2878" s="241" t="s">
        <v>5878</v>
      </c>
      <c r="C2878" s="242" t="s">
        <v>5879</v>
      </c>
      <c r="D2878" s="140" t="s">
        <v>51</v>
      </c>
      <c r="E2878" s="281">
        <v>100</v>
      </c>
      <c r="F2878" s="259" t="s">
        <v>46</v>
      </c>
      <c r="G2878" s="108" t="s">
        <v>10</v>
      </c>
      <c r="H2878" s="103"/>
    </row>
    <row r="2879" spans="1:8" x14ac:dyDescent="0.2">
      <c r="A2879" s="280">
        <v>43812</v>
      </c>
      <c r="B2879" s="241" t="s">
        <v>5884</v>
      </c>
      <c r="C2879" s="242"/>
      <c r="D2879" s="140" t="s">
        <v>48</v>
      </c>
      <c r="E2879" s="281">
        <v>387.55</v>
      </c>
      <c r="F2879" s="259" t="s">
        <v>46</v>
      </c>
      <c r="G2879" s="108" t="s">
        <v>10</v>
      </c>
      <c r="H2879" s="103"/>
    </row>
    <row r="2880" spans="1:8" x14ac:dyDescent="0.2">
      <c r="A2880" s="280">
        <v>43815</v>
      </c>
      <c r="B2880" s="241" t="s">
        <v>5889</v>
      </c>
      <c r="C2880" s="242"/>
      <c r="D2880" s="140" t="s">
        <v>48</v>
      </c>
      <c r="E2880" s="281">
        <v>70</v>
      </c>
      <c r="F2880" s="259" t="s">
        <v>46</v>
      </c>
      <c r="G2880" s="108" t="s">
        <v>10</v>
      </c>
      <c r="H2880" s="103"/>
    </row>
    <row r="2881" spans="1:8" x14ac:dyDescent="0.2">
      <c r="A2881" s="280">
        <v>43614</v>
      </c>
      <c r="B2881" s="241" t="s">
        <v>5470</v>
      </c>
      <c r="C2881" s="242"/>
      <c r="D2881" s="140" t="s">
        <v>303</v>
      </c>
      <c r="E2881" s="281">
        <v>0</v>
      </c>
      <c r="F2881" s="259" t="s">
        <v>46</v>
      </c>
      <c r="G2881" s="108" t="s">
        <v>10</v>
      </c>
      <c r="H2881" s="103"/>
    </row>
    <row r="2882" spans="1:8" x14ac:dyDescent="0.2">
      <c r="A2882" s="280">
        <v>43643</v>
      </c>
      <c r="B2882" s="241" t="s">
        <v>5511</v>
      </c>
      <c r="C2882" s="242"/>
      <c r="D2882" s="140" t="s">
        <v>303</v>
      </c>
      <c r="E2882" s="281">
        <v>0</v>
      </c>
      <c r="F2882" s="259" t="s">
        <v>46</v>
      </c>
      <c r="G2882" s="108" t="s">
        <v>10</v>
      </c>
      <c r="H2882" s="103"/>
    </row>
    <row r="2883" spans="1:8" x14ac:dyDescent="0.2">
      <c r="A2883" s="280">
        <v>43675</v>
      </c>
      <c r="B2883" s="241" t="s">
        <v>5574</v>
      </c>
      <c r="C2883" s="242"/>
      <c r="D2883" s="140" t="s">
        <v>303</v>
      </c>
      <c r="E2883" s="281">
        <v>0</v>
      </c>
      <c r="F2883" s="259" t="s">
        <v>46</v>
      </c>
      <c r="G2883" s="108" t="s">
        <v>10</v>
      </c>
      <c r="H2883" s="103"/>
    </row>
    <row r="2884" spans="1:8" x14ac:dyDescent="0.2">
      <c r="A2884" s="280">
        <v>43678</v>
      </c>
      <c r="B2884" s="241" t="s">
        <v>5587</v>
      </c>
      <c r="C2884" s="242"/>
      <c r="D2884" s="140" t="s">
        <v>48</v>
      </c>
      <c r="E2884" s="281">
        <v>1217.8599999999999</v>
      </c>
      <c r="F2884" s="259" t="s">
        <v>46</v>
      </c>
      <c r="G2884" s="108" t="s">
        <v>10</v>
      </c>
      <c r="H2884" s="103"/>
    </row>
    <row r="2885" spans="1:8" x14ac:dyDescent="0.2">
      <c r="A2885" s="280">
        <v>43703</v>
      </c>
      <c r="B2885" s="241" t="s">
        <v>5623</v>
      </c>
      <c r="C2885" s="242"/>
      <c r="D2885" s="140" t="s">
        <v>48</v>
      </c>
      <c r="E2885" s="281">
        <v>300</v>
      </c>
      <c r="F2885" s="259" t="s">
        <v>46</v>
      </c>
      <c r="G2885" s="108" t="s">
        <v>10</v>
      </c>
      <c r="H2885" s="103"/>
    </row>
    <row r="2886" spans="1:8" x14ac:dyDescent="0.2">
      <c r="A2886" s="280">
        <v>43770</v>
      </c>
      <c r="B2886" s="241" t="s">
        <v>5785</v>
      </c>
      <c r="C2886" s="242"/>
      <c r="D2886" s="140" t="s">
        <v>81</v>
      </c>
      <c r="E2886" s="281">
        <v>1580</v>
      </c>
      <c r="F2886" s="259" t="s">
        <v>46</v>
      </c>
      <c r="G2886" s="108" t="s">
        <v>10</v>
      </c>
      <c r="H2886" s="103"/>
    </row>
    <row r="2887" spans="1:8" ht="12.75" thickBot="1" x14ac:dyDescent="0.25">
      <c r="A2887" s="280">
        <v>43803</v>
      </c>
      <c r="B2887" s="241" t="s">
        <v>5854</v>
      </c>
      <c r="C2887" s="242"/>
      <c r="D2887" s="140" t="s">
        <v>303</v>
      </c>
      <c r="E2887" s="281">
        <v>0</v>
      </c>
      <c r="F2887" s="259" t="s">
        <v>46</v>
      </c>
      <c r="G2887" s="108" t="s">
        <v>10</v>
      </c>
      <c r="H2887" s="103"/>
    </row>
    <row r="2888" spans="1:8" ht="12.75" thickBot="1" x14ac:dyDescent="0.25">
      <c r="A2888" s="735" t="s">
        <v>3078</v>
      </c>
      <c r="B2888" s="736"/>
      <c r="C2888" s="467"/>
      <c r="D2888" s="468"/>
      <c r="E2888" s="469">
        <f>SUM(E2751:E2887)</f>
        <v>163517.67999999993</v>
      </c>
      <c r="F2888" s="575"/>
      <c r="G2888" s="467"/>
      <c r="H2888" s="471"/>
    </row>
    <row r="2889" spans="1:8" x14ac:dyDescent="0.2">
      <c r="A2889" s="280">
        <v>43474</v>
      </c>
      <c r="B2889" s="241" t="s">
        <v>5357</v>
      </c>
      <c r="C2889" s="242"/>
      <c r="D2889" s="140" t="s">
        <v>49</v>
      </c>
      <c r="E2889" s="281">
        <v>1000</v>
      </c>
      <c r="F2889" s="259" t="s">
        <v>46</v>
      </c>
      <c r="G2889" s="108" t="s">
        <v>5</v>
      </c>
      <c r="H2889" s="103"/>
    </row>
    <row r="2890" spans="1:8" x14ac:dyDescent="0.2">
      <c r="A2890" s="280">
        <v>43474</v>
      </c>
      <c r="B2890" s="241" t="s">
        <v>5356</v>
      </c>
      <c r="C2890" s="242"/>
      <c r="D2890" s="140" t="s">
        <v>303</v>
      </c>
      <c r="E2890" s="281">
        <v>499.56</v>
      </c>
      <c r="F2890" s="259" t="s">
        <v>46</v>
      </c>
      <c r="G2890" s="108" t="s">
        <v>5</v>
      </c>
      <c r="H2890" s="103"/>
    </row>
    <row r="2891" spans="1:8" x14ac:dyDescent="0.2">
      <c r="A2891" s="280">
        <v>43487</v>
      </c>
      <c r="B2891" s="241" t="s">
        <v>5377</v>
      </c>
      <c r="C2891" s="242"/>
      <c r="D2891" s="140" t="s">
        <v>49</v>
      </c>
      <c r="E2891" s="281">
        <v>500</v>
      </c>
      <c r="F2891" s="259" t="s">
        <v>46</v>
      </c>
      <c r="G2891" s="108" t="s">
        <v>5</v>
      </c>
      <c r="H2891" s="103"/>
    </row>
    <row r="2892" spans="1:8" x14ac:dyDescent="0.2">
      <c r="A2892" s="280">
        <v>43487</v>
      </c>
      <c r="B2892" s="241" t="s">
        <v>5376</v>
      </c>
      <c r="C2892" s="242"/>
      <c r="D2892" s="140" t="s">
        <v>81</v>
      </c>
      <c r="E2892" s="281">
        <v>1195</v>
      </c>
      <c r="F2892" s="259" t="s">
        <v>46</v>
      </c>
      <c r="G2892" s="108" t="s">
        <v>5</v>
      </c>
      <c r="H2892" s="103"/>
    </row>
    <row r="2893" spans="1:8" x14ac:dyDescent="0.2">
      <c r="A2893" s="280">
        <v>43487</v>
      </c>
      <c r="B2893" s="241" t="s">
        <v>5375</v>
      </c>
      <c r="C2893" s="242"/>
      <c r="D2893" s="140" t="s">
        <v>81</v>
      </c>
      <c r="E2893" s="281">
        <v>1195</v>
      </c>
      <c r="F2893" s="259" t="s">
        <v>46</v>
      </c>
      <c r="G2893" s="108" t="s">
        <v>5</v>
      </c>
      <c r="H2893" s="103"/>
    </row>
    <row r="2894" spans="1:8" x14ac:dyDescent="0.2">
      <c r="A2894" s="280">
        <v>43489</v>
      </c>
      <c r="B2894" s="241" t="s">
        <v>5380</v>
      </c>
      <c r="C2894" s="242" t="s">
        <v>5381</v>
      </c>
      <c r="D2894" s="140" t="s">
        <v>54</v>
      </c>
      <c r="E2894" s="281">
        <v>1126.2</v>
      </c>
      <c r="F2894" s="259" t="s">
        <v>46</v>
      </c>
      <c r="G2894" s="108" t="s">
        <v>5</v>
      </c>
      <c r="H2894" s="103"/>
    </row>
    <row r="2895" spans="1:8" x14ac:dyDescent="0.2">
      <c r="A2895" s="280">
        <v>43489</v>
      </c>
      <c r="B2895" s="241" t="s">
        <v>5382</v>
      </c>
      <c r="C2895" s="242" t="s">
        <v>5383</v>
      </c>
      <c r="D2895" s="140" t="s">
        <v>54</v>
      </c>
      <c r="E2895" s="281">
        <v>1126.2</v>
      </c>
      <c r="F2895" s="259" t="s">
        <v>46</v>
      </c>
      <c r="G2895" s="108" t="s">
        <v>5</v>
      </c>
      <c r="H2895" s="103"/>
    </row>
    <row r="2896" spans="1:8" x14ac:dyDescent="0.2">
      <c r="A2896" s="280">
        <v>43494</v>
      </c>
      <c r="B2896" s="241" t="s">
        <v>5391</v>
      </c>
      <c r="C2896" s="242" t="s">
        <v>5392</v>
      </c>
      <c r="D2896" s="140" t="s">
        <v>54</v>
      </c>
      <c r="E2896" s="281">
        <v>1500</v>
      </c>
      <c r="F2896" s="259" t="s">
        <v>46</v>
      </c>
      <c r="G2896" s="108" t="s">
        <v>5</v>
      </c>
      <c r="H2896" s="103"/>
    </row>
    <row r="2897" spans="1:8" x14ac:dyDescent="0.2">
      <c r="A2897" s="280">
        <v>43504</v>
      </c>
      <c r="B2897" s="241" t="s">
        <v>5411</v>
      </c>
      <c r="C2897" s="242"/>
      <c r="D2897" s="140" t="s">
        <v>49</v>
      </c>
      <c r="E2897" s="281">
        <v>1000</v>
      </c>
      <c r="F2897" s="259" t="s">
        <v>46</v>
      </c>
      <c r="G2897" s="108" t="s">
        <v>5</v>
      </c>
      <c r="H2897" s="103"/>
    </row>
    <row r="2898" spans="1:8" x14ac:dyDescent="0.2">
      <c r="A2898" s="280">
        <v>43504</v>
      </c>
      <c r="B2898" s="241" t="s">
        <v>5412</v>
      </c>
      <c r="C2898" s="242"/>
      <c r="D2898" s="140" t="s">
        <v>303</v>
      </c>
      <c r="E2898" s="281">
        <v>113.94</v>
      </c>
      <c r="F2898" s="259" t="s">
        <v>46</v>
      </c>
      <c r="G2898" s="108" t="s">
        <v>5</v>
      </c>
      <c r="H2898" s="103"/>
    </row>
    <row r="2899" spans="1:8" x14ac:dyDescent="0.2">
      <c r="A2899" s="280">
        <v>43514</v>
      </c>
      <c r="B2899" s="241" t="s">
        <v>5426</v>
      </c>
      <c r="C2899" s="242" t="s">
        <v>5427</v>
      </c>
      <c r="D2899" s="140" t="s">
        <v>54</v>
      </c>
      <c r="E2899" s="281">
        <v>300</v>
      </c>
      <c r="F2899" s="259" t="s">
        <v>46</v>
      </c>
      <c r="G2899" s="108" t="s">
        <v>5</v>
      </c>
      <c r="H2899" s="103"/>
    </row>
    <row r="2900" spans="1:8" x14ac:dyDescent="0.2">
      <c r="A2900" s="280">
        <v>43514</v>
      </c>
      <c r="B2900" s="241" t="s">
        <v>5428</v>
      </c>
      <c r="C2900" s="242"/>
      <c r="D2900" s="140" t="s">
        <v>303</v>
      </c>
      <c r="E2900" s="281">
        <v>94.75</v>
      </c>
      <c r="F2900" s="259" t="s">
        <v>46</v>
      </c>
      <c r="G2900" s="108" t="s">
        <v>5</v>
      </c>
      <c r="H2900" s="103"/>
    </row>
    <row r="2901" spans="1:8" x14ac:dyDescent="0.2">
      <c r="A2901" s="280">
        <v>43524</v>
      </c>
      <c r="B2901" s="241" t="s">
        <v>5237</v>
      </c>
      <c r="C2901" s="242"/>
      <c r="D2901" s="140" t="s">
        <v>49</v>
      </c>
      <c r="E2901" s="281">
        <v>1000</v>
      </c>
      <c r="F2901" s="259" t="s">
        <v>46</v>
      </c>
      <c r="G2901" s="108" t="s">
        <v>5</v>
      </c>
      <c r="H2901" s="103"/>
    </row>
    <row r="2902" spans="1:8" x14ac:dyDescent="0.2">
      <c r="A2902" s="280">
        <v>43524</v>
      </c>
      <c r="B2902" s="241" t="s">
        <v>5236</v>
      </c>
      <c r="C2902" s="242"/>
      <c r="D2902" s="140" t="s">
        <v>303</v>
      </c>
      <c r="E2902" s="281">
        <v>43.12</v>
      </c>
      <c r="F2902" s="259" t="s">
        <v>46</v>
      </c>
      <c r="G2902" s="108" t="s">
        <v>5</v>
      </c>
      <c r="H2902" s="103"/>
    </row>
    <row r="2903" spans="1:8" x14ac:dyDescent="0.2">
      <c r="A2903" s="280">
        <v>43559</v>
      </c>
      <c r="B2903" s="241" t="s">
        <v>5289</v>
      </c>
      <c r="C2903" s="242"/>
      <c r="D2903" s="140" t="s">
        <v>49</v>
      </c>
      <c r="E2903" s="281">
        <v>1000</v>
      </c>
      <c r="F2903" s="259" t="s">
        <v>46</v>
      </c>
      <c r="G2903" s="108" t="s">
        <v>5</v>
      </c>
      <c r="H2903" s="103"/>
    </row>
    <row r="2904" spans="1:8" x14ac:dyDescent="0.2">
      <c r="A2904" s="280">
        <v>43559</v>
      </c>
      <c r="B2904" s="241" t="s">
        <v>5288</v>
      </c>
      <c r="C2904" s="242"/>
      <c r="D2904" s="140" t="s">
        <v>303</v>
      </c>
      <c r="E2904" s="281">
        <v>41.82</v>
      </c>
      <c r="F2904" s="259" t="s">
        <v>46</v>
      </c>
      <c r="G2904" s="108" t="s">
        <v>5</v>
      </c>
      <c r="H2904" s="103"/>
    </row>
    <row r="2905" spans="1:8" x14ac:dyDescent="0.2">
      <c r="A2905" s="280">
        <v>43580</v>
      </c>
      <c r="B2905" s="241" t="s">
        <v>5311</v>
      </c>
      <c r="C2905" s="242"/>
      <c r="D2905" s="140" t="s">
        <v>48</v>
      </c>
      <c r="E2905" s="281">
        <v>418.3</v>
      </c>
      <c r="F2905" s="259" t="s">
        <v>46</v>
      </c>
      <c r="G2905" s="108" t="s">
        <v>5</v>
      </c>
      <c r="H2905" s="103"/>
    </row>
    <row r="2906" spans="1:8" x14ac:dyDescent="0.2">
      <c r="A2906" s="280">
        <v>43585</v>
      </c>
      <c r="B2906" s="241" t="s">
        <v>5314</v>
      </c>
      <c r="C2906" s="242"/>
      <c r="D2906" s="140" t="s">
        <v>303</v>
      </c>
      <c r="E2906" s="281">
        <v>0</v>
      </c>
      <c r="F2906" s="259" t="s">
        <v>46</v>
      </c>
      <c r="G2906" s="108" t="s">
        <v>5</v>
      </c>
      <c r="H2906" s="103"/>
    </row>
    <row r="2907" spans="1:8" x14ac:dyDescent="0.2">
      <c r="A2907" s="280">
        <v>43587</v>
      </c>
      <c r="B2907" s="241" t="s">
        <v>5318</v>
      </c>
      <c r="C2907" s="242" t="s">
        <v>5319</v>
      </c>
      <c r="D2907" s="140" t="s">
        <v>135</v>
      </c>
      <c r="E2907" s="281">
        <v>3695.52</v>
      </c>
      <c r="F2907" s="259" t="s">
        <v>46</v>
      </c>
      <c r="G2907" s="108" t="s">
        <v>5</v>
      </c>
      <c r="H2907" s="103"/>
    </row>
    <row r="2908" spans="1:8" x14ac:dyDescent="0.2">
      <c r="A2908" s="280">
        <v>43594</v>
      </c>
      <c r="B2908" s="241" t="s">
        <v>5336</v>
      </c>
      <c r="C2908" s="242"/>
      <c r="D2908" s="140" t="s">
        <v>49</v>
      </c>
      <c r="E2908" s="281">
        <v>1000</v>
      </c>
      <c r="F2908" s="259" t="s">
        <v>46</v>
      </c>
      <c r="G2908" s="108" t="s">
        <v>5</v>
      </c>
      <c r="H2908" s="103"/>
    </row>
    <row r="2909" spans="1:8" x14ac:dyDescent="0.2">
      <c r="A2909" s="280">
        <v>43594</v>
      </c>
      <c r="B2909" s="241" t="s">
        <v>5335</v>
      </c>
      <c r="C2909" s="242"/>
      <c r="D2909" s="140" t="s">
        <v>303</v>
      </c>
      <c r="E2909" s="281">
        <v>15.08</v>
      </c>
      <c r="F2909" s="259" t="s">
        <v>46</v>
      </c>
      <c r="G2909" s="108" t="s">
        <v>5</v>
      </c>
      <c r="H2909" s="103"/>
    </row>
    <row r="2910" spans="1:8" x14ac:dyDescent="0.2">
      <c r="A2910" s="280">
        <v>43594</v>
      </c>
      <c r="B2910" s="241" t="s">
        <v>5336</v>
      </c>
      <c r="C2910" s="242"/>
      <c r="D2910" s="140" t="s">
        <v>49</v>
      </c>
      <c r="E2910" s="281">
        <v>1000</v>
      </c>
      <c r="F2910" s="259" t="s">
        <v>46</v>
      </c>
      <c r="G2910" s="108" t="s">
        <v>5</v>
      </c>
      <c r="H2910" s="103"/>
    </row>
    <row r="2911" spans="1:8" x14ac:dyDescent="0.2">
      <c r="A2911" s="280">
        <v>43608</v>
      </c>
      <c r="B2911" s="241" t="s">
        <v>5462</v>
      </c>
      <c r="C2911" s="242"/>
      <c r="D2911" s="140" t="s">
        <v>48</v>
      </c>
      <c r="E2911" s="281">
        <v>762.4</v>
      </c>
      <c r="F2911" s="259" t="s">
        <v>46</v>
      </c>
      <c r="G2911" s="108" t="s">
        <v>5</v>
      </c>
      <c r="H2911" s="103"/>
    </row>
    <row r="2912" spans="1:8" x14ac:dyDescent="0.2">
      <c r="A2912" s="280">
        <v>43621</v>
      </c>
      <c r="B2912" s="241" t="s">
        <v>5483</v>
      </c>
      <c r="C2912" s="242"/>
      <c r="D2912" s="140" t="s">
        <v>49</v>
      </c>
      <c r="E2912" s="281">
        <v>1000</v>
      </c>
      <c r="F2912" s="259" t="s">
        <v>46</v>
      </c>
      <c r="G2912" s="108" t="s">
        <v>5</v>
      </c>
      <c r="H2912" s="103"/>
    </row>
    <row r="2913" spans="1:8" x14ac:dyDescent="0.2">
      <c r="A2913" s="280">
        <v>43621</v>
      </c>
      <c r="B2913" s="241" t="s">
        <v>5484</v>
      </c>
      <c r="C2913" s="242"/>
      <c r="D2913" s="140" t="s">
        <v>303</v>
      </c>
      <c r="E2913" s="281">
        <v>20.45</v>
      </c>
      <c r="F2913" s="259" t="s">
        <v>46</v>
      </c>
      <c r="G2913" s="108" t="s">
        <v>5</v>
      </c>
      <c r="H2913" s="103"/>
    </row>
    <row r="2914" spans="1:8" x14ac:dyDescent="0.2">
      <c r="A2914" s="280">
        <v>43643</v>
      </c>
      <c r="B2914" s="241" t="s">
        <v>5513</v>
      </c>
      <c r="C2914" s="242"/>
      <c r="D2914" s="140" t="s">
        <v>303</v>
      </c>
      <c r="E2914" s="281">
        <v>47.78</v>
      </c>
      <c r="F2914" s="259" t="s">
        <v>46</v>
      </c>
      <c r="G2914" s="108" t="s">
        <v>5</v>
      </c>
      <c r="H2914" s="103"/>
    </row>
    <row r="2915" spans="1:8" x14ac:dyDescent="0.2">
      <c r="A2915" s="280">
        <v>43643</v>
      </c>
      <c r="B2915" s="241" t="s">
        <v>5514</v>
      </c>
      <c r="C2915" s="242"/>
      <c r="D2915" s="140" t="s">
        <v>49</v>
      </c>
      <c r="E2915" s="281">
        <v>1000</v>
      </c>
      <c r="F2915" s="259" t="s">
        <v>46</v>
      </c>
      <c r="G2915" s="108" t="s">
        <v>5</v>
      </c>
      <c r="H2915" s="103"/>
    </row>
    <row r="2916" spans="1:8" x14ac:dyDescent="0.2">
      <c r="A2916" s="280">
        <v>43643</v>
      </c>
      <c r="B2916" s="241" t="s">
        <v>5514</v>
      </c>
      <c r="C2916" s="242"/>
      <c r="D2916" s="140" t="s">
        <v>49</v>
      </c>
      <c r="E2916" s="281">
        <v>1000</v>
      </c>
      <c r="F2916" s="259" t="s">
        <v>46</v>
      </c>
      <c r="G2916" s="108" t="s">
        <v>5</v>
      </c>
      <c r="H2916" s="103"/>
    </row>
    <row r="2917" spans="1:8" x14ac:dyDescent="0.2">
      <c r="A2917" s="280">
        <v>43655</v>
      </c>
      <c r="B2917" s="241" t="s">
        <v>5545</v>
      </c>
      <c r="C2917" s="242"/>
      <c r="D2917" s="140" t="s">
        <v>81</v>
      </c>
      <c r="E2917" s="281">
        <v>670</v>
      </c>
      <c r="F2917" s="259" t="s">
        <v>46</v>
      </c>
      <c r="G2917" s="108" t="s">
        <v>5</v>
      </c>
      <c r="H2917" s="103"/>
    </row>
    <row r="2918" spans="1:8" x14ac:dyDescent="0.2">
      <c r="A2918" s="280">
        <v>43661</v>
      </c>
      <c r="B2918" s="241" t="s">
        <v>5547</v>
      </c>
      <c r="C2918" s="242"/>
      <c r="D2918" s="140" t="s">
        <v>81</v>
      </c>
      <c r="E2918" s="281">
        <v>670</v>
      </c>
      <c r="F2918" s="259" t="s">
        <v>46</v>
      </c>
      <c r="G2918" s="108" t="s">
        <v>5</v>
      </c>
      <c r="H2918" s="103"/>
    </row>
    <row r="2919" spans="1:8" x14ac:dyDescent="0.2">
      <c r="A2919" s="280">
        <v>43661</v>
      </c>
      <c r="B2919" s="241" t="s">
        <v>5548</v>
      </c>
      <c r="C2919" s="242"/>
      <c r="D2919" s="140" t="s">
        <v>81</v>
      </c>
      <c r="E2919" s="281">
        <v>670</v>
      </c>
      <c r="F2919" s="259" t="s">
        <v>46</v>
      </c>
      <c r="G2919" s="108" t="s">
        <v>5</v>
      </c>
      <c r="H2919" s="103"/>
    </row>
    <row r="2920" spans="1:8" x14ac:dyDescent="0.2">
      <c r="A2920" s="280">
        <v>43661</v>
      </c>
      <c r="B2920" s="241" t="s">
        <v>5549</v>
      </c>
      <c r="C2920" s="242"/>
      <c r="D2920" s="140" t="s">
        <v>81</v>
      </c>
      <c r="E2920" s="281">
        <v>670</v>
      </c>
      <c r="F2920" s="259" t="s">
        <v>46</v>
      </c>
      <c r="G2920" s="108" t="s">
        <v>5</v>
      </c>
      <c r="H2920" s="103"/>
    </row>
    <row r="2921" spans="1:8" x14ac:dyDescent="0.2">
      <c r="A2921" s="280">
        <v>43661</v>
      </c>
      <c r="B2921" s="241" t="s">
        <v>5550</v>
      </c>
      <c r="C2921" s="242"/>
      <c r="D2921" s="140" t="s">
        <v>81</v>
      </c>
      <c r="E2921" s="281">
        <v>670</v>
      </c>
      <c r="F2921" s="259" t="s">
        <v>46</v>
      </c>
      <c r="G2921" s="108" t="s">
        <v>5</v>
      </c>
      <c r="H2921" s="103"/>
    </row>
    <row r="2922" spans="1:8" x14ac:dyDescent="0.2">
      <c r="A2922" s="280">
        <v>43661</v>
      </c>
      <c r="B2922" s="241" t="s">
        <v>5551</v>
      </c>
      <c r="C2922" s="242"/>
      <c r="D2922" s="140" t="s">
        <v>81</v>
      </c>
      <c r="E2922" s="281">
        <v>670</v>
      </c>
      <c r="F2922" s="259" t="s">
        <v>46</v>
      </c>
      <c r="G2922" s="108" t="s">
        <v>5</v>
      </c>
      <c r="H2922" s="103"/>
    </row>
    <row r="2923" spans="1:8" x14ac:dyDescent="0.2">
      <c r="A2923" s="280">
        <v>43668</v>
      </c>
      <c r="B2923" s="241" t="s">
        <v>5564</v>
      </c>
      <c r="C2923" s="242" t="s">
        <v>5565</v>
      </c>
      <c r="D2923" s="140" t="s">
        <v>54</v>
      </c>
      <c r="E2923" s="281">
        <v>3003.2</v>
      </c>
      <c r="F2923" s="259" t="s">
        <v>46</v>
      </c>
      <c r="G2923" s="108" t="s">
        <v>5</v>
      </c>
      <c r="H2923" s="103"/>
    </row>
    <row r="2924" spans="1:8" x14ac:dyDescent="0.2">
      <c r="A2924" s="280">
        <v>43668</v>
      </c>
      <c r="B2924" s="241" t="s">
        <v>5566</v>
      </c>
      <c r="C2924" s="242" t="s">
        <v>5567</v>
      </c>
      <c r="D2924" s="140" t="s">
        <v>54</v>
      </c>
      <c r="E2924" s="281">
        <v>551.72</v>
      </c>
      <c r="F2924" s="259" t="s">
        <v>46</v>
      </c>
      <c r="G2924" s="108" t="s">
        <v>5</v>
      </c>
      <c r="H2924" s="103"/>
    </row>
    <row r="2925" spans="1:8" x14ac:dyDescent="0.2">
      <c r="A2925" s="280">
        <v>43690</v>
      </c>
      <c r="B2925" s="241" t="s">
        <v>5605</v>
      </c>
      <c r="C2925" s="242"/>
      <c r="D2925" s="140" t="s">
        <v>48</v>
      </c>
      <c r="E2925" s="281">
        <v>212.98</v>
      </c>
      <c r="F2925" s="259" t="s">
        <v>46</v>
      </c>
      <c r="G2925" s="108" t="s">
        <v>5</v>
      </c>
      <c r="H2925" s="103"/>
    </row>
    <row r="2926" spans="1:8" x14ac:dyDescent="0.2">
      <c r="A2926" s="280">
        <v>43690</v>
      </c>
      <c r="B2926" s="241" t="s">
        <v>5606</v>
      </c>
      <c r="C2926" s="242"/>
      <c r="D2926" s="140" t="s">
        <v>48</v>
      </c>
      <c r="E2926" s="281">
        <v>212.98</v>
      </c>
      <c r="F2926" s="259" t="s">
        <v>46</v>
      </c>
      <c r="G2926" s="108" t="s">
        <v>5</v>
      </c>
      <c r="H2926" s="103"/>
    </row>
    <row r="2927" spans="1:8" x14ac:dyDescent="0.2">
      <c r="A2927" s="280">
        <v>43690</v>
      </c>
      <c r="B2927" s="241" t="s">
        <v>5607</v>
      </c>
      <c r="C2927" s="242"/>
      <c r="D2927" s="140" t="s">
        <v>48</v>
      </c>
      <c r="E2927" s="281">
        <v>212.98</v>
      </c>
      <c r="F2927" s="259" t="s">
        <v>46</v>
      </c>
      <c r="G2927" s="108" t="s">
        <v>5</v>
      </c>
      <c r="H2927" s="103"/>
    </row>
    <row r="2928" spans="1:8" x14ac:dyDescent="0.2">
      <c r="A2928" s="280">
        <v>43690</v>
      </c>
      <c r="B2928" s="241" t="s">
        <v>5608</v>
      </c>
      <c r="C2928" s="242"/>
      <c r="D2928" s="140" t="s">
        <v>48</v>
      </c>
      <c r="E2928" s="281">
        <v>212.98</v>
      </c>
      <c r="F2928" s="259" t="s">
        <v>46</v>
      </c>
      <c r="G2928" s="108" t="s">
        <v>5</v>
      </c>
      <c r="H2928" s="103"/>
    </row>
    <row r="2929" spans="1:8" x14ac:dyDescent="0.2">
      <c r="A2929" s="280">
        <v>43692</v>
      </c>
      <c r="B2929" s="241" t="s">
        <v>5611</v>
      </c>
      <c r="C2929" s="242"/>
      <c r="D2929" s="140" t="s">
        <v>303</v>
      </c>
      <c r="E2929" s="281">
        <v>24.22</v>
      </c>
      <c r="F2929" s="259" t="s">
        <v>46</v>
      </c>
      <c r="G2929" s="108" t="s">
        <v>5</v>
      </c>
      <c r="H2929" s="103"/>
    </row>
    <row r="2930" spans="1:8" x14ac:dyDescent="0.2">
      <c r="A2930" s="280">
        <v>43692</v>
      </c>
      <c r="B2930" s="241" t="s">
        <v>5612</v>
      </c>
      <c r="C2930" s="242"/>
      <c r="D2930" s="140" t="s">
        <v>49</v>
      </c>
      <c r="E2930" s="281">
        <v>1000</v>
      </c>
      <c r="F2930" s="259" t="s">
        <v>46</v>
      </c>
      <c r="G2930" s="108" t="s">
        <v>5</v>
      </c>
      <c r="H2930" s="103"/>
    </row>
    <row r="2931" spans="1:8" x14ac:dyDescent="0.2">
      <c r="A2931" s="280">
        <v>43693</v>
      </c>
      <c r="B2931" s="241" t="s">
        <v>5615</v>
      </c>
      <c r="C2931" s="242"/>
      <c r="D2931" s="140" t="s">
        <v>81</v>
      </c>
      <c r="E2931" s="281">
        <v>1145</v>
      </c>
      <c r="F2931" s="259" t="s">
        <v>46</v>
      </c>
      <c r="G2931" s="108" t="s">
        <v>5</v>
      </c>
      <c r="H2931" s="103"/>
    </row>
    <row r="2932" spans="1:8" x14ac:dyDescent="0.2">
      <c r="A2932" s="280">
        <v>43693</v>
      </c>
      <c r="B2932" s="241" t="s">
        <v>5616</v>
      </c>
      <c r="C2932" s="242"/>
      <c r="D2932" s="140" t="s">
        <v>48</v>
      </c>
      <c r="E2932" s="281">
        <v>212.98</v>
      </c>
      <c r="F2932" s="259" t="s">
        <v>46</v>
      </c>
      <c r="G2932" s="108" t="s">
        <v>5</v>
      </c>
      <c r="H2932" s="103"/>
    </row>
    <row r="2933" spans="1:8" x14ac:dyDescent="0.2">
      <c r="A2933" s="280">
        <v>43693</v>
      </c>
      <c r="B2933" s="241" t="s">
        <v>5617</v>
      </c>
      <c r="C2933" s="242"/>
      <c r="D2933" s="140" t="s">
        <v>48</v>
      </c>
      <c r="E2933" s="281">
        <v>212.98</v>
      </c>
      <c r="F2933" s="259" t="s">
        <v>46</v>
      </c>
      <c r="G2933" s="108" t="s">
        <v>5</v>
      </c>
      <c r="H2933" s="103"/>
    </row>
    <row r="2934" spans="1:8" x14ac:dyDescent="0.2">
      <c r="A2934" s="280">
        <v>43693</v>
      </c>
      <c r="B2934" s="241" t="s">
        <v>5618</v>
      </c>
      <c r="C2934" s="242"/>
      <c r="D2934" s="140" t="s">
        <v>48</v>
      </c>
      <c r="E2934" s="281">
        <v>212.98</v>
      </c>
      <c r="F2934" s="259" t="s">
        <v>46</v>
      </c>
      <c r="G2934" s="108" t="s">
        <v>5</v>
      </c>
      <c r="H2934" s="103"/>
    </row>
    <row r="2935" spans="1:8" x14ac:dyDescent="0.2">
      <c r="A2935" s="280">
        <v>43693</v>
      </c>
      <c r="B2935" s="241" t="s">
        <v>5619</v>
      </c>
      <c r="C2935" s="242"/>
      <c r="D2935" s="140" t="s">
        <v>48</v>
      </c>
      <c r="E2935" s="281">
        <v>212.98</v>
      </c>
      <c r="F2935" s="259" t="s">
        <v>46</v>
      </c>
      <c r="G2935" s="108" t="s">
        <v>5</v>
      </c>
      <c r="H2935" s="103"/>
    </row>
    <row r="2936" spans="1:8" x14ac:dyDescent="0.2">
      <c r="A2936" s="280">
        <v>43696</v>
      </c>
      <c r="B2936" s="241" t="s">
        <v>5620</v>
      </c>
      <c r="C2936" s="242"/>
      <c r="D2936" s="140" t="s">
        <v>48</v>
      </c>
      <c r="E2936" s="281">
        <v>192.98</v>
      </c>
      <c r="F2936" s="259" t="s">
        <v>46</v>
      </c>
      <c r="G2936" s="108" t="s">
        <v>5</v>
      </c>
      <c r="H2936" s="103"/>
    </row>
    <row r="2937" spans="1:8" x14ac:dyDescent="0.2">
      <c r="A2937" s="280">
        <v>43719</v>
      </c>
      <c r="B2937" s="241" t="s">
        <v>5653</v>
      </c>
      <c r="C2937" s="242"/>
      <c r="D2937" s="140" t="s">
        <v>303</v>
      </c>
      <c r="E2937" s="281">
        <v>3.43</v>
      </c>
      <c r="F2937" s="259" t="s">
        <v>46</v>
      </c>
      <c r="G2937" s="108" t="s">
        <v>5</v>
      </c>
      <c r="H2937" s="103"/>
    </row>
    <row r="2938" spans="1:8" x14ac:dyDescent="0.2">
      <c r="A2938" s="280">
        <v>43719</v>
      </c>
      <c r="B2938" s="241" t="s">
        <v>5654</v>
      </c>
      <c r="C2938" s="242"/>
      <c r="D2938" s="140" t="s">
        <v>49</v>
      </c>
      <c r="E2938" s="281">
        <v>1000</v>
      </c>
      <c r="F2938" s="259" t="s">
        <v>46</v>
      </c>
      <c r="G2938" s="108" t="s">
        <v>5</v>
      </c>
      <c r="H2938" s="103"/>
    </row>
    <row r="2939" spans="1:8" x14ac:dyDescent="0.2">
      <c r="A2939" s="280">
        <v>43731</v>
      </c>
      <c r="B2939" s="241" t="s">
        <v>5670</v>
      </c>
      <c r="C2939" s="242"/>
      <c r="D2939" s="140" t="s">
        <v>81</v>
      </c>
      <c r="E2939" s="281">
        <v>900</v>
      </c>
      <c r="F2939" s="259" t="s">
        <v>46</v>
      </c>
      <c r="G2939" s="108" t="s">
        <v>5</v>
      </c>
      <c r="H2939" s="103"/>
    </row>
    <row r="2940" spans="1:8" x14ac:dyDescent="0.2">
      <c r="A2940" s="280">
        <v>43731</v>
      </c>
      <c r="B2940" s="241" t="s">
        <v>5671</v>
      </c>
      <c r="C2940" s="242"/>
      <c r="D2940" s="140" t="s">
        <v>81</v>
      </c>
      <c r="E2940" s="281">
        <v>670</v>
      </c>
      <c r="F2940" s="259" t="s">
        <v>46</v>
      </c>
      <c r="G2940" s="108" t="s">
        <v>5</v>
      </c>
      <c r="H2940" s="103"/>
    </row>
    <row r="2941" spans="1:8" x14ac:dyDescent="0.2">
      <c r="A2941" s="280">
        <v>43733</v>
      </c>
      <c r="B2941" s="241" t="s">
        <v>5674</v>
      </c>
      <c r="C2941" s="242" t="s">
        <v>5675</v>
      </c>
      <c r="D2941" s="140" t="s">
        <v>135</v>
      </c>
      <c r="E2941" s="281">
        <v>658.42</v>
      </c>
      <c r="F2941" s="259" t="s">
        <v>46</v>
      </c>
      <c r="G2941" s="108" t="s">
        <v>5</v>
      </c>
      <c r="H2941" s="103"/>
    </row>
    <row r="2942" spans="1:8" x14ac:dyDescent="0.2">
      <c r="A2942" s="280">
        <v>43735</v>
      </c>
      <c r="B2942" s="241" t="s">
        <v>5681</v>
      </c>
      <c r="C2942" s="242" t="s">
        <v>5682</v>
      </c>
      <c r="D2942" s="140" t="s">
        <v>135</v>
      </c>
      <c r="E2942" s="281">
        <v>1186.58</v>
      </c>
      <c r="F2942" s="259" t="s">
        <v>46</v>
      </c>
      <c r="G2942" s="108" t="s">
        <v>5</v>
      </c>
      <c r="H2942" s="103"/>
    </row>
    <row r="2943" spans="1:8" x14ac:dyDescent="0.2">
      <c r="A2943" s="280">
        <v>43735</v>
      </c>
      <c r="B2943" s="241" t="s">
        <v>5683</v>
      </c>
      <c r="C2943" s="242"/>
      <c r="D2943" s="140" t="s">
        <v>81</v>
      </c>
      <c r="E2943" s="281">
        <v>670</v>
      </c>
      <c r="F2943" s="259" t="s">
        <v>46</v>
      </c>
      <c r="G2943" s="108" t="s">
        <v>5</v>
      </c>
      <c r="H2943" s="103"/>
    </row>
    <row r="2944" spans="1:8" x14ac:dyDescent="0.2">
      <c r="A2944" s="280">
        <v>43739</v>
      </c>
      <c r="B2944" s="241" t="s">
        <v>5689</v>
      </c>
      <c r="C2944" s="242"/>
      <c r="D2944" s="140" t="s">
        <v>48</v>
      </c>
      <c r="E2944" s="281">
        <v>271.98</v>
      </c>
      <c r="F2944" s="259" t="s">
        <v>46</v>
      </c>
      <c r="G2944" s="108" t="s">
        <v>5</v>
      </c>
      <c r="H2944" s="103"/>
    </row>
    <row r="2945" spans="1:8" x14ac:dyDescent="0.2">
      <c r="A2945" s="280">
        <v>43742</v>
      </c>
      <c r="B2945" s="241" t="s">
        <v>5700</v>
      </c>
      <c r="C2945" s="242"/>
      <c r="D2945" s="140" t="s">
        <v>81</v>
      </c>
      <c r="E2945" s="281">
        <v>670</v>
      </c>
      <c r="F2945" s="259" t="s">
        <v>46</v>
      </c>
      <c r="G2945" s="108" t="s">
        <v>5</v>
      </c>
      <c r="H2945" s="103"/>
    </row>
    <row r="2946" spans="1:8" x14ac:dyDescent="0.2">
      <c r="A2946" s="280">
        <v>43746</v>
      </c>
      <c r="B2946" s="241" t="s">
        <v>5701</v>
      </c>
      <c r="C2946" s="242"/>
      <c r="D2946" s="140" t="s">
        <v>48</v>
      </c>
      <c r="E2946" s="281">
        <v>99.99</v>
      </c>
      <c r="F2946" s="259" t="s">
        <v>46</v>
      </c>
      <c r="G2946" s="108" t="s">
        <v>5</v>
      </c>
      <c r="H2946" s="103"/>
    </row>
    <row r="2947" spans="1:8" x14ac:dyDescent="0.2">
      <c r="A2947" s="280">
        <v>43749</v>
      </c>
      <c r="B2947" s="241" t="s">
        <v>5715</v>
      </c>
      <c r="C2947" s="242"/>
      <c r="D2947" s="140" t="s">
        <v>303</v>
      </c>
      <c r="E2947" s="281">
        <v>15.86</v>
      </c>
      <c r="F2947" s="259" t="s">
        <v>46</v>
      </c>
      <c r="G2947" s="108" t="s">
        <v>5</v>
      </c>
      <c r="H2947" s="103"/>
    </row>
    <row r="2948" spans="1:8" x14ac:dyDescent="0.2">
      <c r="A2948" s="280">
        <v>43749</v>
      </c>
      <c r="B2948" s="241" t="s">
        <v>5716</v>
      </c>
      <c r="C2948" s="242"/>
      <c r="D2948" s="140" t="s">
        <v>49</v>
      </c>
      <c r="E2948" s="281">
        <v>1000</v>
      </c>
      <c r="F2948" s="259" t="s">
        <v>46</v>
      </c>
      <c r="G2948" s="108" t="s">
        <v>5</v>
      </c>
      <c r="H2948" s="103"/>
    </row>
    <row r="2949" spans="1:8" x14ac:dyDescent="0.2">
      <c r="A2949" s="280">
        <v>43754</v>
      </c>
      <c r="B2949" s="241" t="s">
        <v>5733</v>
      </c>
      <c r="C2949" s="242"/>
      <c r="D2949" s="140" t="s">
        <v>81</v>
      </c>
      <c r="E2949" s="281">
        <v>805</v>
      </c>
      <c r="F2949" s="259" t="s">
        <v>46</v>
      </c>
      <c r="G2949" s="108" t="s">
        <v>5</v>
      </c>
      <c r="H2949" s="103"/>
    </row>
    <row r="2950" spans="1:8" x14ac:dyDescent="0.2">
      <c r="A2950" s="280">
        <v>43754</v>
      </c>
      <c r="B2950" s="241" t="s">
        <v>5734</v>
      </c>
      <c r="C2950" s="242"/>
      <c r="D2950" s="140" t="s">
        <v>81</v>
      </c>
      <c r="E2950" s="281">
        <v>575</v>
      </c>
      <c r="F2950" s="259" t="s">
        <v>46</v>
      </c>
      <c r="G2950" s="108" t="s">
        <v>5</v>
      </c>
      <c r="H2950" s="103"/>
    </row>
    <row r="2951" spans="1:8" x14ac:dyDescent="0.2">
      <c r="A2951" s="280">
        <v>43754</v>
      </c>
      <c r="B2951" s="241" t="s">
        <v>5735</v>
      </c>
      <c r="C2951" s="242"/>
      <c r="D2951" s="140" t="s">
        <v>81</v>
      </c>
      <c r="E2951" s="281">
        <v>345</v>
      </c>
      <c r="F2951" s="259" t="s">
        <v>46</v>
      </c>
      <c r="G2951" s="108" t="s">
        <v>5</v>
      </c>
      <c r="H2951" s="103"/>
    </row>
    <row r="2952" spans="1:8" x14ac:dyDescent="0.2">
      <c r="A2952" s="280">
        <v>43754</v>
      </c>
      <c r="B2952" s="241" t="s">
        <v>5736</v>
      </c>
      <c r="C2952" s="242"/>
      <c r="D2952" s="140" t="s">
        <v>81</v>
      </c>
      <c r="E2952" s="281">
        <v>575</v>
      </c>
      <c r="F2952" s="259" t="s">
        <v>46</v>
      </c>
      <c r="G2952" s="108" t="s">
        <v>5</v>
      </c>
      <c r="H2952" s="103"/>
    </row>
    <row r="2953" spans="1:8" x14ac:dyDescent="0.2">
      <c r="A2953" s="280">
        <v>43754</v>
      </c>
      <c r="B2953" s="241" t="s">
        <v>5737</v>
      </c>
      <c r="C2953" s="242"/>
      <c r="D2953" s="140" t="s">
        <v>81</v>
      </c>
      <c r="E2953" s="281">
        <v>575</v>
      </c>
      <c r="F2953" s="259" t="s">
        <v>46</v>
      </c>
      <c r="G2953" s="108" t="s">
        <v>5</v>
      </c>
      <c r="H2953" s="103"/>
    </row>
    <row r="2954" spans="1:8" x14ac:dyDescent="0.2">
      <c r="A2954" s="280">
        <v>43754</v>
      </c>
      <c r="B2954" s="241" t="s">
        <v>5738</v>
      </c>
      <c r="C2954" s="242"/>
      <c r="D2954" s="140" t="s">
        <v>81</v>
      </c>
      <c r="E2954" s="281">
        <v>575</v>
      </c>
      <c r="F2954" s="259" t="s">
        <v>46</v>
      </c>
      <c r="G2954" s="108" t="s">
        <v>5</v>
      </c>
      <c r="H2954" s="103"/>
    </row>
    <row r="2955" spans="1:8" x14ac:dyDescent="0.2">
      <c r="A2955" s="280">
        <v>43759</v>
      </c>
      <c r="B2955" s="241" t="s">
        <v>5749</v>
      </c>
      <c r="C2955" s="242"/>
      <c r="D2955" s="140" t="s">
        <v>49</v>
      </c>
      <c r="E2955" s="281">
        <v>400</v>
      </c>
      <c r="F2955" s="259" t="s">
        <v>46</v>
      </c>
      <c r="G2955" s="108" t="s">
        <v>5</v>
      </c>
      <c r="H2955" s="103"/>
    </row>
    <row r="2956" spans="1:8" x14ac:dyDescent="0.2">
      <c r="A2956" s="280">
        <v>43759</v>
      </c>
      <c r="B2956" s="241" t="s">
        <v>5752</v>
      </c>
      <c r="C2956" s="242"/>
      <c r="D2956" s="140" t="s">
        <v>48</v>
      </c>
      <c r="E2956" s="281">
        <v>232.81</v>
      </c>
      <c r="F2956" s="259" t="s">
        <v>46</v>
      </c>
      <c r="G2956" s="108" t="s">
        <v>5</v>
      </c>
      <c r="H2956" s="103"/>
    </row>
    <row r="2957" spans="1:8" x14ac:dyDescent="0.2">
      <c r="A2957" s="280">
        <v>43781</v>
      </c>
      <c r="B2957" s="241" t="s">
        <v>5809</v>
      </c>
      <c r="C2957" s="242"/>
      <c r="D2957" s="140" t="s">
        <v>303</v>
      </c>
      <c r="E2957" s="281">
        <v>2.0299999999999998</v>
      </c>
      <c r="F2957" s="259" t="s">
        <v>46</v>
      </c>
      <c r="G2957" s="108" t="s">
        <v>5</v>
      </c>
      <c r="H2957" s="103"/>
    </row>
    <row r="2958" spans="1:8" x14ac:dyDescent="0.2">
      <c r="A2958" s="280">
        <v>43782</v>
      </c>
      <c r="B2958" s="241" t="s">
        <v>5810</v>
      </c>
      <c r="C2958" s="242"/>
      <c r="D2958" s="140" t="s">
        <v>48</v>
      </c>
      <c r="E2958" s="281">
        <v>240.16</v>
      </c>
      <c r="F2958" s="259" t="s">
        <v>46</v>
      </c>
      <c r="G2958" s="108" t="s">
        <v>5</v>
      </c>
      <c r="H2958" s="103"/>
    </row>
    <row r="2959" spans="1:8" x14ac:dyDescent="0.2">
      <c r="A2959" s="280">
        <v>43782</v>
      </c>
      <c r="B2959" s="241" t="s">
        <v>5811</v>
      </c>
      <c r="C2959" s="242"/>
      <c r="D2959" s="140" t="s">
        <v>303</v>
      </c>
      <c r="E2959" s="281">
        <v>87.53</v>
      </c>
      <c r="F2959" s="259" t="s">
        <v>46</v>
      </c>
      <c r="G2959" s="108" t="s">
        <v>5</v>
      </c>
      <c r="H2959" s="103"/>
    </row>
    <row r="2960" spans="1:8" x14ac:dyDescent="0.2">
      <c r="A2960" s="280">
        <v>43782</v>
      </c>
      <c r="B2960" s="241" t="s">
        <v>5812</v>
      </c>
      <c r="C2960" s="242"/>
      <c r="D2960" s="140" t="s">
        <v>49</v>
      </c>
      <c r="E2960" s="281">
        <v>1000</v>
      </c>
      <c r="F2960" s="259" t="s">
        <v>46</v>
      </c>
      <c r="G2960" s="108" t="s">
        <v>5</v>
      </c>
      <c r="H2960" s="103"/>
    </row>
    <row r="2961" spans="1:8" x14ac:dyDescent="0.2">
      <c r="A2961" s="280">
        <v>43809</v>
      </c>
      <c r="B2961" s="241" t="s">
        <v>5872</v>
      </c>
      <c r="C2961" s="242"/>
      <c r="D2961" s="140" t="s">
        <v>303</v>
      </c>
      <c r="E2961" s="281">
        <v>48.99</v>
      </c>
      <c r="F2961" s="259" t="s">
        <v>46</v>
      </c>
      <c r="G2961" s="108" t="s">
        <v>5</v>
      </c>
      <c r="H2961" s="103"/>
    </row>
    <row r="2962" spans="1:8" ht="12.75" thickBot="1" x14ac:dyDescent="0.25">
      <c r="A2962" s="280">
        <v>43809</v>
      </c>
      <c r="B2962" s="241" t="s">
        <v>5873</v>
      </c>
      <c r="C2962" s="242"/>
      <c r="D2962" s="140" t="s">
        <v>49</v>
      </c>
      <c r="E2962" s="281">
        <v>1000</v>
      </c>
      <c r="F2962" s="259" t="s">
        <v>46</v>
      </c>
      <c r="G2962" s="108" t="s">
        <v>5</v>
      </c>
      <c r="H2962" s="103"/>
    </row>
    <row r="2963" spans="1:8" ht="12.75" thickBot="1" x14ac:dyDescent="0.25">
      <c r="A2963" s="735" t="s">
        <v>3078</v>
      </c>
      <c r="B2963" s="736"/>
      <c r="C2963" s="467"/>
      <c r="D2963" s="468"/>
      <c r="E2963" s="469">
        <f>SUM(E2889:E2962)</f>
        <v>46943.860000000008</v>
      </c>
      <c r="F2963" s="575"/>
      <c r="G2963" s="467"/>
      <c r="H2963" s="471"/>
    </row>
    <row r="2964" spans="1:8" ht="12.75" thickBot="1" x14ac:dyDescent="0.25">
      <c r="A2964" s="551"/>
      <c r="B2964" s="530" t="s">
        <v>3079</v>
      </c>
      <c r="C2964" s="571"/>
      <c r="D2964" s="531"/>
      <c r="E2964" s="572">
        <f>SUM(E2963+E2888+E2750+E2748+E2736+E2717+E2707+E2697+E2502)</f>
        <v>424105.60739999992</v>
      </c>
      <c r="F2964" s="571"/>
      <c r="G2964" s="571"/>
      <c r="H2964" s="574"/>
    </row>
    <row r="2965" spans="1:8" x14ac:dyDescent="0.2">
      <c r="A2965" s="722" t="s">
        <v>6096</v>
      </c>
      <c r="B2965" s="723"/>
      <c r="C2965" s="723"/>
      <c r="D2965" s="723"/>
      <c r="E2965" s="723"/>
      <c r="F2965" s="723"/>
      <c r="G2965" s="723"/>
      <c r="H2965" s="724"/>
    </row>
    <row r="2966" spans="1:8" x14ac:dyDescent="0.2">
      <c r="A2966" s="582" t="s">
        <v>295</v>
      </c>
      <c r="B2966" s="582" t="s">
        <v>296</v>
      </c>
      <c r="C2966" s="582" t="s">
        <v>297</v>
      </c>
      <c r="D2966" s="582" t="s">
        <v>298</v>
      </c>
      <c r="E2966" s="582" t="s">
        <v>299</v>
      </c>
      <c r="F2966" s="582" t="s">
        <v>300</v>
      </c>
      <c r="G2966" s="582" t="s">
        <v>301</v>
      </c>
      <c r="H2966" s="582" t="s">
        <v>749</v>
      </c>
    </row>
    <row r="2967" spans="1:8" x14ac:dyDescent="0.2">
      <c r="A2967" s="421">
        <v>43864</v>
      </c>
      <c r="B2967" s="422" t="s">
        <v>5973</v>
      </c>
      <c r="C2967" s="423"/>
      <c r="D2967" s="423" t="s">
        <v>45</v>
      </c>
      <c r="E2967" s="424">
        <v>2150</v>
      </c>
      <c r="F2967" s="425" t="s">
        <v>46</v>
      </c>
      <c r="G2967" s="536" t="s">
        <v>6326</v>
      </c>
    </row>
    <row r="2968" spans="1:8" x14ac:dyDescent="0.2">
      <c r="A2968" s="421">
        <v>43864</v>
      </c>
      <c r="B2968" s="422" t="s">
        <v>5974</v>
      </c>
      <c r="C2968" s="423"/>
      <c r="D2968" s="423" t="s">
        <v>47</v>
      </c>
      <c r="E2968" s="424">
        <v>775.75599999999997</v>
      </c>
      <c r="F2968" s="425" t="s">
        <v>46</v>
      </c>
      <c r="G2968" s="536" t="s">
        <v>6326</v>
      </c>
    </row>
    <row r="2969" spans="1:8" x14ac:dyDescent="0.2">
      <c r="A2969" s="421">
        <v>43872</v>
      </c>
      <c r="B2969" s="422" t="s">
        <v>5997</v>
      </c>
      <c r="C2969" s="423" t="s">
        <v>5998</v>
      </c>
      <c r="D2969" s="423" t="s">
        <v>54</v>
      </c>
      <c r="E2969" s="424">
        <v>373.92</v>
      </c>
      <c r="F2969" s="425" t="s">
        <v>46</v>
      </c>
      <c r="G2969" s="536" t="s">
        <v>6326</v>
      </c>
    </row>
    <row r="2970" spans="1:8" x14ac:dyDescent="0.2">
      <c r="A2970" s="421">
        <v>43923</v>
      </c>
      <c r="B2970" s="422" t="s">
        <v>6086</v>
      </c>
      <c r="C2970" s="423"/>
      <c r="D2970" s="423" t="s">
        <v>45</v>
      </c>
      <c r="E2970" s="424">
        <v>2150</v>
      </c>
      <c r="F2970" s="425" t="s">
        <v>46</v>
      </c>
      <c r="G2970" s="536" t="s">
        <v>6326</v>
      </c>
    </row>
    <row r="2971" spans="1:8" x14ac:dyDescent="0.2">
      <c r="A2971" s="421">
        <v>43923</v>
      </c>
      <c r="B2971" s="422" t="s">
        <v>6087</v>
      </c>
      <c r="C2971" s="423"/>
      <c r="D2971" s="423" t="s">
        <v>47</v>
      </c>
      <c r="E2971" s="424">
        <v>775.75599999999997</v>
      </c>
      <c r="F2971" s="425" t="s">
        <v>46</v>
      </c>
      <c r="G2971" s="536" t="s">
        <v>6326</v>
      </c>
    </row>
    <row r="2972" spans="1:8" x14ac:dyDescent="0.2">
      <c r="A2972" s="421">
        <v>43923</v>
      </c>
      <c r="B2972" s="422" t="s">
        <v>6086</v>
      </c>
      <c r="C2972" s="423"/>
      <c r="D2972" s="423" t="s">
        <v>45</v>
      </c>
      <c r="E2972" s="424">
        <v>2150</v>
      </c>
      <c r="F2972" s="425" t="s">
        <v>46</v>
      </c>
      <c r="G2972" s="536" t="s">
        <v>6326</v>
      </c>
    </row>
    <row r="2973" spans="1:8" x14ac:dyDescent="0.2">
      <c r="A2973" s="421">
        <v>43923</v>
      </c>
      <c r="B2973" s="422" t="s">
        <v>6087</v>
      </c>
      <c r="C2973" s="423"/>
      <c r="D2973" s="423" t="s">
        <v>47</v>
      </c>
      <c r="E2973" s="424">
        <v>775.75599999999997</v>
      </c>
      <c r="F2973" s="425" t="s">
        <v>46</v>
      </c>
      <c r="G2973" s="536" t="s">
        <v>6326</v>
      </c>
    </row>
    <row r="2974" spans="1:8" x14ac:dyDescent="0.2">
      <c r="A2974" s="421">
        <v>44015</v>
      </c>
      <c r="B2974" s="422" t="s">
        <v>6089</v>
      </c>
      <c r="C2974" s="423"/>
      <c r="D2974" s="423" t="s">
        <v>45</v>
      </c>
      <c r="E2974" s="424">
        <v>2200</v>
      </c>
      <c r="F2974" s="425" t="s">
        <v>46</v>
      </c>
      <c r="G2974" s="536" t="s">
        <v>6326</v>
      </c>
    </row>
    <row r="2975" spans="1:8" x14ac:dyDescent="0.2">
      <c r="A2975" s="421">
        <v>44015</v>
      </c>
      <c r="B2975" s="422" t="s">
        <v>6090</v>
      </c>
      <c r="C2975" s="423"/>
      <c r="D2975" s="423" t="s">
        <v>47</v>
      </c>
      <c r="E2975" s="424">
        <v>798.64400000000001</v>
      </c>
      <c r="F2975" s="425" t="s">
        <v>46</v>
      </c>
      <c r="G2975" s="536" t="s">
        <v>6326</v>
      </c>
    </row>
    <row r="2976" spans="1:8" x14ac:dyDescent="0.2">
      <c r="A2976" s="421">
        <v>44048</v>
      </c>
      <c r="B2976" s="422" t="s">
        <v>6092</v>
      </c>
      <c r="C2976" s="423"/>
      <c r="D2976" s="423" t="s">
        <v>45</v>
      </c>
      <c r="E2976" s="424">
        <v>2200</v>
      </c>
      <c r="F2976" s="425" t="s">
        <v>46</v>
      </c>
      <c r="G2976" s="536" t="s">
        <v>6326</v>
      </c>
    </row>
    <row r="2977" spans="1:8" ht="12.75" thickBot="1" x14ac:dyDescent="0.25">
      <c r="A2977" s="421">
        <v>44048</v>
      </c>
      <c r="B2977" s="422" t="s">
        <v>6093</v>
      </c>
      <c r="C2977" s="423"/>
      <c r="D2977" s="423" t="s">
        <v>47</v>
      </c>
      <c r="E2977" s="424">
        <v>798.64400000000001</v>
      </c>
      <c r="F2977" s="425" t="s">
        <v>46</v>
      </c>
      <c r="G2977" s="536" t="s">
        <v>6326</v>
      </c>
    </row>
    <row r="2978" spans="1:8" ht="12.75" thickBot="1" x14ac:dyDescent="0.25">
      <c r="A2978" s="735" t="s">
        <v>3078</v>
      </c>
      <c r="B2978" s="736"/>
      <c r="C2978" s="467"/>
      <c r="D2978" s="468"/>
      <c r="E2978" s="469">
        <f>SUM(E2967:E2977)</f>
        <v>15148.476000000001</v>
      </c>
      <c r="F2978" s="575"/>
      <c r="G2978" s="467"/>
      <c r="H2978" s="471"/>
    </row>
    <row r="2979" spans="1:8" x14ac:dyDescent="0.2">
      <c r="A2979" s="421">
        <v>43836</v>
      </c>
      <c r="B2979" s="422" t="s">
        <v>5895</v>
      </c>
      <c r="C2979" s="423"/>
      <c r="D2979" s="423" t="s">
        <v>49</v>
      </c>
      <c r="E2979" s="424">
        <v>250</v>
      </c>
      <c r="F2979" s="425" t="s">
        <v>46</v>
      </c>
      <c r="G2979" s="536" t="s">
        <v>6327</v>
      </c>
    </row>
    <row r="2980" spans="1:8" x14ac:dyDescent="0.2">
      <c r="A2980" s="421">
        <v>43836</v>
      </c>
      <c r="B2980" s="422" t="s">
        <v>5896</v>
      </c>
      <c r="C2980" s="423" t="s">
        <v>5897</v>
      </c>
      <c r="D2980" s="423" t="s">
        <v>54</v>
      </c>
      <c r="E2980" s="424">
        <v>339.9</v>
      </c>
      <c r="F2980" s="425" t="s">
        <v>46</v>
      </c>
      <c r="G2980" s="536" t="s">
        <v>6327</v>
      </c>
    </row>
    <row r="2981" spans="1:8" x14ac:dyDescent="0.2">
      <c r="A2981" s="421">
        <v>43839</v>
      </c>
      <c r="B2981" s="422" t="s">
        <v>5898</v>
      </c>
      <c r="C2981" s="423"/>
      <c r="D2981" s="423" t="s">
        <v>303</v>
      </c>
      <c r="E2981" s="424">
        <v>58.94</v>
      </c>
      <c r="F2981" s="425" t="s">
        <v>46</v>
      </c>
      <c r="G2981" s="536" t="s">
        <v>6327</v>
      </c>
    </row>
    <row r="2982" spans="1:8" x14ac:dyDescent="0.2">
      <c r="A2982" s="421">
        <v>43839</v>
      </c>
      <c r="B2982" s="422" t="s">
        <v>5899</v>
      </c>
      <c r="C2982" s="423"/>
      <c r="D2982" s="423" t="s">
        <v>49</v>
      </c>
      <c r="E2982" s="424">
        <v>2000</v>
      </c>
      <c r="F2982" s="425" t="s">
        <v>46</v>
      </c>
      <c r="G2982" s="536" t="s">
        <v>6327</v>
      </c>
    </row>
    <row r="2983" spans="1:8" x14ac:dyDescent="0.2">
      <c r="A2983" s="421">
        <v>43843</v>
      </c>
      <c r="B2983" s="422" t="s">
        <v>5901</v>
      </c>
      <c r="C2983" s="423" t="s">
        <v>5902</v>
      </c>
      <c r="D2983" s="423" t="s">
        <v>54</v>
      </c>
      <c r="E2983" s="424">
        <v>393.7</v>
      </c>
      <c r="F2983" s="425" t="s">
        <v>46</v>
      </c>
      <c r="G2983" s="536" t="s">
        <v>6327</v>
      </c>
    </row>
    <row r="2984" spans="1:8" x14ac:dyDescent="0.2">
      <c r="A2984" s="421">
        <v>43843</v>
      </c>
      <c r="B2984" s="422" t="s">
        <v>5903</v>
      </c>
      <c r="C2984" s="423" t="s">
        <v>5904</v>
      </c>
      <c r="D2984" s="423" t="s">
        <v>54</v>
      </c>
      <c r="E2984" s="424">
        <v>970</v>
      </c>
      <c r="F2984" s="425" t="s">
        <v>46</v>
      </c>
      <c r="G2984" s="536" t="s">
        <v>6327</v>
      </c>
    </row>
    <row r="2985" spans="1:8" x14ac:dyDescent="0.2">
      <c r="A2985" s="421">
        <v>43843</v>
      </c>
      <c r="B2985" s="422" t="s">
        <v>5905</v>
      </c>
      <c r="C2985" s="423" t="s">
        <v>5906</v>
      </c>
      <c r="D2985" s="423" t="s">
        <v>54</v>
      </c>
      <c r="E2985" s="424">
        <v>323.87</v>
      </c>
      <c r="F2985" s="425" t="s">
        <v>46</v>
      </c>
      <c r="G2985" s="536" t="s">
        <v>6327</v>
      </c>
    </row>
    <row r="2986" spans="1:8" x14ac:dyDescent="0.2">
      <c r="A2986" s="421">
        <v>43843</v>
      </c>
      <c r="B2986" s="422" t="s">
        <v>5907</v>
      </c>
      <c r="C2986" s="423" t="s">
        <v>5908</v>
      </c>
      <c r="D2986" s="423" t="s">
        <v>54</v>
      </c>
      <c r="E2986" s="424">
        <v>3322</v>
      </c>
      <c r="F2986" s="425" t="s">
        <v>46</v>
      </c>
      <c r="G2986" s="536" t="s">
        <v>6327</v>
      </c>
    </row>
    <row r="2987" spans="1:8" x14ac:dyDescent="0.2">
      <c r="A2987" s="421">
        <v>43845</v>
      </c>
      <c r="B2987" s="422" t="s">
        <v>5913</v>
      </c>
      <c r="C2987" s="423" t="s">
        <v>5914</v>
      </c>
      <c r="D2987" s="423" t="s">
        <v>54</v>
      </c>
      <c r="E2987" s="424">
        <v>1790</v>
      </c>
      <c r="F2987" s="425" t="s">
        <v>46</v>
      </c>
      <c r="G2987" s="536" t="s">
        <v>6327</v>
      </c>
    </row>
    <row r="2988" spans="1:8" x14ac:dyDescent="0.2">
      <c r="A2988" s="421">
        <v>43846</v>
      </c>
      <c r="B2988" s="422" t="s">
        <v>5917</v>
      </c>
      <c r="C2988" s="423" t="s">
        <v>5918</v>
      </c>
      <c r="D2988" s="423" t="s">
        <v>54</v>
      </c>
      <c r="E2988" s="424">
        <v>490</v>
      </c>
      <c r="F2988" s="425" t="s">
        <v>46</v>
      </c>
      <c r="G2988" s="536" t="s">
        <v>6327</v>
      </c>
    </row>
    <row r="2989" spans="1:8" x14ac:dyDescent="0.2">
      <c r="A2989" s="421">
        <v>43846</v>
      </c>
      <c r="B2989" s="422" t="s">
        <v>5921</v>
      </c>
      <c r="C2989" s="423" t="s">
        <v>5922</v>
      </c>
      <c r="D2989" s="423" t="s">
        <v>54</v>
      </c>
      <c r="E2989" s="424">
        <v>150.16</v>
      </c>
      <c r="F2989" s="425" t="s">
        <v>46</v>
      </c>
      <c r="G2989" s="536" t="s">
        <v>6327</v>
      </c>
    </row>
    <row r="2990" spans="1:8" x14ac:dyDescent="0.2">
      <c r="A2990" s="421">
        <v>43847</v>
      </c>
      <c r="B2990" s="422" t="s">
        <v>5924</v>
      </c>
      <c r="C2990" s="423" t="s">
        <v>5925</v>
      </c>
      <c r="D2990" s="423" t="s">
        <v>54</v>
      </c>
      <c r="E2990" s="424">
        <v>1311</v>
      </c>
      <c r="F2990" s="425" t="s">
        <v>46</v>
      </c>
      <c r="G2990" s="536" t="s">
        <v>6327</v>
      </c>
    </row>
    <row r="2991" spans="1:8" x14ac:dyDescent="0.2">
      <c r="A2991" s="421">
        <v>43847</v>
      </c>
      <c r="B2991" s="422" t="s">
        <v>5926</v>
      </c>
      <c r="C2991" s="423" t="s">
        <v>5927</v>
      </c>
      <c r="D2991" s="423" t="s">
        <v>54</v>
      </c>
      <c r="E2991" s="424">
        <v>423.6</v>
      </c>
      <c r="F2991" s="425" t="s">
        <v>46</v>
      </c>
      <c r="G2991" s="536" t="s">
        <v>6327</v>
      </c>
    </row>
    <row r="2992" spans="1:8" x14ac:dyDescent="0.2">
      <c r="A2992" s="421">
        <v>43851</v>
      </c>
      <c r="B2992" s="422" t="s">
        <v>5929</v>
      </c>
      <c r="C2992" s="423" t="s">
        <v>5930</v>
      </c>
      <c r="D2992" s="423" t="s">
        <v>54</v>
      </c>
      <c r="E2992" s="424">
        <v>1120</v>
      </c>
      <c r="F2992" s="425" t="s">
        <v>46</v>
      </c>
      <c r="G2992" s="536" t="s">
        <v>6327</v>
      </c>
    </row>
    <row r="2993" spans="1:7" x14ac:dyDescent="0.2">
      <c r="A2993" s="421">
        <v>43852</v>
      </c>
      <c r="B2993" s="422" t="s">
        <v>5931</v>
      </c>
      <c r="C2993" s="423" t="s">
        <v>5932</v>
      </c>
      <c r="D2993" s="423" t="s">
        <v>54</v>
      </c>
      <c r="E2993" s="424">
        <v>444</v>
      </c>
      <c r="F2993" s="425" t="s">
        <v>46</v>
      </c>
      <c r="G2993" s="536" t="s">
        <v>6327</v>
      </c>
    </row>
    <row r="2994" spans="1:7" x14ac:dyDescent="0.2">
      <c r="A2994" s="421">
        <v>43852</v>
      </c>
      <c r="B2994" s="422" t="s">
        <v>5933</v>
      </c>
      <c r="C2994" s="423">
        <v>5449</v>
      </c>
      <c r="D2994" s="423" t="s">
        <v>54</v>
      </c>
      <c r="E2994" s="424">
        <v>404.4</v>
      </c>
      <c r="F2994" s="425" t="s">
        <v>46</v>
      </c>
      <c r="G2994" s="536" t="s">
        <v>6327</v>
      </c>
    </row>
    <row r="2995" spans="1:7" x14ac:dyDescent="0.2">
      <c r="A2995" s="421">
        <v>43857</v>
      </c>
      <c r="B2995" s="422" t="s">
        <v>5954</v>
      </c>
      <c r="C2995" s="423"/>
      <c r="D2995" s="423" t="s">
        <v>49</v>
      </c>
      <c r="E2995" s="424">
        <v>1000</v>
      </c>
      <c r="F2995" s="425" t="s">
        <v>46</v>
      </c>
      <c r="G2995" s="536" t="s">
        <v>6327</v>
      </c>
    </row>
    <row r="2996" spans="1:7" x14ac:dyDescent="0.2">
      <c r="A2996" s="421">
        <v>43858</v>
      </c>
      <c r="B2996" s="422" t="s">
        <v>5961</v>
      </c>
      <c r="C2996" s="423" t="s">
        <v>5962</v>
      </c>
      <c r="D2996" s="423" t="s">
        <v>54</v>
      </c>
      <c r="E2996" s="424">
        <v>1510.5</v>
      </c>
      <c r="F2996" s="425" t="s">
        <v>46</v>
      </c>
      <c r="G2996" s="536" t="s">
        <v>6327</v>
      </c>
    </row>
    <row r="2997" spans="1:7" x14ac:dyDescent="0.2">
      <c r="A2997" s="421">
        <v>43859</v>
      </c>
      <c r="B2997" s="422" t="s">
        <v>5965</v>
      </c>
      <c r="C2997" s="423" t="s">
        <v>5966</v>
      </c>
      <c r="D2997" s="423" t="s">
        <v>54</v>
      </c>
      <c r="E2997" s="424">
        <v>495.81</v>
      </c>
      <c r="F2997" s="425" t="s">
        <v>46</v>
      </c>
      <c r="G2997" s="536" t="s">
        <v>6327</v>
      </c>
    </row>
    <row r="2998" spans="1:7" x14ac:dyDescent="0.2">
      <c r="A2998" s="421">
        <v>43859</v>
      </c>
      <c r="B2998" s="422" t="s">
        <v>5967</v>
      </c>
      <c r="C2998" s="423"/>
      <c r="D2998" s="423" t="s">
        <v>49</v>
      </c>
      <c r="E2998" s="424">
        <v>250</v>
      </c>
      <c r="F2998" s="425" t="s">
        <v>46</v>
      </c>
      <c r="G2998" s="536" t="s">
        <v>6327</v>
      </c>
    </row>
    <row r="2999" spans="1:7" x14ac:dyDescent="0.2">
      <c r="A2999" s="421">
        <v>43865</v>
      </c>
      <c r="B2999" s="422" t="s">
        <v>5976</v>
      </c>
      <c r="C2999" s="423" t="s">
        <v>5977</v>
      </c>
      <c r="D2999" s="423" t="s">
        <v>54</v>
      </c>
      <c r="E2999" s="424">
        <v>622.29999999999995</v>
      </c>
      <c r="F2999" s="425" t="s">
        <v>46</v>
      </c>
      <c r="G2999" s="536" t="s">
        <v>6327</v>
      </c>
    </row>
    <row r="3000" spans="1:7" x14ac:dyDescent="0.2">
      <c r="A3000" s="421">
        <v>43865</v>
      </c>
      <c r="B3000" s="422" t="s">
        <v>5978</v>
      </c>
      <c r="C3000" s="423" t="s">
        <v>5979</v>
      </c>
      <c r="D3000" s="423" t="s">
        <v>54</v>
      </c>
      <c r="E3000" s="424">
        <v>211.8</v>
      </c>
      <c r="F3000" s="425" t="s">
        <v>46</v>
      </c>
      <c r="G3000" s="536" t="s">
        <v>6327</v>
      </c>
    </row>
    <row r="3001" spans="1:7" x14ac:dyDescent="0.2">
      <c r="A3001" s="421">
        <v>43871</v>
      </c>
      <c r="B3001" s="422" t="s">
        <v>6343</v>
      </c>
      <c r="C3001" s="423" t="s">
        <v>5991</v>
      </c>
      <c r="D3001" s="423" t="s">
        <v>54</v>
      </c>
      <c r="E3001" s="424">
        <v>1570</v>
      </c>
      <c r="F3001" s="425" t="s">
        <v>46</v>
      </c>
      <c r="G3001" s="536" t="s">
        <v>6327</v>
      </c>
    </row>
    <row r="3002" spans="1:7" x14ac:dyDescent="0.2">
      <c r="A3002" s="421">
        <v>43872</v>
      </c>
      <c r="B3002" s="422" t="s">
        <v>5994</v>
      </c>
      <c r="C3002" s="423" t="s">
        <v>5995</v>
      </c>
      <c r="D3002" s="423" t="s">
        <v>54</v>
      </c>
      <c r="E3002" s="424">
        <v>3795</v>
      </c>
      <c r="F3002" s="425" t="s">
        <v>46</v>
      </c>
      <c r="G3002" s="536" t="s">
        <v>6327</v>
      </c>
    </row>
    <row r="3003" spans="1:7" x14ac:dyDescent="0.2">
      <c r="A3003" s="421">
        <v>43873</v>
      </c>
      <c r="B3003" s="422" t="s">
        <v>6009</v>
      </c>
      <c r="C3003" s="423" t="s">
        <v>6010</v>
      </c>
      <c r="D3003" s="423" t="s">
        <v>54</v>
      </c>
      <c r="E3003" s="424">
        <v>435</v>
      </c>
      <c r="F3003" s="425" t="s">
        <v>46</v>
      </c>
      <c r="G3003" s="536" t="s">
        <v>6327</v>
      </c>
    </row>
    <row r="3004" spans="1:7" x14ac:dyDescent="0.2">
      <c r="A3004" s="421">
        <v>43873</v>
      </c>
      <c r="B3004" s="422" t="s">
        <v>6011</v>
      </c>
      <c r="C3004" s="423" t="s">
        <v>6012</v>
      </c>
      <c r="D3004" s="423" t="s">
        <v>54</v>
      </c>
      <c r="E3004" s="424">
        <v>211.8</v>
      </c>
      <c r="F3004" s="425" t="s">
        <v>46</v>
      </c>
      <c r="G3004" s="536" t="s">
        <v>6327</v>
      </c>
    </row>
    <row r="3005" spans="1:7" x14ac:dyDescent="0.2">
      <c r="A3005" s="421">
        <v>43875</v>
      </c>
      <c r="B3005" s="422" t="s">
        <v>6013</v>
      </c>
      <c r="C3005" s="423" t="s">
        <v>6014</v>
      </c>
      <c r="D3005" s="423" t="s">
        <v>54</v>
      </c>
      <c r="E3005" s="424">
        <v>702</v>
      </c>
      <c r="F3005" s="425" t="s">
        <v>46</v>
      </c>
      <c r="G3005" s="536" t="s">
        <v>6327</v>
      </c>
    </row>
    <row r="3006" spans="1:7" x14ac:dyDescent="0.2">
      <c r="A3006" s="421">
        <v>43875</v>
      </c>
      <c r="B3006" s="422" t="s">
        <v>6015</v>
      </c>
      <c r="C3006" s="423" t="s">
        <v>6016</v>
      </c>
      <c r="D3006" s="423" t="s">
        <v>54</v>
      </c>
      <c r="E3006" s="424">
        <v>1034.5</v>
      </c>
      <c r="F3006" s="425" t="s">
        <v>46</v>
      </c>
      <c r="G3006" s="536" t="s">
        <v>6327</v>
      </c>
    </row>
    <row r="3007" spans="1:7" x14ac:dyDescent="0.2">
      <c r="A3007" s="421">
        <v>43875</v>
      </c>
      <c r="B3007" s="422" t="s">
        <v>6017</v>
      </c>
      <c r="C3007" s="423" t="s">
        <v>6018</v>
      </c>
      <c r="D3007" s="423" t="s">
        <v>54</v>
      </c>
      <c r="E3007" s="424">
        <v>691</v>
      </c>
      <c r="F3007" s="425" t="s">
        <v>46</v>
      </c>
      <c r="G3007" s="536" t="s">
        <v>6327</v>
      </c>
    </row>
    <row r="3008" spans="1:7" x14ac:dyDescent="0.2">
      <c r="A3008" s="421">
        <v>43878</v>
      </c>
      <c r="B3008" s="422" t="s">
        <v>6022</v>
      </c>
      <c r="C3008" s="423" t="s">
        <v>6023</v>
      </c>
      <c r="D3008" s="423" t="s">
        <v>54</v>
      </c>
      <c r="E3008" s="424">
        <v>1127.82</v>
      </c>
      <c r="F3008" s="425" t="s">
        <v>46</v>
      </c>
      <c r="G3008" s="536" t="s">
        <v>6327</v>
      </c>
    </row>
    <row r="3009" spans="1:7" x14ac:dyDescent="0.2">
      <c r="A3009" s="421">
        <v>43879</v>
      </c>
      <c r="B3009" s="422" t="s">
        <v>6027</v>
      </c>
      <c r="C3009" s="423"/>
      <c r="D3009" s="423" t="s">
        <v>303</v>
      </c>
      <c r="E3009" s="424">
        <v>35.81</v>
      </c>
      <c r="F3009" s="425" t="s">
        <v>46</v>
      </c>
      <c r="G3009" s="536" t="s">
        <v>6327</v>
      </c>
    </row>
    <row r="3010" spans="1:7" x14ac:dyDescent="0.2">
      <c r="A3010" s="421">
        <v>43879</v>
      </c>
      <c r="B3010" s="422" t="s">
        <v>6028</v>
      </c>
      <c r="C3010" s="423"/>
      <c r="D3010" s="423" t="s">
        <v>49</v>
      </c>
      <c r="E3010" s="424">
        <v>2000</v>
      </c>
      <c r="F3010" s="425" t="s">
        <v>46</v>
      </c>
      <c r="G3010" s="536" t="s">
        <v>6327</v>
      </c>
    </row>
    <row r="3011" spans="1:7" x14ac:dyDescent="0.2">
      <c r="A3011" s="421">
        <v>43881</v>
      </c>
      <c r="B3011" s="422" t="s">
        <v>6036</v>
      </c>
      <c r="C3011" s="423"/>
      <c r="D3011" s="423" t="s">
        <v>303</v>
      </c>
      <c r="E3011" s="424">
        <v>187.41</v>
      </c>
      <c r="F3011" s="425" t="s">
        <v>46</v>
      </c>
      <c r="G3011" s="536" t="s">
        <v>6327</v>
      </c>
    </row>
    <row r="3012" spans="1:7" x14ac:dyDescent="0.2">
      <c r="A3012" s="421">
        <v>43882</v>
      </c>
      <c r="B3012" s="422" t="s">
        <v>6037</v>
      </c>
      <c r="C3012" s="423" t="s">
        <v>6038</v>
      </c>
      <c r="D3012" s="423" t="s">
        <v>54</v>
      </c>
      <c r="E3012" s="424">
        <v>397.4</v>
      </c>
      <c r="F3012" s="425" t="s">
        <v>46</v>
      </c>
      <c r="G3012" s="536" t="s">
        <v>6327</v>
      </c>
    </row>
    <row r="3013" spans="1:7" x14ac:dyDescent="0.2">
      <c r="A3013" s="421">
        <v>43889</v>
      </c>
      <c r="B3013" s="422" t="s">
        <v>6039</v>
      </c>
      <c r="C3013" s="423" t="s">
        <v>6040</v>
      </c>
      <c r="D3013" s="423" t="s">
        <v>54</v>
      </c>
      <c r="E3013" s="424">
        <v>767.5</v>
      </c>
      <c r="F3013" s="425" t="s">
        <v>46</v>
      </c>
      <c r="G3013" s="536" t="s">
        <v>6327</v>
      </c>
    </row>
    <row r="3014" spans="1:7" x14ac:dyDescent="0.2">
      <c r="A3014" s="421">
        <v>43889</v>
      </c>
      <c r="B3014" s="422" t="s">
        <v>6041</v>
      </c>
      <c r="C3014" s="423"/>
      <c r="D3014" s="423" t="s">
        <v>303</v>
      </c>
      <c r="E3014" s="424">
        <v>36.47</v>
      </c>
      <c r="F3014" s="425" t="s">
        <v>46</v>
      </c>
      <c r="G3014" s="536" t="s">
        <v>6327</v>
      </c>
    </row>
    <row r="3015" spans="1:7" x14ac:dyDescent="0.2">
      <c r="A3015" s="421">
        <v>43889</v>
      </c>
      <c r="B3015" s="422" t="s">
        <v>6042</v>
      </c>
      <c r="C3015" s="423"/>
      <c r="D3015" s="423" t="s">
        <v>49</v>
      </c>
      <c r="E3015" s="424">
        <v>250</v>
      </c>
      <c r="F3015" s="425" t="s">
        <v>46</v>
      </c>
      <c r="G3015" s="536" t="s">
        <v>6327</v>
      </c>
    </row>
    <row r="3016" spans="1:7" x14ac:dyDescent="0.2">
      <c r="A3016" s="421">
        <v>43892</v>
      </c>
      <c r="B3016" s="422" t="s">
        <v>6046</v>
      </c>
      <c r="C3016" s="423" t="s">
        <v>6047</v>
      </c>
      <c r="D3016" s="423" t="s">
        <v>54</v>
      </c>
      <c r="E3016" s="424">
        <v>974.6</v>
      </c>
      <c r="F3016" s="425" t="s">
        <v>46</v>
      </c>
      <c r="G3016" s="536" t="s">
        <v>6327</v>
      </c>
    </row>
    <row r="3017" spans="1:7" x14ac:dyDescent="0.2">
      <c r="A3017" s="421">
        <v>43894</v>
      </c>
      <c r="B3017" s="422" t="s">
        <v>6051</v>
      </c>
      <c r="C3017" s="423" t="s">
        <v>6052</v>
      </c>
      <c r="D3017" s="423" t="s">
        <v>54</v>
      </c>
      <c r="E3017" s="424">
        <v>205.7</v>
      </c>
      <c r="F3017" s="425" t="s">
        <v>46</v>
      </c>
      <c r="G3017" s="536" t="s">
        <v>6327</v>
      </c>
    </row>
    <row r="3018" spans="1:7" x14ac:dyDescent="0.2">
      <c r="A3018" s="421">
        <v>43894</v>
      </c>
      <c r="B3018" s="422" t="s">
        <v>6053</v>
      </c>
      <c r="C3018" s="423" t="s">
        <v>6054</v>
      </c>
      <c r="D3018" s="423" t="s">
        <v>54</v>
      </c>
      <c r="E3018" s="424">
        <v>1497.8</v>
      </c>
      <c r="F3018" s="425" t="s">
        <v>46</v>
      </c>
      <c r="G3018" s="536" t="s">
        <v>6327</v>
      </c>
    </row>
    <row r="3019" spans="1:7" x14ac:dyDescent="0.2">
      <c r="A3019" s="421">
        <v>43899</v>
      </c>
      <c r="B3019" s="422" t="s">
        <v>6063</v>
      </c>
      <c r="C3019" s="423" t="s">
        <v>6064</v>
      </c>
      <c r="D3019" s="423" t="s">
        <v>54</v>
      </c>
      <c r="E3019" s="424">
        <v>760</v>
      </c>
      <c r="F3019" s="425" t="s">
        <v>46</v>
      </c>
      <c r="G3019" s="536" t="s">
        <v>6327</v>
      </c>
    </row>
    <row r="3020" spans="1:7" x14ac:dyDescent="0.2">
      <c r="A3020" s="421">
        <v>43900</v>
      </c>
      <c r="B3020" s="422" t="s">
        <v>6065</v>
      </c>
      <c r="C3020" s="423" t="s">
        <v>6066</v>
      </c>
      <c r="D3020" s="423" t="s">
        <v>54</v>
      </c>
      <c r="E3020" s="424">
        <v>972</v>
      </c>
      <c r="F3020" s="425" t="s">
        <v>46</v>
      </c>
      <c r="G3020" s="536" t="s">
        <v>6327</v>
      </c>
    </row>
    <row r="3021" spans="1:7" x14ac:dyDescent="0.2">
      <c r="A3021" s="421">
        <v>43900</v>
      </c>
      <c r="B3021" s="422" t="s">
        <v>6067</v>
      </c>
      <c r="C3021" s="423" t="s">
        <v>6068</v>
      </c>
      <c r="D3021" s="423" t="s">
        <v>54</v>
      </c>
      <c r="E3021" s="424">
        <v>529</v>
      </c>
      <c r="F3021" s="425" t="s">
        <v>46</v>
      </c>
      <c r="G3021" s="536" t="s">
        <v>6327</v>
      </c>
    </row>
    <row r="3022" spans="1:7" x14ac:dyDescent="0.2">
      <c r="A3022" s="421">
        <v>43900</v>
      </c>
      <c r="B3022" s="422" t="s">
        <v>6069</v>
      </c>
      <c r="C3022" s="423" t="s">
        <v>6070</v>
      </c>
      <c r="D3022" s="423" t="s">
        <v>54</v>
      </c>
      <c r="E3022" s="424">
        <v>378.83</v>
      </c>
      <c r="F3022" s="425" t="s">
        <v>46</v>
      </c>
      <c r="G3022" s="536" t="s">
        <v>6327</v>
      </c>
    </row>
    <row r="3023" spans="1:7" x14ac:dyDescent="0.2">
      <c r="A3023" s="421">
        <v>43901</v>
      </c>
      <c r="B3023" s="422" t="s">
        <v>6071</v>
      </c>
      <c r="C3023" s="423" t="s">
        <v>6072</v>
      </c>
      <c r="D3023" s="423" t="s">
        <v>54</v>
      </c>
      <c r="E3023" s="424">
        <v>3540</v>
      </c>
      <c r="F3023" s="425" t="s">
        <v>46</v>
      </c>
      <c r="G3023" s="536" t="s">
        <v>6327</v>
      </c>
    </row>
    <row r="3024" spans="1:7" x14ac:dyDescent="0.2">
      <c r="A3024" s="421">
        <v>43901</v>
      </c>
      <c r="B3024" s="422" t="s">
        <v>6073</v>
      </c>
      <c r="C3024" s="423" t="s">
        <v>6074</v>
      </c>
      <c r="D3024" s="423" t="s">
        <v>54</v>
      </c>
      <c r="E3024" s="424">
        <v>3498</v>
      </c>
      <c r="F3024" s="425" t="s">
        <v>46</v>
      </c>
      <c r="G3024" s="536" t="s">
        <v>6327</v>
      </c>
    </row>
    <row r="3025" spans="1:7" x14ac:dyDescent="0.2">
      <c r="A3025" s="421">
        <v>43902</v>
      </c>
      <c r="B3025" s="422" t="s">
        <v>6079</v>
      </c>
      <c r="C3025" s="423" t="s">
        <v>6080</v>
      </c>
      <c r="D3025" s="423" t="s">
        <v>54</v>
      </c>
      <c r="E3025" s="424">
        <v>889.5</v>
      </c>
      <c r="F3025" s="425" t="s">
        <v>46</v>
      </c>
      <c r="G3025" s="536" t="s">
        <v>6327</v>
      </c>
    </row>
    <row r="3026" spans="1:7" x14ac:dyDescent="0.2">
      <c r="A3026" s="421">
        <v>43907</v>
      </c>
      <c r="B3026" s="422" t="s">
        <v>6085</v>
      </c>
      <c r="C3026" s="423"/>
      <c r="D3026" s="423" t="s">
        <v>48</v>
      </c>
      <c r="E3026" s="424">
        <v>273.86</v>
      </c>
      <c r="F3026" s="425" t="s">
        <v>46</v>
      </c>
      <c r="G3026" s="536" t="s">
        <v>6327</v>
      </c>
    </row>
    <row r="3027" spans="1:7" x14ac:dyDescent="0.2">
      <c r="A3027" s="421">
        <v>44074</v>
      </c>
      <c r="B3027" s="422" t="s">
        <v>6098</v>
      </c>
      <c r="C3027" s="423" t="s">
        <v>6099</v>
      </c>
      <c r="D3027" s="423" t="s">
        <v>54</v>
      </c>
      <c r="E3027" s="424">
        <v>780</v>
      </c>
      <c r="F3027" s="425" t="s">
        <v>46</v>
      </c>
      <c r="G3027" s="536" t="s">
        <v>6327</v>
      </c>
    </row>
    <row r="3028" spans="1:7" x14ac:dyDescent="0.2">
      <c r="A3028" s="421">
        <v>44074</v>
      </c>
      <c r="B3028" s="422" t="s">
        <v>6106</v>
      </c>
      <c r="C3028" s="423" t="s">
        <v>6107</v>
      </c>
      <c r="D3028" s="423" t="s">
        <v>54</v>
      </c>
      <c r="E3028" s="424">
        <v>218.9</v>
      </c>
      <c r="F3028" s="425" t="s">
        <v>46</v>
      </c>
      <c r="G3028" s="536" t="s">
        <v>6327</v>
      </c>
    </row>
    <row r="3029" spans="1:7" x14ac:dyDescent="0.2">
      <c r="A3029" s="421">
        <v>44074</v>
      </c>
      <c r="B3029" s="422" t="s">
        <v>6108</v>
      </c>
      <c r="C3029" s="423" t="s">
        <v>6109</v>
      </c>
      <c r="D3029" s="423" t="s">
        <v>54</v>
      </c>
      <c r="E3029" s="424">
        <v>398</v>
      </c>
      <c r="F3029" s="425" t="s">
        <v>46</v>
      </c>
      <c r="G3029" s="536" t="s">
        <v>6327</v>
      </c>
    </row>
    <row r="3030" spans="1:7" x14ac:dyDescent="0.2">
      <c r="A3030" s="421">
        <v>44074</v>
      </c>
      <c r="B3030" s="422" t="s">
        <v>6111</v>
      </c>
      <c r="C3030" s="423" t="s">
        <v>6112</v>
      </c>
      <c r="D3030" s="423" t="s">
        <v>54</v>
      </c>
      <c r="E3030" s="424">
        <v>525</v>
      </c>
      <c r="F3030" s="425" t="s">
        <v>46</v>
      </c>
      <c r="G3030" s="536" t="s">
        <v>6327</v>
      </c>
    </row>
    <row r="3031" spans="1:7" x14ac:dyDescent="0.2">
      <c r="A3031" s="421">
        <v>44074</v>
      </c>
      <c r="B3031" s="422" t="s">
        <v>6113</v>
      </c>
      <c r="C3031" s="423" t="s">
        <v>6114</v>
      </c>
      <c r="D3031" s="423" t="s">
        <v>54</v>
      </c>
      <c r="E3031" s="424">
        <v>124.9</v>
      </c>
      <c r="F3031" s="425" t="s">
        <v>46</v>
      </c>
      <c r="G3031" s="536" t="s">
        <v>6327</v>
      </c>
    </row>
    <row r="3032" spans="1:7" x14ac:dyDescent="0.2">
      <c r="A3032" s="421">
        <v>44074</v>
      </c>
      <c r="B3032" s="422" t="s">
        <v>6115</v>
      </c>
      <c r="C3032" s="423" t="s">
        <v>6116</v>
      </c>
      <c r="D3032" s="423" t="s">
        <v>54</v>
      </c>
      <c r="E3032" s="424">
        <v>6518</v>
      </c>
      <c r="F3032" s="425" t="s">
        <v>46</v>
      </c>
      <c r="G3032" s="536" t="s">
        <v>6327</v>
      </c>
    </row>
    <row r="3033" spans="1:7" x14ac:dyDescent="0.2">
      <c r="A3033" s="421">
        <v>44074</v>
      </c>
      <c r="B3033" s="422" t="s">
        <v>6117</v>
      </c>
      <c r="C3033" s="423" t="s">
        <v>6118</v>
      </c>
      <c r="D3033" s="423" t="s">
        <v>54</v>
      </c>
      <c r="E3033" s="424">
        <v>980</v>
      </c>
      <c r="F3033" s="425" t="s">
        <v>46</v>
      </c>
      <c r="G3033" s="536" t="s">
        <v>6327</v>
      </c>
    </row>
    <row r="3034" spans="1:7" x14ac:dyDescent="0.2">
      <c r="A3034" s="421">
        <v>44074</v>
      </c>
      <c r="B3034" s="422" t="s">
        <v>6119</v>
      </c>
      <c r="C3034" s="423" t="s">
        <v>6120</v>
      </c>
      <c r="D3034" s="423" t="s">
        <v>54</v>
      </c>
      <c r="E3034" s="424">
        <v>523.35</v>
      </c>
      <c r="F3034" s="425" t="s">
        <v>46</v>
      </c>
      <c r="G3034" s="536" t="s">
        <v>6327</v>
      </c>
    </row>
    <row r="3035" spans="1:7" x14ac:dyDescent="0.2">
      <c r="A3035" s="421">
        <v>44074</v>
      </c>
      <c r="B3035" s="422" t="s">
        <v>6121</v>
      </c>
      <c r="C3035" s="423" t="s">
        <v>6122</v>
      </c>
      <c r="D3035" s="423" t="s">
        <v>135</v>
      </c>
      <c r="E3035" s="424">
        <v>231</v>
      </c>
      <c r="F3035" s="425" t="s">
        <v>46</v>
      </c>
      <c r="G3035" s="536" t="s">
        <v>6327</v>
      </c>
    </row>
    <row r="3036" spans="1:7" x14ac:dyDescent="0.2">
      <c r="A3036" s="421">
        <v>44074</v>
      </c>
      <c r="B3036" s="422" t="s">
        <v>6123</v>
      </c>
      <c r="C3036" s="423" t="s">
        <v>6124</v>
      </c>
      <c r="D3036" s="423" t="s">
        <v>54</v>
      </c>
      <c r="E3036" s="424">
        <v>340</v>
      </c>
      <c r="F3036" s="425" t="s">
        <v>46</v>
      </c>
      <c r="G3036" s="536" t="s">
        <v>6327</v>
      </c>
    </row>
    <row r="3037" spans="1:7" x14ac:dyDescent="0.2">
      <c r="A3037" s="421">
        <v>44074</v>
      </c>
      <c r="B3037" s="422" t="s">
        <v>6125</v>
      </c>
      <c r="C3037" s="423" t="s">
        <v>6126</v>
      </c>
      <c r="D3037" s="423" t="s">
        <v>54</v>
      </c>
      <c r="E3037" s="424">
        <v>3520</v>
      </c>
      <c r="F3037" s="425" t="s">
        <v>46</v>
      </c>
      <c r="G3037" s="536" t="s">
        <v>6327</v>
      </c>
    </row>
    <row r="3038" spans="1:7" x14ac:dyDescent="0.2">
      <c r="A3038" s="421">
        <v>44074</v>
      </c>
      <c r="B3038" s="422" t="s">
        <v>6127</v>
      </c>
      <c r="C3038" s="423" t="s">
        <v>6128</v>
      </c>
      <c r="D3038" s="423" t="s">
        <v>54</v>
      </c>
      <c r="E3038" s="424">
        <v>3439.6</v>
      </c>
      <c r="F3038" s="425" t="s">
        <v>46</v>
      </c>
      <c r="G3038" s="536" t="s">
        <v>6327</v>
      </c>
    </row>
    <row r="3039" spans="1:7" x14ac:dyDescent="0.2">
      <c r="A3039" s="421">
        <v>44074</v>
      </c>
      <c r="B3039" s="422" t="s">
        <v>6131</v>
      </c>
      <c r="C3039" s="423" t="s">
        <v>6132</v>
      </c>
      <c r="D3039" s="423" t="s">
        <v>54</v>
      </c>
      <c r="E3039" s="424">
        <v>1191.6500000000001</v>
      </c>
      <c r="F3039" s="425" t="s">
        <v>46</v>
      </c>
      <c r="G3039" s="536" t="s">
        <v>6327</v>
      </c>
    </row>
    <row r="3040" spans="1:7" x14ac:dyDescent="0.2">
      <c r="A3040" s="421">
        <v>44074</v>
      </c>
      <c r="B3040" s="422" t="s">
        <v>6133</v>
      </c>
      <c r="C3040" s="423" t="s">
        <v>6134</v>
      </c>
      <c r="D3040" s="423" t="s">
        <v>54</v>
      </c>
      <c r="E3040" s="424">
        <v>1649.25</v>
      </c>
      <c r="F3040" s="425" t="s">
        <v>46</v>
      </c>
      <c r="G3040" s="536" t="s">
        <v>6327</v>
      </c>
    </row>
    <row r="3041" spans="1:8" x14ac:dyDescent="0.2">
      <c r="A3041" s="421">
        <v>44074</v>
      </c>
      <c r="B3041" s="422" t="s">
        <v>6135</v>
      </c>
      <c r="C3041" s="423" t="s">
        <v>6136</v>
      </c>
      <c r="D3041" s="423" t="s">
        <v>54</v>
      </c>
      <c r="E3041" s="424">
        <v>230</v>
      </c>
      <c r="F3041" s="425" t="s">
        <v>46</v>
      </c>
      <c r="G3041" s="536" t="s">
        <v>6327</v>
      </c>
    </row>
    <row r="3042" spans="1:8" x14ac:dyDescent="0.2">
      <c r="A3042" s="421">
        <v>44074</v>
      </c>
      <c r="B3042" s="422" t="s">
        <v>6137</v>
      </c>
      <c r="C3042" s="423" t="s">
        <v>6138</v>
      </c>
      <c r="D3042" s="423" t="s">
        <v>54</v>
      </c>
      <c r="E3042" s="424">
        <v>260</v>
      </c>
      <c r="F3042" s="425" t="s">
        <v>46</v>
      </c>
      <c r="G3042" s="536" t="s">
        <v>6327</v>
      </c>
    </row>
    <row r="3043" spans="1:8" x14ac:dyDescent="0.2">
      <c r="A3043" s="421">
        <v>44074</v>
      </c>
      <c r="B3043" s="422" t="s">
        <v>6143</v>
      </c>
      <c r="C3043" s="423" t="s">
        <v>6144</v>
      </c>
      <c r="D3043" s="423" t="s">
        <v>54</v>
      </c>
      <c r="E3043" s="424">
        <v>658.5</v>
      </c>
      <c r="F3043" s="425" t="s">
        <v>46</v>
      </c>
      <c r="G3043" s="536" t="s">
        <v>6327</v>
      </c>
    </row>
    <row r="3044" spans="1:8" x14ac:dyDescent="0.2">
      <c r="A3044" s="421">
        <v>44074</v>
      </c>
      <c r="B3044" s="422" t="s">
        <v>6145</v>
      </c>
      <c r="C3044" s="423" t="s">
        <v>6146</v>
      </c>
      <c r="D3044" s="423" t="s">
        <v>54</v>
      </c>
      <c r="E3044" s="424">
        <v>275.3</v>
      </c>
      <c r="F3044" s="425" t="s">
        <v>46</v>
      </c>
      <c r="G3044" s="536" t="s">
        <v>6327</v>
      </c>
    </row>
    <row r="3045" spans="1:8" x14ac:dyDescent="0.2">
      <c r="A3045" s="421">
        <v>44074</v>
      </c>
      <c r="B3045" s="422" t="s">
        <v>6147</v>
      </c>
      <c r="C3045" s="423" t="s">
        <v>6148</v>
      </c>
      <c r="D3045" s="423" t="s">
        <v>54</v>
      </c>
      <c r="E3045" s="424">
        <v>89</v>
      </c>
      <c r="F3045" s="425" t="s">
        <v>46</v>
      </c>
      <c r="G3045" s="536" t="s">
        <v>6327</v>
      </c>
    </row>
    <row r="3046" spans="1:8" x14ac:dyDescent="0.2">
      <c r="A3046" s="421">
        <v>44075</v>
      </c>
      <c r="B3046" s="422" t="s">
        <v>6151</v>
      </c>
      <c r="C3046" s="423" t="s">
        <v>6152</v>
      </c>
      <c r="D3046" s="423" t="s">
        <v>54</v>
      </c>
      <c r="E3046" s="424">
        <v>380</v>
      </c>
      <c r="F3046" s="425" t="s">
        <v>46</v>
      </c>
      <c r="G3046" s="536" t="s">
        <v>6327</v>
      </c>
    </row>
    <row r="3047" spans="1:8" x14ac:dyDescent="0.2">
      <c r="A3047" s="421">
        <v>44075</v>
      </c>
      <c r="B3047" s="422" t="s">
        <v>6153</v>
      </c>
      <c r="C3047" s="423" t="s">
        <v>6154</v>
      </c>
      <c r="D3047" s="423" t="s">
        <v>54</v>
      </c>
      <c r="E3047" s="424">
        <v>260</v>
      </c>
      <c r="F3047" s="425" t="s">
        <v>46</v>
      </c>
      <c r="G3047" s="536" t="s">
        <v>6327</v>
      </c>
    </row>
    <row r="3048" spans="1:8" x14ac:dyDescent="0.2">
      <c r="A3048" s="421">
        <v>44076</v>
      </c>
      <c r="B3048" s="422" t="s">
        <v>6155</v>
      </c>
      <c r="C3048" s="423" t="s">
        <v>6156</v>
      </c>
      <c r="D3048" s="423" t="s">
        <v>54</v>
      </c>
      <c r="E3048" s="424">
        <v>1260</v>
      </c>
      <c r="F3048" s="425" t="s">
        <v>46</v>
      </c>
      <c r="G3048" s="536" t="s">
        <v>6327</v>
      </c>
    </row>
    <row r="3049" spans="1:8" x14ac:dyDescent="0.2">
      <c r="A3049" s="421">
        <v>44076</v>
      </c>
      <c r="B3049" s="422" t="s">
        <v>6157</v>
      </c>
      <c r="C3049" s="423" t="s">
        <v>6158</v>
      </c>
      <c r="D3049" s="423" t="s">
        <v>54</v>
      </c>
      <c r="E3049" s="424">
        <v>1716</v>
      </c>
      <c r="F3049" s="425" t="s">
        <v>46</v>
      </c>
      <c r="G3049" s="536" t="s">
        <v>6327</v>
      </c>
    </row>
    <row r="3050" spans="1:8" x14ac:dyDescent="0.2">
      <c r="A3050" s="421">
        <v>44076</v>
      </c>
      <c r="B3050" s="422" t="s">
        <v>6159</v>
      </c>
      <c r="C3050" s="423" t="s">
        <v>6160</v>
      </c>
      <c r="D3050" s="423" t="s">
        <v>54</v>
      </c>
      <c r="E3050" s="424">
        <v>959</v>
      </c>
      <c r="F3050" s="425" t="s">
        <v>46</v>
      </c>
      <c r="G3050" s="536" t="s">
        <v>6327</v>
      </c>
    </row>
    <row r="3051" spans="1:8" x14ac:dyDescent="0.2">
      <c r="A3051" s="421">
        <v>44076</v>
      </c>
      <c r="B3051" s="422" t="s">
        <v>6161</v>
      </c>
      <c r="C3051" s="423" t="s">
        <v>6162</v>
      </c>
      <c r="D3051" s="423" t="s">
        <v>54</v>
      </c>
      <c r="E3051" s="424">
        <v>1635</v>
      </c>
      <c r="F3051" s="425" t="s">
        <v>46</v>
      </c>
      <c r="G3051" s="536" t="s">
        <v>6327</v>
      </c>
    </row>
    <row r="3052" spans="1:8" x14ac:dyDescent="0.2">
      <c r="A3052" s="421">
        <v>44076</v>
      </c>
      <c r="B3052" s="422" t="s">
        <v>6163</v>
      </c>
      <c r="C3052" s="423" t="s">
        <v>6164</v>
      </c>
      <c r="D3052" s="423" t="s">
        <v>54</v>
      </c>
      <c r="E3052" s="424">
        <v>1425</v>
      </c>
      <c r="F3052" s="425" t="s">
        <v>46</v>
      </c>
      <c r="G3052" s="536" t="s">
        <v>6327</v>
      </c>
    </row>
    <row r="3053" spans="1:8" x14ac:dyDescent="0.2">
      <c r="A3053" s="421">
        <v>44005</v>
      </c>
      <c r="B3053" s="422" t="s">
        <v>6088</v>
      </c>
      <c r="C3053" s="423"/>
      <c r="D3053" s="423" t="s">
        <v>303</v>
      </c>
      <c r="E3053" s="424">
        <v>28.1</v>
      </c>
      <c r="F3053" s="425" t="s">
        <v>46</v>
      </c>
      <c r="G3053" s="536" t="s">
        <v>6327</v>
      </c>
    </row>
    <row r="3054" spans="1:8" x14ac:dyDescent="0.2">
      <c r="A3054" s="421">
        <v>44085</v>
      </c>
      <c r="B3054" s="422" t="s">
        <v>6168</v>
      </c>
      <c r="C3054" s="423" t="s">
        <v>6166</v>
      </c>
      <c r="D3054" s="423" t="s">
        <v>54</v>
      </c>
      <c r="E3054" s="424">
        <v>517.5</v>
      </c>
      <c r="F3054" s="425" t="s">
        <v>46</v>
      </c>
      <c r="G3054" s="536" t="s">
        <v>6327</v>
      </c>
      <c r="H3054" s="105" t="s">
        <v>6167</v>
      </c>
    </row>
    <row r="3055" spans="1:8" x14ac:dyDescent="0.2">
      <c r="A3055" s="421">
        <v>44085</v>
      </c>
      <c r="B3055" s="422" t="s">
        <v>6168</v>
      </c>
      <c r="C3055" s="423" t="s">
        <v>6169</v>
      </c>
      <c r="D3055" s="423" t="s">
        <v>54</v>
      </c>
      <c r="E3055" s="424">
        <v>484</v>
      </c>
      <c r="F3055" s="425" t="s">
        <v>46</v>
      </c>
      <c r="G3055" s="536" t="s">
        <v>6327</v>
      </c>
      <c r="H3055" s="105" t="s">
        <v>6167</v>
      </c>
    </row>
    <row r="3056" spans="1:8" x14ac:dyDescent="0.2">
      <c r="A3056" s="421">
        <v>44085</v>
      </c>
      <c r="B3056" s="422" t="s">
        <v>6168</v>
      </c>
      <c r="C3056" s="423" t="s">
        <v>6170</v>
      </c>
      <c r="D3056" s="423" t="s">
        <v>54</v>
      </c>
      <c r="E3056" s="424">
        <v>517.5</v>
      </c>
      <c r="F3056" s="425" t="s">
        <v>46</v>
      </c>
      <c r="G3056" s="536" t="s">
        <v>6327</v>
      </c>
      <c r="H3056" s="105" t="s">
        <v>6171</v>
      </c>
    </row>
    <row r="3057" spans="1:8" x14ac:dyDescent="0.2">
      <c r="A3057" s="421">
        <v>44096</v>
      </c>
      <c r="B3057" s="422" t="s">
        <v>6173</v>
      </c>
      <c r="C3057" s="423" t="s">
        <v>5043</v>
      </c>
      <c r="D3057" s="423" t="s">
        <v>54</v>
      </c>
      <c r="E3057" s="424">
        <v>535</v>
      </c>
      <c r="F3057" s="425" t="s">
        <v>46</v>
      </c>
      <c r="G3057" s="536" t="s">
        <v>6327</v>
      </c>
      <c r="H3057" s="105" t="s">
        <v>6172</v>
      </c>
    </row>
    <row r="3058" spans="1:8" x14ac:dyDescent="0.2">
      <c r="A3058" s="421">
        <v>44096</v>
      </c>
      <c r="B3058" s="422" t="s">
        <v>6173</v>
      </c>
      <c r="C3058" s="423" t="s">
        <v>6174</v>
      </c>
      <c r="D3058" s="423" t="s">
        <v>54</v>
      </c>
      <c r="E3058" s="424">
        <v>535</v>
      </c>
      <c r="F3058" s="425" t="s">
        <v>46</v>
      </c>
      <c r="G3058" s="536" t="s">
        <v>6327</v>
      </c>
      <c r="H3058" s="105" t="s">
        <v>6172</v>
      </c>
    </row>
    <row r="3059" spans="1:8" x14ac:dyDescent="0.2">
      <c r="A3059" s="421">
        <v>44096</v>
      </c>
      <c r="B3059" s="422" t="s">
        <v>6173</v>
      </c>
      <c r="C3059" s="423" t="s">
        <v>6165</v>
      </c>
      <c r="D3059" s="423" t="s">
        <v>54</v>
      </c>
      <c r="E3059" s="424">
        <v>535</v>
      </c>
      <c r="F3059" s="425" t="s">
        <v>46</v>
      </c>
      <c r="G3059" s="536" t="s">
        <v>6327</v>
      </c>
      <c r="H3059" s="105" t="s">
        <v>6175</v>
      </c>
    </row>
    <row r="3060" spans="1:8" x14ac:dyDescent="0.2">
      <c r="A3060" s="421">
        <v>44099</v>
      </c>
      <c r="B3060" s="422" t="s">
        <v>6178</v>
      </c>
      <c r="C3060" s="423" t="s">
        <v>6176</v>
      </c>
      <c r="D3060" s="423" t="s">
        <v>54</v>
      </c>
      <c r="E3060" s="424">
        <v>590</v>
      </c>
      <c r="F3060" s="425" t="s">
        <v>46</v>
      </c>
      <c r="G3060" s="536" t="s">
        <v>6327</v>
      </c>
      <c r="H3060" s="105" t="s">
        <v>6177</v>
      </c>
    </row>
    <row r="3061" spans="1:8" x14ac:dyDescent="0.2">
      <c r="A3061" s="421">
        <v>44103</v>
      </c>
      <c r="B3061" s="422" t="s">
        <v>6179</v>
      </c>
      <c r="C3061" s="423"/>
      <c r="D3061" s="423" t="s">
        <v>48</v>
      </c>
      <c r="E3061" s="424">
        <v>258.88</v>
      </c>
      <c r="F3061" s="425" t="s">
        <v>46</v>
      </c>
      <c r="G3061" s="536" t="s">
        <v>6327</v>
      </c>
      <c r="H3061" s="105" t="s">
        <v>6179</v>
      </c>
    </row>
    <row r="3062" spans="1:8" x14ac:dyDescent="0.2">
      <c r="A3062" s="421">
        <v>44106</v>
      </c>
      <c r="B3062" s="422" t="s">
        <v>6180</v>
      </c>
      <c r="C3062" s="423"/>
      <c r="D3062" s="423" t="s">
        <v>48</v>
      </c>
      <c r="E3062" s="424">
        <v>250</v>
      </c>
      <c r="F3062" s="425" t="s">
        <v>46</v>
      </c>
      <c r="G3062" s="536" t="s">
        <v>6327</v>
      </c>
      <c r="H3062" s="105" t="s">
        <v>6180</v>
      </c>
    </row>
    <row r="3063" spans="1:8" x14ac:dyDescent="0.2">
      <c r="A3063" s="421">
        <v>44110</v>
      </c>
      <c r="B3063" s="422" t="s">
        <v>6183</v>
      </c>
      <c r="C3063" s="423" t="s">
        <v>6181</v>
      </c>
      <c r="D3063" s="423" t="s">
        <v>54</v>
      </c>
      <c r="E3063" s="424">
        <v>430</v>
      </c>
      <c r="F3063" s="425" t="s">
        <v>46</v>
      </c>
      <c r="G3063" s="536" t="s">
        <v>6327</v>
      </c>
      <c r="H3063" s="105" t="s">
        <v>6182</v>
      </c>
    </row>
    <row r="3064" spans="1:8" x14ac:dyDescent="0.2">
      <c r="A3064" s="421">
        <v>44110</v>
      </c>
      <c r="B3064" s="422" t="s">
        <v>6186</v>
      </c>
      <c r="C3064" s="423" t="s">
        <v>6184</v>
      </c>
      <c r="D3064" s="423" t="s">
        <v>54</v>
      </c>
      <c r="E3064" s="424">
        <v>960.3</v>
      </c>
      <c r="F3064" s="425" t="s">
        <v>46</v>
      </c>
      <c r="G3064" s="536" t="s">
        <v>6327</v>
      </c>
      <c r="H3064" s="105" t="s">
        <v>6185</v>
      </c>
    </row>
    <row r="3065" spans="1:8" x14ac:dyDescent="0.2">
      <c r="A3065" s="421">
        <v>44110</v>
      </c>
      <c r="B3065" s="422" t="s">
        <v>6189</v>
      </c>
      <c r="C3065" s="423" t="s">
        <v>6187</v>
      </c>
      <c r="D3065" s="423" t="s">
        <v>54</v>
      </c>
      <c r="E3065" s="424">
        <v>89.9</v>
      </c>
      <c r="F3065" s="425" t="s">
        <v>46</v>
      </c>
      <c r="G3065" s="536" t="s">
        <v>6327</v>
      </c>
      <c r="H3065" s="105" t="s">
        <v>6188</v>
      </c>
    </row>
    <row r="3066" spans="1:8" x14ac:dyDescent="0.2">
      <c r="A3066" s="421">
        <v>44113</v>
      </c>
      <c r="B3066" s="422" t="s">
        <v>6192</v>
      </c>
      <c r="C3066" s="423" t="s">
        <v>6190</v>
      </c>
      <c r="D3066" s="423" t="s">
        <v>54</v>
      </c>
      <c r="E3066" s="424">
        <v>523</v>
      </c>
      <c r="F3066" s="425" t="s">
        <v>46</v>
      </c>
      <c r="G3066" s="536" t="s">
        <v>6327</v>
      </c>
      <c r="H3066" s="105" t="s">
        <v>6191</v>
      </c>
    </row>
    <row r="3067" spans="1:8" x14ac:dyDescent="0.2">
      <c r="A3067" s="421">
        <v>44117</v>
      </c>
      <c r="B3067" s="422" t="s">
        <v>6193</v>
      </c>
      <c r="C3067" s="423"/>
      <c r="D3067" s="423" t="s">
        <v>303</v>
      </c>
      <c r="E3067" s="424">
        <v>12.869999999999891</v>
      </c>
      <c r="F3067" s="425" t="s">
        <v>46</v>
      </c>
      <c r="G3067" s="536" t="s">
        <v>6327</v>
      </c>
      <c r="H3067" s="105" t="s">
        <v>6193</v>
      </c>
    </row>
    <row r="3068" spans="1:8" x14ac:dyDescent="0.2">
      <c r="A3068" s="421">
        <v>44117</v>
      </c>
      <c r="B3068" s="422" t="s">
        <v>6195</v>
      </c>
      <c r="C3068" s="423" t="s">
        <v>5667</v>
      </c>
      <c r="D3068" s="423" t="s">
        <v>54</v>
      </c>
      <c r="E3068" s="424">
        <v>1010.3</v>
      </c>
      <c r="F3068" s="425" t="s">
        <v>46</v>
      </c>
      <c r="G3068" s="536" t="s">
        <v>6327</v>
      </c>
      <c r="H3068" s="105" t="s">
        <v>6194</v>
      </c>
    </row>
    <row r="3069" spans="1:8" x14ac:dyDescent="0.2">
      <c r="A3069" s="421">
        <v>44118</v>
      </c>
      <c r="B3069" s="422" t="s">
        <v>6192</v>
      </c>
      <c r="C3069" s="423" t="s">
        <v>6196</v>
      </c>
      <c r="D3069" s="423" t="s">
        <v>54</v>
      </c>
      <c r="E3069" s="424">
        <v>887.5</v>
      </c>
      <c r="F3069" s="425" t="s">
        <v>46</v>
      </c>
      <c r="G3069" s="536" t="s">
        <v>6327</v>
      </c>
      <c r="H3069" s="105" t="s">
        <v>6197</v>
      </c>
    </row>
    <row r="3070" spans="1:8" x14ac:dyDescent="0.2">
      <c r="A3070" s="421">
        <v>44118</v>
      </c>
      <c r="B3070" s="422" t="s">
        <v>6168</v>
      </c>
      <c r="C3070" s="423" t="s">
        <v>6198</v>
      </c>
      <c r="D3070" s="423" t="s">
        <v>54</v>
      </c>
      <c r="E3070" s="424">
        <v>875</v>
      </c>
      <c r="F3070" s="425" t="s">
        <v>46</v>
      </c>
      <c r="G3070" s="536" t="s">
        <v>6327</v>
      </c>
      <c r="H3070" s="105" t="s">
        <v>6199</v>
      </c>
    </row>
    <row r="3071" spans="1:8" x14ac:dyDescent="0.2">
      <c r="A3071" s="421">
        <v>44119</v>
      </c>
      <c r="B3071" s="422" t="s">
        <v>6200</v>
      </c>
      <c r="C3071" s="423"/>
      <c r="D3071" s="423" t="s">
        <v>48</v>
      </c>
      <c r="E3071" s="424">
        <v>439.89</v>
      </c>
      <c r="F3071" s="425" t="s">
        <v>46</v>
      </c>
      <c r="G3071" s="536" t="s">
        <v>6327</v>
      </c>
      <c r="H3071" s="105" t="s">
        <v>6200</v>
      </c>
    </row>
    <row r="3072" spans="1:8" x14ac:dyDescent="0.2">
      <c r="A3072" s="421">
        <v>44123</v>
      </c>
      <c r="B3072" s="422" t="s">
        <v>6205</v>
      </c>
      <c r="C3072" s="423"/>
      <c r="D3072" s="423" t="s">
        <v>49</v>
      </c>
      <c r="E3072" s="424">
        <v>2000</v>
      </c>
      <c r="F3072" s="425" t="s">
        <v>46</v>
      </c>
      <c r="G3072" s="536" t="s">
        <v>6327</v>
      </c>
      <c r="H3072" s="105" t="s">
        <v>6205</v>
      </c>
    </row>
    <row r="3073" spans="1:8" x14ac:dyDescent="0.2">
      <c r="A3073" s="421">
        <v>44123</v>
      </c>
      <c r="B3073" s="422" t="s">
        <v>6189</v>
      </c>
      <c r="C3073" s="423" t="s">
        <v>6206</v>
      </c>
      <c r="D3073" s="423" t="s">
        <v>54</v>
      </c>
      <c r="E3073" s="424">
        <v>506.9</v>
      </c>
      <c r="F3073" s="425" t="s">
        <v>46</v>
      </c>
      <c r="G3073" s="536" t="s">
        <v>6327</v>
      </c>
      <c r="H3073" s="105" t="s">
        <v>6207</v>
      </c>
    </row>
    <row r="3074" spans="1:8" x14ac:dyDescent="0.2">
      <c r="A3074" s="421">
        <v>44123</v>
      </c>
      <c r="B3074" s="422" t="s">
        <v>6210</v>
      </c>
      <c r="C3074" s="423" t="s">
        <v>6208</v>
      </c>
      <c r="D3074" s="423" t="s">
        <v>54</v>
      </c>
      <c r="E3074" s="424">
        <v>612.70000000000005</v>
      </c>
      <c r="F3074" s="425" t="s">
        <v>46</v>
      </c>
      <c r="G3074" s="536" t="s">
        <v>6327</v>
      </c>
      <c r="H3074" s="105" t="s">
        <v>6209</v>
      </c>
    </row>
    <row r="3075" spans="1:8" x14ac:dyDescent="0.2">
      <c r="A3075" s="421">
        <v>44125</v>
      </c>
      <c r="B3075" s="422" t="s">
        <v>4178</v>
      </c>
      <c r="C3075" s="423" t="s">
        <v>6211</v>
      </c>
      <c r="D3075" s="423" t="s">
        <v>54</v>
      </c>
      <c r="E3075" s="424">
        <v>180.83</v>
      </c>
      <c r="F3075" s="425" t="s">
        <v>46</v>
      </c>
      <c r="G3075" s="536" t="s">
        <v>6327</v>
      </c>
      <c r="H3075" s="105" t="s">
        <v>6212</v>
      </c>
    </row>
    <row r="3076" spans="1:8" x14ac:dyDescent="0.2">
      <c r="A3076" s="421">
        <v>44126</v>
      </c>
      <c r="B3076" s="422" t="s">
        <v>6218</v>
      </c>
      <c r="C3076" s="423" t="s">
        <v>6216</v>
      </c>
      <c r="D3076" s="423" t="s">
        <v>54</v>
      </c>
      <c r="E3076" s="424">
        <v>292</v>
      </c>
      <c r="F3076" s="425" t="s">
        <v>46</v>
      </c>
      <c r="G3076" s="536" t="s">
        <v>6327</v>
      </c>
      <c r="H3076" s="105" t="s">
        <v>6217</v>
      </c>
    </row>
    <row r="3077" spans="1:8" x14ac:dyDescent="0.2">
      <c r="A3077" s="421">
        <v>44130</v>
      </c>
      <c r="B3077" s="422" t="s">
        <v>6219</v>
      </c>
      <c r="C3077" s="423"/>
      <c r="D3077" s="423" t="s">
        <v>48</v>
      </c>
      <c r="E3077" s="424">
        <v>85</v>
      </c>
      <c r="F3077" s="425" t="s">
        <v>46</v>
      </c>
      <c r="G3077" s="536" t="s">
        <v>6327</v>
      </c>
      <c r="H3077" s="105" t="s">
        <v>6219</v>
      </c>
    </row>
    <row r="3078" spans="1:8" x14ac:dyDescent="0.2">
      <c r="A3078" s="421">
        <v>44130</v>
      </c>
      <c r="B3078" s="422" t="s">
        <v>6192</v>
      </c>
      <c r="C3078" s="423" t="s">
        <v>6220</v>
      </c>
      <c r="D3078" s="423" t="s">
        <v>54</v>
      </c>
      <c r="E3078" s="424">
        <v>531.1</v>
      </c>
      <c r="F3078" s="425" t="s">
        <v>46</v>
      </c>
      <c r="G3078" s="536" t="s">
        <v>6327</v>
      </c>
      <c r="H3078" s="105" t="s">
        <v>6221</v>
      </c>
    </row>
    <row r="3079" spans="1:8" x14ac:dyDescent="0.2">
      <c r="A3079" s="421">
        <v>44130</v>
      </c>
      <c r="B3079" s="422" t="s">
        <v>4178</v>
      </c>
      <c r="C3079" s="423" t="s">
        <v>6222</v>
      </c>
      <c r="D3079" s="423" t="s">
        <v>54</v>
      </c>
      <c r="E3079" s="424">
        <v>1530</v>
      </c>
      <c r="F3079" s="425" t="s">
        <v>46</v>
      </c>
      <c r="G3079" s="536" t="s">
        <v>6327</v>
      </c>
      <c r="H3079" s="105" t="s">
        <v>6223</v>
      </c>
    </row>
    <row r="3080" spans="1:8" x14ac:dyDescent="0.2">
      <c r="A3080" s="421">
        <v>44130</v>
      </c>
      <c r="B3080" s="422" t="s">
        <v>6218</v>
      </c>
      <c r="C3080" s="423" t="s">
        <v>6224</v>
      </c>
      <c r="D3080" s="423" t="s">
        <v>54</v>
      </c>
      <c r="E3080" s="424">
        <v>113</v>
      </c>
      <c r="F3080" s="425" t="s">
        <v>46</v>
      </c>
      <c r="G3080" s="536" t="s">
        <v>6327</v>
      </c>
      <c r="H3080" s="105" t="s">
        <v>6225</v>
      </c>
    </row>
    <row r="3081" spans="1:8" x14ac:dyDescent="0.2">
      <c r="A3081" s="421">
        <v>44145</v>
      </c>
      <c r="B3081" s="422" t="s">
        <v>6173</v>
      </c>
      <c r="C3081" s="423" t="s">
        <v>6227</v>
      </c>
      <c r="D3081" s="423" t="s">
        <v>54</v>
      </c>
      <c r="E3081" s="424">
        <v>595</v>
      </c>
      <c r="F3081" s="425" t="s">
        <v>46</v>
      </c>
      <c r="G3081" s="536" t="s">
        <v>6327</v>
      </c>
      <c r="H3081" s="105" t="s">
        <v>6228</v>
      </c>
    </row>
    <row r="3082" spans="1:8" x14ac:dyDescent="0.2">
      <c r="A3082" s="421">
        <v>44145</v>
      </c>
      <c r="B3082" s="422" t="s">
        <v>6192</v>
      </c>
      <c r="C3082" s="423" t="s">
        <v>6229</v>
      </c>
      <c r="D3082" s="423" t="s">
        <v>54</v>
      </c>
      <c r="E3082" s="424">
        <v>336</v>
      </c>
      <c r="F3082" s="425" t="s">
        <v>46</v>
      </c>
      <c r="G3082" s="536" t="s">
        <v>6327</v>
      </c>
      <c r="H3082" s="105" t="s">
        <v>6230</v>
      </c>
    </row>
    <row r="3083" spans="1:8" x14ac:dyDescent="0.2">
      <c r="A3083" s="421">
        <v>44152</v>
      </c>
      <c r="B3083" s="422" t="s">
        <v>6192</v>
      </c>
      <c r="C3083" s="423" t="s">
        <v>6231</v>
      </c>
      <c r="D3083" s="423" t="s">
        <v>54</v>
      </c>
      <c r="E3083" s="424">
        <v>1106.2</v>
      </c>
      <c r="F3083" s="425" t="s">
        <v>46</v>
      </c>
      <c r="G3083" s="536" t="s">
        <v>6327</v>
      </c>
      <c r="H3083" s="105" t="s">
        <v>6232</v>
      </c>
    </row>
    <row r="3084" spans="1:8" x14ac:dyDescent="0.2">
      <c r="A3084" s="421">
        <v>44153</v>
      </c>
      <c r="B3084" s="422" t="s">
        <v>6235</v>
      </c>
      <c r="C3084" s="423" t="s">
        <v>6233</v>
      </c>
      <c r="D3084" s="423" t="s">
        <v>54</v>
      </c>
      <c r="E3084" s="424">
        <v>1912.76</v>
      </c>
      <c r="F3084" s="425" t="s">
        <v>46</v>
      </c>
      <c r="G3084" s="536" t="s">
        <v>6327</v>
      </c>
      <c r="H3084" s="105" t="s">
        <v>6234</v>
      </c>
    </row>
    <row r="3085" spans="1:8" x14ac:dyDescent="0.2">
      <c r="A3085" s="421">
        <v>44160</v>
      </c>
      <c r="B3085" s="422" t="s">
        <v>6218</v>
      </c>
      <c r="C3085" s="423" t="s">
        <v>6236</v>
      </c>
      <c r="D3085" s="423" t="s">
        <v>54</v>
      </c>
      <c r="E3085" s="424">
        <v>200</v>
      </c>
      <c r="F3085" s="425" t="s">
        <v>46</v>
      </c>
      <c r="G3085" s="536" t="s">
        <v>6327</v>
      </c>
      <c r="H3085" s="105" t="s">
        <v>6237</v>
      </c>
    </row>
    <row r="3086" spans="1:8" x14ac:dyDescent="0.2">
      <c r="A3086" s="421">
        <v>44160</v>
      </c>
      <c r="B3086" s="422" t="s">
        <v>6218</v>
      </c>
      <c r="C3086" s="423" t="s">
        <v>6238</v>
      </c>
      <c r="D3086" s="423" t="s">
        <v>54</v>
      </c>
      <c r="E3086" s="424">
        <v>200</v>
      </c>
      <c r="F3086" s="425" t="s">
        <v>46</v>
      </c>
      <c r="G3086" s="536" t="s">
        <v>6327</v>
      </c>
      <c r="H3086" s="105" t="s">
        <v>6237</v>
      </c>
    </row>
    <row r="3087" spans="1:8" x14ac:dyDescent="0.2">
      <c r="A3087" s="421">
        <v>44162</v>
      </c>
      <c r="B3087" s="422" t="s">
        <v>4178</v>
      </c>
      <c r="C3087" s="423" t="s">
        <v>6239</v>
      </c>
      <c r="D3087" s="423" t="s">
        <v>54</v>
      </c>
      <c r="E3087" s="424">
        <v>228.15</v>
      </c>
      <c r="F3087" s="425" t="s">
        <v>46</v>
      </c>
      <c r="G3087" s="536" t="s">
        <v>6327</v>
      </c>
      <c r="H3087" s="105" t="s">
        <v>6240</v>
      </c>
    </row>
    <row r="3088" spans="1:8" x14ac:dyDescent="0.2">
      <c r="A3088" s="421">
        <v>44162</v>
      </c>
      <c r="B3088" s="422" t="s">
        <v>4135</v>
      </c>
      <c r="C3088" s="423" t="s">
        <v>6241</v>
      </c>
      <c r="D3088" s="423" t="s">
        <v>54</v>
      </c>
      <c r="E3088" s="424">
        <v>594</v>
      </c>
      <c r="F3088" s="425" t="s">
        <v>46</v>
      </c>
      <c r="G3088" s="536" t="s">
        <v>6327</v>
      </c>
      <c r="H3088" s="105" t="s">
        <v>6242</v>
      </c>
    </row>
    <row r="3089" spans="1:8" x14ac:dyDescent="0.2">
      <c r="A3089" s="421">
        <v>44168</v>
      </c>
      <c r="B3089" s="422" t="s">
        <v>6192</v>
      </c>
      <c r="C3089" s="423" t="s">
        <v>6243</v>
      </c>
      <c r="D3089" s="423" t="s">
        <v>54</v>
      </c>
      <c r="E3089" s="424">
        <v>497.5</v>
      </c>
      <c r="F3089" s="425" t="s">
        <v>46</v>
      </c>
      <c r="G3089" s="536" t="s">
        <v>6327</v>
      </c>
      <c r="H3089" s="105" t="s">
        <v>6244</v>
      </c>
    </row>
    <row r="3090" spans="1:8" x14ac:dyDescent="0.2">
      <c r="A3090" s="421">
        <v>44176</v>
      </c>
      <c r="B3090" s="422" t="s">
        <v>6247</v>
      </c>
      <c r="C3090" s="423" t="s">
        <v>6245</v>
      </c>
      <c r="D3090" s="423" t="s">
        <v>54</v>
      </c>
      <c r="E3090" s="424">
        <v>2066</v>
      </c>
      <c r="F3090" s="425" t="s">
        <v>46</v>
      </c>
      <c r="G3090" s="536" t="s">
        <v>6327</v>
      </c>
      <c r="H3090" s="105" t="s">
        <v>6246</v>
      </c>
    </row>
    <row r="3091" spans="1:8" x14ac:dyDescent="0.2">
      <c r="A3091" s="421">
        <v>44179</v>
      </c>
      <c r="B3091" s="422" t="s">
        <v>6250</v>
      </c>
      <c r="C3091" s="423"/>
      <c r="D3091" s="423" t="s">
        <v>48</v>
      </c>
      <c r="E3091" s="424">
        <v>800</v>
      </c>
      <c r="F3091" s="425" t="s">
        <v>46</v>
      </c>
      <c r="G3091" s="536" t="s">
        <v>6327</v>
      </c>
      <c r="H3091" s="105" t="s">
        <v>6250</v>
      </c>
    </row>
    <row r="3092" spans="1:8" ht="12.75" thickBot="1" x14ac:dyDescent="0.25">
      <c r="A3092" s="421">
        <v>44188</v>
      </c>
      <c r="B3092" s="422" t="s">
        <v>6254</v>
      </c>
      <c r="C3092" s="423"/>
      <c r="D3092" s="423" t="s">
        <v>48</v>
      </c>
      <c r="E3092" s="424">
        <v>80.349999999999994</v>
      </c>
      <c r="F3092" s="425" t="s">
        <v>46</v>
      </c>
      <c r="G3092" s="536" t="s">
        <v>6327</v>
      </c>
      <c r="H3092" s="105" t="s">
        <v>6254</v>
      </c>
    </row>
    <row r="3093" spans="1:8" ht="12.75" thickBot="1" x14ac:dyDescent="0.25">
      <c r="A3093" s="735" t="s">
        <v>3078</v>
      </c>
      <c r="B3093" s="736"/>
      <c r="C3093" s="467"/>
      <c r="D3093" s="468"/>
      <c r="E3093" s="469">
        <f>SUM(E2979:E3092)</f>
        <v>98177.66</v>
      </c>
      <c r="F3093" s="575"/>
      <c r="G3093" s="467"/>
      <c r="H3093" s="471"/>
    </row>
    <row r="3094" spans="1:8" ht="12.75" thickBot="1" x14ac:dyDescent="0.25">
      <c r="A3094" s="421">
        <v>43852</v>
      </c>
      <c r="B3094" s="422" t="s">
        <v>5934</v>
      </c>
      <c r="C3094" s="423" t="s">
        <v>5935</v>
      </c>
      <c r="D3094" s="423" t="s">
        <v>54</v>
      </c>
      <c r="E3094" s="424">
        <v>3350</v>
      </c>
      <c r="F3094" s="425" t="s">
        <v>46</v>
      </c>
      <c r="G3094" s="536" t="s">
        <v>6328</v>
      </c>
    </row>
    <row r="3095" spans="1:8" ht="12.75" thickBot="1" x14ac:dyDescent="0.25">
      <c r="A3095" s="735" t="s">
        <v>3078</v>
      </c>
      <c r="B3095" s="736"/>
      <c r="C3095" s="467"/>
      <c r="D3095" s="468"/>
      <c r="E3095" s="469">
        <f>SUM(E3094:E3094)</f>
        <v>3350</v>
      </c>
      <c r="F3095" s="575"/>
      <c r="G3095" s="467"/>
      <c r="H3095" s="471"/>
    </row>
    <row r="3096" spans="1:8" ht="12.75" thickBot="1" x14ac:dyDescent="0.25">
      <c r="A3096" s="421">
        <v>43864</v>
      </c>
      <c r="B3096" s="422" t="s">
        <v>5975</v>
      </c>
      <c r="C3096" s="426">
        <v>1010</v>
      </c>
      <c r="D3096" s="423" t="s">
        <v>54</v>
      </c>
      <c r="E3096" s="424">
        <v>2018.9</v>
      </c>
      <c r="F3096" s="425" t="s">
        <v>46</v>
      </c>
      <c r="G3096" s="536" t="s">
        <v>6329</v>
      </c>
    </row>
    <row r="3097" spans="1:8" ht="12.75" thickBot="1" x14ac:dyDescent="0.25">
      <c r="A3097" s="735" t="s">
        <v>3078</v>
      </c>
      <c r="B3097" s="736"/>
      <c r="C3097" s="467"/>
      <c r="D3097" s="468"/>
      <c r="E3097" s="469">
        <f>SUM(E3096)</f>
        <v>2018.9</v>
      </c>
      <c r="F3097" s="575"/>
      <c r="G3097" s="467"/>
      <c r="H3097" s="471"/>
    </row>
    <row r="3098" spans="1:8" x14ac:dyDescent="0.2">
      <c r="A3098" s="421">
        <v>43860</v>
      </c>
      <c r="B3098" s="422" t="s">
        <v>5969</v>
      </c>
      <c r="C3098" s="423" t="s">
        <v>5970</v>
      </c>
      <c r="D3098" s="423" t="s">
        <v>54</v>
      </c>
      <c r="E3098" s="424">
        <v>199.16</v>
      </c>
      <c r="F3098" s="425" t="s">
        <v>46</v>
      </c>
      <c r="G3098" s="536" t="s">
        <v>5584</v>
      </c>
    </row>
    <row r="3099" spans="1:8" x14ac:dyDescent="0.2">
      <c r="A3099" s="421">
        <v>43872</v>
      </c>
      <c r="B3099" s="422" t="s">
        <v>5999</v>
      </c>
      <c r="C3099" s="423" t="s">
        <v>6000</v>
      </c>
      <c r="D3099" s="423" t="s">
        <v>54</v>
      </c>
      <c r="E3099" s="424">
        <v>5000</v>
      </c>
      <c r="F3099" s="425" t="s">
        <v>46</v>
      </c>
      <c r="G3099" s="536" t="s">
        <v>5584</v>
      </c>
    </row>
    <row r="3100" spans="1:8" x14ac:dyDescent="0.2">
      <c r="A3100" s="421">
        <v>43872</v>
      </c>
      <c r="B3100" s="422" t="s">
        <v>6001</v>
      </c>
      <c r="C3100" s="423" t="s">
        <v>6002</v>
      </c>
      <c r="D3100" s="423" t="s">
        <v>54</v>
      </c>
      <c r="E3100" s="424">
        <v>5000</v>
      </c>
      <c r="F3100" s="425" t="s">
        <v>46</v>
      </c>
      <c r="G3100" s="536" t="s">
        <v>5584</v>
      </c>
    </row>
    <row r="3101" spans="1:8" x14ac:dyDescent="0.2">
      <c r="A3101" s="421">
        <v>43872</v>
      </c>
      <c r="B3101" s="422" t="s">
        <v>6003</v>
      </c>
      <c r="C3101" s="423" t="s">
        <v>6004</v>
      </c>
      <c r="D3101" s="423" t="s">
        <v>54</v>
      </c>
      <c r="E3101" s="424">
        <v>5000</v>
      </c>
      <c r="F3101" s="425" t="s">
        <v>46</v>
      </c>
      <c r="G3101" s="536" t="s">
        <v>5584</v>
      </c>
    </row>
    <row r="3102" spans="1:8" x14ac:dyDescent="0.2">
      <c r="A3102" s="421">
        <v>43892</v>
      </c>
      <c r="B3102" s="422" t="s">
        <v>6043</v>
      </c>
      <c r="C3102" s="423" t="s">
        <v>6044</v>
      </c>
      <c r="D3102" s="423" t="s">
        <v>54</v>
      </c>
      <c r="E3102" s="424">
        <v>2161.58</v>
      </c>
      <c r="F3102" s="425" t="s">
        <v>46</v>
      </c>
      <c r="G3102" s="536" t="s">
        <v>5584</v>
      </c>
    </row>
    <row r="3103" spans="1:8" x14ac:dyDescent="0.2">
      <c r="A3103" s="421">
        <v>43895</v>
      </c>
      <c r="B3103" s="422" t="s">
        <v>6058</v>
      </c>
      <c r="C3103" s="423" t="s">
        <v>6059</v>
      </c>
      <c r="D3103" s="423" t="s">
        <v>54</v>
      </c>
      <c r="E3103" s="424">
        <v>5100</v>
      </c>
      <c r="F3103" s="425" t="s">
        <v>46</v>
      </c>
      <c r="G3103" s="536" t="s">
        <v>5584</v>
      </c>
    </row>
    <row r="3104" spans="1:8" x14ac:dyDescent="0.2">
      <c r="A3104" s="421">
        <v>44074</v>
      </c>
      <c r="B3104" s="422" t="s">
        <v>6102</v>
      </c>
      <c r="C3104" s="423" t="s">
        <v>6103</v>
      </c>
      <c r="D3104" s="423" t="s">
        <v>54</v>
      </c>
      <c r="E3104" s="424">
        <v>459.4</v>
      </c>
      <c r="F3104" s="425" t="s">
        <v>46</v>
      </c>
      <c r="G3104" s="536" t="s">
        <v>5584</v>
      </c>
    </row>
    <row r="3105" spans="1:8" x14ac:dyDescent="0.2">
      <c r="A3105" s="421">
        <v>44074</v>
      </c>
      <c r="B3105" s="422" t="s">
        <v>6104</v>
      </c>
      <c r="C3105" s="423" t="s">
        <v>6105</v>
      </c>
      <c r="D3105" s="423" t="s">
        <v>54</v>
      </c>
      <c r="E3105" s="424">
        <v>5000</v>
      </c>
      <c r="F3105" s="425" t="s">
        <v>46</v>
      </c>
      <c r="G3105" s="536" t="s">
        <v>5584</v>
      </c>
    </row>
    <row r="3106" spans="1:8" x14ac:dyDescent="0.2">
      <c r="A3106" s="421">
        <v>44067</v>
      </c>
      <c r="B3106" s="422" t="s">
        <v>6094</v>
      </c>
      <c r="C3106" s="423" t="s">
        <v>6095</v>
      </c>
      <c r="D3106" s="423" t="s">
        <v>54</v>
      </c>
      <c r="E3106" s="424">
        <v>10000</v>
      </c>
      <c r="F3106" s="425" t="s">
        <v>46</v>
      </c>
      <c r="G3106" s="536" t="s">
        <v>5584</v>
      </c>
    </row>
    <row r="3107" spans="1:8" ht="12.75" thickBot="1" x14ac:dyDescent="0.25">
      <c r="A3107" s="421">
        <v>44120</v>
      </c>
      <c r="B3107" s="422" t="s">
        <v>4272</v>
      </c>
      <c r="C3107" s="423" t="s">
        <v>6203</v>
      </c>
      <c r="D3107" s="423" t="s">
        <v>54</v>
      </c>
      <c r="E3107" s="424">
        <v>5000</v>
      </c>
      <c r="F3107" s="425" t="s">
        <v>46</v>
      </c>
      <c r="G3107" s="536" t="s">
        <v>5584</v>
      </c>
      <c r="H3107" s="105" t="s">
        <v>6204</v>
      </c>
    </row>
    <row r="3108" spans="1:8" ht="12.75" thickBot="1" x14ac:dyDescent="0.25">
      <c r="A3108" s="735" t="s">
        <v>3078</v>
      </c>
      <c r="B3108" s="736"/>
      <c r="C3108" s="467"/>
      <c r="D3108" s="468"/>
      <c r="E3108" s="469">
        <f>SUM(E3098:E3107)</f>
        <v>42920.14</v>
      </c>
      <c r="F3108" s="575"/>
      <c r="G3108" s="467"/>
      <c r="H3108" s="471"/>
    </row>
    <row r="3109" spans="1:8" x14ac:dyDescent="0.2">
      <c r="A3109" s="421">
        <v>43843</v>
      </c>
      <c r="B3109" s="422" t="s">
        <v>5909</v>
      </c>
      <c r="C3109" s="423"/>
      <c r="D3109" s="423" t="s">
        <v>81</v>
      </c>
      <c r="E3109" s="424">
        <v>590</v>
      </c>
      <c r="F3109" s="425" t="s">
        <v>46</v>
      </c>
      <c r="G3109" s="536" t="s">
        <v>6330</v>
      </c>
    </row>
    <row r="3110" spans="1:8" ht="12.75" thickBot="1" x14ac:dyDescent="0.25">
      <c r="A3110" s="421">
        <v>43844</v>
      </c>
      <c r="B3110" s="422" t="s">
        <v>5910</v>
      </c>
      <c r="C3110" s="423" t="s">
        <v>5911</v>
      </c>
      <c r="D3110" s="423" t="s">
        <v>135</v>
      </c>
      <c r="E3110" s="424">
        <v>675.68</v>
      </c>
      <c r="F3110" s="425" t="s">
        <v>46</v>
      </c>
      <c r="G3110" s="536" t="s">
        <v>6330</v>
      </c>
    </row>
    <row r="3111" spans="1:8" ht="12.75" thickBot="1" x14ac:dyDescent="0.25">
      <c r="A3111" s="735" t="s">
        <v>3078</v>
      </c>
      <c r="B3111" s="736"/>
      <c r="C3111" s="467"/>
      <c r="D3111" s="468"/>
      <c r="E3111" s="469">
        <f>SUM(E3109:E3110)</f>
        <v>1265.6799999999998</v>
      </c>
      <c r="F3111" s="575"/>
      <c r="G3111" s="467"/>
      <c r="H3111" s="471"/>
    </row>
    <row r="3112" spans="1:8" x14ac:dyDescent="0.2">
      <c r="A3112" s="421">
        <v>43845</v>
      </c>
      <c r="B3112" s="422" t="s">
        <v>5912</v>
      </c>
      <c r="C3112" s="423"/>
      <c r="D3112" s="423" t="s">
        <v>48</v>
      </c>
      <c r="E3112" s="424">
        <v>103</v>
      </c>
      <c r="F3112" s="425" t="s">
        <v>46</v>
      </c>
      <c r="G3112" s="536" t="s">
        <v>10</v>
      </c>
    </row>
    <row r="3113" spans="1:8" x14ac:dyDescent="0.2">
      <c r="A3113" s="421">
        <v>43846</v>
      </c>
      <c r="B3113" s="422" t="s">
        <v>5915</v>
      </c>
      <c r="C3113" s="423" t="s">
        <v>5916</v>
      </c>
      <c r="D3113" s="423" t="s">
        <v>54</v>
      </c>
      <c r="E3113" s="424">
        <v>1300</v>
      </c>
      <c r="F3113" s="425" t="s">
        <v>46</v>
      </c>
      <c r="G3113" s="536" t="s">
        <v>10</v>
      </c>
    </row>
    <row r="3114" spans="1:8" x14ac:dyDescent="0.2">
      <c r="A3114" s="421">
        <v>43853</v>
      </c>
      <c r="B3114" s="422" t="s">
        <v>5936</v>
      </c>
      <c r="C3114" s="423"/>
      <c r="D3114" s="423" t="s">
        <v>81</v>
      </c>
      <c r="E3114" s="424">
        <v>342.5</v>
      </c>
      <c r="F3114" s="425" t="s">
        <v>46</v>
      </c>
      <c r="G3114" s="536" t="s">
        <v>10</v>
      </c>
    </row>
    <row r="3115" spans="1:8" x14ac:dyDescent="0.2">
      <c r="A3115" s="421">
        <v>43853</v>
      </c>
      <c r="B3115" s="422" t="s">
        <v>5938</v>
      </c>
      <c r="C3115" s="423" t="s">
        <v>5939</v>
      </c>
      <c r="D3115" s="423" t="s">
        <v>54</v>
      </c>
      <c r="E3115" s="424">
        <v>6524</v>
      </c>
      <c r="F3115" s="425" t="s">
        <v>46</v>
      </c>
      <c r="G3115" s="536" t="s">
        <v>10</v>
      </c>
    </row>
    <row r="3116" spans="1:8" x14ac:dyDescent="0.2">
      <c r="A3116" s="421">
        <v>43854</v>
      </c>
      <c r="B3116" s="422" t="s">
        <v>5940</v>
      </c>
      <c r="C3116" s="423" t="s">
        <v>5941</v>
      </c>
      <c r="D3116" s="423" t="s">
        <v>54</v>
      </c>
      <c r="E3116" s="424">
        <v>540</v>
      </c>
      <c r="F3116" s="425" t="s">
        <v>46</v>
      </c>
      <c r="G3116" s="536" t="s">
        <v>10</v>
      </c>
    </row>
    <row r="3117" spans="1:8" x14ac:dyDescent="0.2">
      <c r="A3117" s="421">
        <v>43857</v>
      </c>
      <c r="B3117" s="422" t="s">
        <v>5946</v>
      </c>
      <c r="C3117" s="423" t="s">
        <v>5947</v>
      </c>
      <c r="D3117" s="423" t="s">
        <v>135</v>
      </c>
      <c r="E3117" s="424">
        <v>764.71</v>
      </c>
      <c r="F3117" s="425" t="s">
        <v>46</v>
      </c>
      <c r="G3117" s="536" t="s">
        <v>10</v>
      </c>
    </row>
    <row r="3118" spans="1:8" x14ac:dyDescent="0.2">
      <c r="A3118" s="421">
        <v>43857</v>
      </c>
      <c r="B3118" s="422" t="s">
        <v>5948</v>
      </c>
      <c r="C3118" s="423" t="s">
        <v>5949</v>
      </c>
      <c r="D3118" s="423" t="s">
        <v>54</v>
      </c>
      <c r="E3118" s="424">
        <v>93</v>
      </c>
      <c r="F3118" s="425" t="s">
        <v>46</v>
      </c>
      <c r="G3118" s="536" t="s">
        <v>10</v>
      </c>
    </row>
    <row r="3119" spans="1:8" x14ac:dyDescent="0.2">
      <c r="A3119" s="421">
        <v>43859</v>
      </c>
      <c r="B3119" s="422" t="s">
        <v>5963</v>
      </c>
      <c r="C3119" s="423" t="s">
        <v>5964</v>
      </c>
      <c r="D3119" s="423" t="s">
        <v>54</v>
      </c>
      <c r="E3119" s="424">
        <v>280</v>
      </c>
      <c r="F3119" s="425" t="s">
        <v>46</v>
      </c>
      <c r="G3119" s="536" t="s">
        <v>10</v>
      </c>
    </row>
    <row r="3120" spans="1:8" x14ac:dyDescent="0.2">
      <c r="A3120" s="421">
        <v>43860</v>
      </c>
      <c r="B3120" s="422" t="s">
        <v>5971</v>
      </c>
      <c r="C3120" s="423" t="s">
        <v>5972</v>
      </c>
      <c r="D3120" s="423" t="s">
        <v>54</v>
      </c>
      <c r="E3120" s="424">
        <v>48</v>
      </c>
      <c r="F3120" s="425" t="s">
        <v>46</v>
      </c>
      <c r="G3120" s="536" t="s">
        <v>10</v>
      </c>
    </row>
    <row r="3121" spans="1:7" x14ac:dyDescent="0.2">
      <c r="A3121" s="421">
        <v>43865</v>
      </c>
      <c r="B3121" s="422" t="s">
        <v>5980</v>
      </c>
      <c r="C3121" s="423"/>
      <c r="D3121" s="423" t="s">
        <v>81</v>
      </c>
      <c r="E3121" s="424">
        <v>342.5</v>
      </c>
      <c r="F3121" s="425" t="s">
        <v>46</v>
      </c>
      <c r="G3121" s="536" t="s">
        <v>10</v>
      </c>
    </row>
    <row r="3122" spans="1:7" x14ac:dyDescent="0.2">
      <c r="A3122" s="421">
        <v>43866</v>
      </c>
      <c r="B3122" s="422" t="s">
        <v>5981</v>
      </c>
      <c r="C3122" s="423" t="s">
        <v>5982</v>
      </c>
      <c r="D3122" s="423" t="s">
        <v>135</v>
      </c>
      <c r="E3122" s="424">
        <v>2594.14</v>
      </c>
      <c r="F3122" s="425" t="s">
        <v>46</v>
      </c>
      <c r="G3122" s="536" t="s">
        <v>10</v>
      </c>
    </row>
    <row r="3123" spans="1:7" x14ac:dyDescent="0.2">
      <c r="A3123" s="421">
        <v>43868</v>
      </c>
      <c r="B3123" s="422" t="s">
        <v>5983</v>
      </c>
      <c r="C3123" s="423" t="s">
        <v>5984</v>
      </c>
      <c r="D3123" s="423" t="s">
        <v>54</v>
      </c>
      <c r="E3123" s="424">
        <v>1300</v>
      </c>
      <c r="F3123" s="425" t="s">
        <v>46</v>
      </c>
      <c r="G3123" s="536" t="s">
        <v>10</v>
      </c>
    </row>
    <row r="3124" spans="1:7" x14ac:dyDescent="0.2">
      <c r="A3124" s="421">
        <v>43871</v>
      </c>
      <c r="B3124" s="422" t="s">
        <v>5985</v>
      </c>
      <c r="C3124" s="423" t="s">
        <v>5986</v>
      </c>
      <c r="D3124" s="423" t="s">
        <v>54</v>
      </c>
      <c r="E3124" s="424">
        <v>155.69999999999999</v>
      </c>
      <c r="F3124" s="425" t="s">
        <v>46</v>
      </c>
      <c r="G3124" s="536" t="s">
        <v>10</v>
      </c>
    </row>
    <row r="3125" spans="1:7" x14ac:dyDescent="0.2">
      <c r="A3125" s="421">
        <v>43871</v>
      </c>
      <c r="B3125" s="422" t="s">
        <v>5989</v>
      </c>
      <c r="C3125" s="423"/>
      <c r="D3125" s="423" t="s">
        <v>48</v>
      </c>
      <c r="E3125" s="424">
        <v>302.5</v>
      </c>
      <c r="F3125" s="425" t="s">
        <v>46</v>
      </c>
      <c r="G3125" s="536" t="s">
        <v>10</v>
      </c>
    </row>
    <row r="3126" spans="1:7" x14ac:dyDescent="0.2">
      <c r="A3126" s="421">
        <v>43871</v>
      </c>
      <c r="B3126" s="422" t="s">
        <v>5992</v>
      </c>
      <c r="C3126" s="423" t="s">
        <v>5993</v>
      </c>
      <c r="D3126" s="423" t="s">
        <v>54</v>
      </c>
      <c r="E3126" s="424">
        <v>208.19</v>
      </c>
      <c r="F3126" s="425" t="s">
        <v>46</v>
      </c>
      <c r="G3126" s="536" t="s">
        <v>10</v>
      </c>
    </row>
    <row r="3127" spans="1:7" x14ac:dyDescent="0.2">
      <c r="A3127" s="421">
        <v>43872</v>
      </c>
      <c r="B3127" s="422" t="s">
        <v>5996</v>
      </c>
      <c r="C3127" s="423"/>
      <c r="D3127" s="423" t="s">
        <v>48</v>
      </c>
      <c r="E3127" s="424">
        <v>693</v>
      </c>
      <c r="F3127" s="425" t="s">
        <v>46</v>
      </c>
      <c r="G3127" s="536" t="s">
        <v>10</v>
      </c>
    </row>
    <row r="3128" spans="1:7" x14ac:dyDescent="0.2">
      <c r="A3128" s="421">
        <v>43878</v>
      </c>
      <c r="B3128" s="422" t="s">
        <v>6019</v>
      </c>
      <c r="C3128" s="423"/>
      <c r="D3128" s="423" t="s">
        <v>48</v>
      </c>
      <c r="E3128" s="424">
        <v>604.20000000000005</v>
      </c>
      <c r="F3128" s="425" t="s">
        <v>46</v>
      </c>
      <c r="G3128" s="536" t="s">
        <v>10</v>
      </c>
    </row>
    <row r="3129" spans="1:7" x14ac:dyDescent="0.2">
      <c r="A3129" s="421">
        <v>43878</v>
      </c>
      <c r="B3129" s="422" t="s">
        <v>6020</v>
      </c>
      <c r="C3129" s="423" t="s">
        <v>6021</v>
      </c>
      <c r="D3129" s="423" t="s">
        <v>54</v>
      </c>
      <c r="E3129" s="424">
        <v>736</v>
      </c>
      <c r="F3129" s="425" t="s">
        <v>46</v>
      </c>
      <c r="G3129" s="536" t="s">
        <v>10</v>
      </c>
    </row>
    <row r="3130" spans="1:7" x14ac:dyDescent="0.2">
      <c r="A3130" s="421">
        <v>43879</v>
      </c>
      <c r="B3130" s="422" t="s">
        <v>6024</v>
      </c>
      <c r="C3130" s="423" t="s">
        <v>6025</v>
      </c>
      <c r="D3130" s="423" t="s">
        <v>135</v>
      </c>
      <c r="E3130" s="424">
        <v>3266.41</v>
      </c>
      <c r="F3130" s="425" t="s">
        <v>46</v>
      </c>
      <c r="G3130" s="536" t="s">
        <v>10</v>
      </c>
    </row>
    <row r="3131" spans="1:7" x14ac:dyDescent="0.2">
      <c r="A3131" s="421">
        <v>43879</v>
      </c>
      <c r="B3131" s="422" t="s">
        <v>6026</v>
      </c>
      <c r="C3131" s="423"/>
      <c r="D3131" s="423" t="s">
        <v>48</v>
      </c>
      <c r="E3131" s="424">
        <v>360.84</v>
      </c>
      <c r="F3131" s="425" t="s">
        <v>46</v>
      </c>
      <c r="G3131" s="536" t="s">
        <v>10</v>
      </c>
    </row>
    <row r="3132" spans="1:7" x14ac:dyDescent="0.2">
      <c r="A3132" s="421">
        <v>43880</v>
      </c>
      <c r="B3132" s="422" t="s">
        <v>6029</v>
      </c>
      <c r="C3132" s="423"/>
      <c r="D3132" s="423" t="s">
        <v>81</v>
      </c>
      <c r="E3132" s="424">
        <v>672.5</v>
      </c>
      <c r="F3132" s="425" t="s">
        <v>46</v>
      </c>
      <c r="G3132" s="536" t="s">
        <v>10</v>
      </c>
    </row>
    <row r="3133" spans="1:7" x14ac:dyDescent="0.2">
      <c r="A3133" s="421">
        <v>43880</v>
      </c>
      <c r="B3133" s="422" t="s">
        <v>6030</v>
      </c>
      <c r="C3133" s="423"/>
      <c r="D3133" s="423" t="s">
        <v>81</v>
      </c>
      <c r="E3133" s="424">
        <v>672.5</v>
      </c>
      <c r="F3133" s="425" t="s">
        <v>46</v>
      </c>
      <c r="G3133" s="536" t="s">
        <v>10</v>
      </c>
    </row>
    <row r="3134" spans="1:7" x14ac:dyDescent="0.2">
      <c r="A3134" s="421">
        <v>43880</v>
      </c>
      <c r="B3134" s="422" t="s">
        <v>6031</v>
      </c>
      <c r="C3134" s="423"/>
      <c r="D3134" s="423" t="s">
        <v>81</v>
      </c>
      <c r="E3134" s="424">
        <v>507.5</v>
      </c>
      <c r="F3134" s="425" t="s">
        <v>46</v>
      </c>
      <c r="G3134" s="536" t="s">
        <v>10</v>
      </c>
    </row>
    <row r="3135" spans="1:7" x14ac:dyDescent="0.2">
      <c r="A3135" s="421">
        <v>43881</v>
      </c>
      <c r="B3135" s="422" t="s">
        <v>6034</v>
      </c>
      <c r="C3135" s="423"/>
      <c r="D3135" s="423" t="s">
        <v>303</v>
      </c>
      <c r="E3135" s="424">
        <v>-204.78</v>
      </c>
      <c r="F3135" s="425" t="s">
        <v>46</v>
      </c>
      <c r="G3135" s="536" t="s">
        <v>10</v>
      </c>
    </row>
    <row r="3136" spans="1:7" x14ac:dyDescent="0.2">
      <c r="A3136" s="421">
        <v>43881</v>
      </c>
      <c r="B3136" s="422" t="s">
        <v>6035</v>
      </c>
      <c r="C3136" s="423"/>
      <c r="D3136" s="423" t="s">
        <v>49</v>
      </c>
      <c r="E3136" s="424">
        <v>1000</v>
      </c>
      <c r="F3136" s="425" t="s">
        <v>46</v>
      </c>
      <c r="G3136" s="536" t="s">
        <v>10</v>
      </c>
    </row>
    <row r="3137" spans="1:7" x14ac:dyDescent="0.2">
      <c r="A3137" s="421">
        <v>43893</v>
      </c>
      <c r="B3137" s="422" t="s">
        <v>6048</v>
      </c>
      <c r="C3137" s="423" t="s">
        <v>6049</v>
      </c>
      <c r="D3137" s="423" t="s">
        <v>54</v>
      </c>
      <c r="E3137" s="424">
        <v>1299</v>
      </c>
      <c r="F3137" s="425" t="s">
        <v>46</v>
      </c>
      <c r="G3137" s="536" t="s">
        <v>10</v>
      </c>
    </row>
    <row r="3138" spans="1:7" x14ac:dyDescent="0.2">
      <c r="A3138" s="421">
        <v>43894</v>
      </c>
      <c r="B3138" s="422" t="s">
        <v>6050</v>
      </c>
      <c r="C3138" s="423"/>
      <c r="D3138" s="423" t="s">
        <v>81</v>
      </c>
      <c r="E3138" s="424">
        <v>590</v>
      </c>
      <c r="F3138" s="425" t="s">
        <v>46</v>
      </c>
      <c r="G3138" s="536" t="s">
        <v>10</v>
      </c>
    </row>
    <row r="3139" spans="1:7" x14ac:dyDescent="0.2">
      <c r="A3139" s="421">
        <v>43894</v>
      </c>
      <c r="B3139" s="422" t="s">
        <v>6055</v>
      </c>
      <c r="C3139" s="423"/>
      <c r="D3139" s="423" t="s">
        <v>81</v>
      </c>
      <c r="E3139" s="424">
        <v>920</v>
      </c>
      <c r="F3139" s="425" t="s">
        <v>46</v>
      </c>
      <c r="G3139" s="536" t="s">
        <v>10</v>
      </c>
    </row>
    <row r="3140" spans="1:7" x14ac:dyDescent="0.2">
      <c r="A3140" s="421">
        <v>43895</v>
      </c>
      <c r="B3140" s="422" t="s">
        <v>6056</v>
      </c>
      <c r="C3140" s="423" t="s">
        <v>6057</v>
      </c>
      <c r="D3140" s="423" t="s">
        <v>54</v>
      </c>
      <c r="E3140" s="424">
        <v>760.62</v>
      </c>
      <c r="F3140" s="425" t="s">
        <v>46</v>
      </c>
      <c r="G3140" s="536" t="s">
        <v>10</v>
      </c>
    </row>
    <row r="3141" spans="1:7" x14ac:dyDescent="0.2">
      <c r="A3141" s="421">
        <v>43896</v>
      </c>
      <c r="B3141" s="422" t="s">
        <v>6060</v>
      </c>
      <c r="C3141" s="423"/>
      <c r="D3141" s="423" t="s">
        <v>48</v>
      </c>
      <c r="E3141" s="424">
        <v>936</v>
      </c>
      <c r="F3141" s="425" t="s">
        <v>46</v>
      </c>
      <c r="G3141" s="536" t="s">
        <v>10</v>
      </c>
    </row>
    <row r="3142" spans="1:7" x14ac:dyDescent="0.2">
      <c r="A3142" s="421">
        <v>43896</v>
      </c>
      <c r="B3142" s="422" t="s">
        <v>6061</v>
      </c>
      <c r="C3142" s="423"/>
      <c r="D3142" s="423" t="s">
        <v>48</v>
      </c>
      <c r="E3142" s="424">
        <v>936</v>
      </c>
      <c r="F3142" s="425" t="s">
        <v>46</v>
      </c>
      <c r="G3142" s="536" t="s">
        <v>10</v>
      </c>
    </row>
    <row r="3143" spans="1:7" x14ac:dyDescent="0.2">
      <c r="A3143" s="421">
        <v>43896</v>
      </c>
      <c r="B3143" s="422" t="s">
        <v>6062</v>
      </c>
      <c r="C3143" s="423"/>
      <c r="D3143" s="423" t="s">
        <v>48</v>
      </c>
      <c r="E3143" s="424">
        <v>624</v>
      </c>
      <c r="F3143" s="425" t="s">
        <v>46</v>
      </c>
      <c r="G3143" s="536" t="s">
        <v>10</v>
      </c>
    </row>
    <row r="3144" spans="1:7" x14ac:dyDescent="0.2">
      <c r="A3144" s="421">
        <v>43901</v>
      </c>
      <c r="B3144" s="422" t="s">
        <v>6075</v>
      </c>
      <c r="C3144" s="423" t="s">
        <v>6076</v>
      </c>
      <c r="D3144" s="423" t="s">
        <v>54</v>
      </c>
      <c r="E3144" s="424">
        <v>270</v>
      </c>
      <c r="F3144" s="425" t="s">
        <v>46</v>
      </c>
      <c r="G3144" s="536" t="s">
        <v>10</v>
      </c>
    </row>
    <row r="3145" spans="1:7" x14ac:dyDescent="0.2">
      <c r="A3145" s="421">
        <v>43903</v>
      </c>
      <c r="B3145" s="422" t="s">
        <v>6081</v>
      </c>
      <c r="C3145" s="423" t="s">
        <v>6082</v>
      </c>
      <c r="D3145" s="423" t="s">
        <v>54</v>
      </c>
      <c r="E3145" s="424">
        <v>1300</v>
      </c>
      <c r="F3145" s="425" t="s">
        <v>46</v>
      </c>
      <c r="G3145" s="536" t="s">
        <v>10</v>
      </c>
    </row>
    <row r="3146" spans="1:7" x14ac:dyDescent="0.2">
      <c r="A3146" s="421">
        <v>44074</v>
      </c>
      <c r="B3146" s="422" t="s">
        <v>6100</v>
      </c>
      <c r="C3146" s="423" t="s">
        <v>6101</v>
      </c>
      <c r="D3146" s="423" t="s">
        <v>54</v>
      </c>
      <c r="E3146" s="424">
        <v>1300</v>
      </c>
      <c r="F3146" s="543" t="s">
        <v>46</v>
      </c>
      <c r="G3146" s="536" t="s">
        <v>10</v>
      </c>
    </row>
    <row r="3147" spans="1:7" x14ac:dyDescent="0.2">
      <c r="A3147" s="421">
        <v>44074</v>
      </c>
      <c r="B3147" s="422" t="s">
        <v>6110</v>
      </c>
      <c r="C3147" s="423" t="s">
        <v>6109</v>
      </c>
      <c r="D3147" s="423" t="s">
        <v>54</v>
      </c>
      <c r="E3147" s="424">
        <v>1300</v>
      </c>
      <c r="F3147" s="543" t="s">
        <v>46</v>
      </c>
      <c r="G3147" s="536" t="s">
        <v>10</v>
      </c>
    </row>
    <row r="3148" spans="1:7" x14ac:dyDescent="0.2">
      <c r="A3148" s="421">
        <v>44074</v>
      </c>
      <c r="B3148" s="422" t="s">
        <v>6129</v>
      </c>
      <c r="C3148" s="423" t="s">
        <v>6130</v>
      </c>
      <c r="D3148" s="423" t="s">
        <v>54</v>
      </c>
      <c r="E3148" s="424">
        <v>1300</v>
      </c>
      <c r="F3148" s="543" t="s">
        <v>46</v>
      </c>
      <c r="G3148" s="536" t="s">
        <v>10</v>
      </c>
    </row>
    <row r="3149" spans="1:7" x14ac:dyDescent="0.2">
      <c r="A3149" s="421">
        <v>44074</v>
      </c>
      <c r="B3149" s="422" t="s">
        <v>6139</v>
      </c>
      <c r="C3149" s="423" t="s">
        <v>6140</v>
      </c>
      <c r="D3149" s="423" t="s">
        <v>54</v>
      </c>
      <c r="E3149" s="424">
        <v>350</v>
      </c>
      <c r="F3149" s="543" t="s">
        <v>46</v>
      </c>
      <c r="G3149" s="536" t="s">
        <v>10</v>
      </c>
    </row>
    <row r="3150" spans="1:7" x14ac:dyDescent="0.2">
      <c r="A3150" s="421">
        <v>44074</v>
      </c>
      <c r="B3150" s="422" t="s">
        <v>6141</v>
      </c>
      <c r="C3150" s="423" t="s">
        <v>6142</v>
      </c>
      <c r="D3150" s="423" t="s">
        <v>54</v>
      </c>
      <c r="E3150" s="424">
        <v>1300</v>
      </c>
      <c r="F3150" s="543" t="s">
        <v>46</v>
      </c>
      <c r="G3150" s="536" t="s">
        <v>10</v>
      </c>
    </row>
    <row r="3151" spans="1:7" x14ac:dyDescent="0.2">
      <c r="A3151" s="421">
        <v>44074</v>
      </c>
      <c r="B3151" s="422" t="s">
        <v>6149</v>
      </c>
      <c r="C3151" s="423" t="s">
        <v>6150</v>
      </c>
      <c r="D3151" s="423" t="s">
        <v>54</v>
      </c>
      <c r="E3151" s="424">
        <v>1300</v>
      </c>
      <c r="F3151" s="543" t="s">
        <v>46</v>
      </c>
      <c r="G3151" s="536" t="s">
        <v>10</v>
      </c>
    </row>
    <row r="3152" spans="1:7" x14ac:dyDescent="0.2">
      <c r="A3152" s="421">
        <v>43906</v>
      </c>
      <c r="B3152" s="422" t="s">
        <v>6083</v>
      </c>
      <c r="C3152" s="423" t="s">
        <v>6084</v>
      </c>
      <c r="D3152" s="423" t="s">
        <v>135</v>
      </c>
      <c r="E3152" s="424">
        <v>801.9</v>
      </c>
      <c r="F3152" s="425" t="s">
        <v>46</v>
      </c>
      <c r="G3152" s="536" t="s">
        <v>10</v>
      </c>
    </row>
    <row r="3153" spans="1:8" x14ac:dyDescent="0.2">
      <c r="A3153" s="421">
        <v>44125</v>
      </c>
      <c r="B3153" s="422" t="s">
        <v>6215</v>
      </c>
      <c r="C3153" s="423" t="s">
        <v>6213</v>
      </c>
      <c r="D3153" s="423" t="s">
        <v>54</v>
      </c>
      <c r="E3153" s="424">
        <v>660</v>
      </c>
      <c r="F3153" s="425" t="s">
        <v>46</v>
      </c>
      <c r="G3153" s="536" t="s">
        <v>10</v>
      </c>
      <c r="H3153" s="105" t="s">
        <v>6214</v>
      </c>
    </row>
    <row r="3154" spans="1:8" x14ac:dyDescent="0.2">
      <c r="A3154" s="421">
        <v>44141</v>
      </c>
      <c r="B3154" s="422" t="s">
        <v>6226</v>
      </c>
      <c r="C3154" s="423"/>
      <c r="D3154" s="423" t="s">
        <v>48</v>
      </c>
      <c r="E3154" s="424">
        <v>725</v>
      </c>
      <c r="F3154" s="425" t="s">
        <v>46</v>
      </c>
      <c r="G3154" s="536" t="s">
        <v>10</v>
      </c>
      <c r="H3154" s="105" t="s">
        <v>6226</v>
      </c>
    </row>
    <row r="3155" spans="1:8" x14ac:dyDescent="0.2">
      <c r="A3155" s="421">
        <v>44119</v>
      </c>
      <c r="B3155" s="422" t="s">
        <v>6202</v>
      </c>
      <c r="C3155" s="423">
        <v>69</v>
      </c>
      <c r="D3155" s="423" t="s">
        <v>54</v>
      </c>
      <c r="E3155" s="424">
        <v>1300</v>
      </c>
      <c r="F3155" s="425" t="s">
        <v>46</v>
      </c>
      <c r="G3155" s="536" t="s">
        <v>10</v>
      </c>
      <c r="H3155" s="105" t="s">
        <v>6201</v>
      </c>
    </row>
    <row r="3156" spans="1:8" ht="12.75" thickBot="1" x14ac:dyDescent="0.25">
      <c r="A3156" s="421">
        <v>44179</v>
      </c>
      <c r="B3156" s="422" t="s">
        <v>6202</v>
      </c>
      <c r="C3156" s="423" t="s">
        <v>6251</v>
      </c>
      <c r="D3156" s="423" t="s">
        <v>54</v>
      </c>
      <c r="E3156" s="424">
        <v>1300</v>
      </c>
      <c r="F3156" s="425" t="s">
        <v>46</v>
      </c>
      <c r="G3156" s="536" t="s">
        <v>10</v>
      </c>
      <c r="H3156" s="105" t="s">
        <v>6252</v>
      </c>
    </row>
    <row r="3157" spans="1:8" ht="12.75" thickBot="1" x14ac:dyDescent="0.25">
      <c r="A3157" s="735" t="s">
        <v>3078</v>
      </c>
      <c r="B3157" s="736"/>
      <c r="C3157" s="467"/>
      <c r="D3157" s="468"/>
      <c r="E3157" s="469">
        <f>SUM(E3112:E3156)</f>
        <v>42478.93</v>
      </c>
      <c r="F3157" s="575"/>
      <c r="G3157" s="467"/>
      <c r="H3157" s="471"/>
    </row>
    <row r="3158" spans="1:8" x14ac:dyDescent="0.2">
      <c r="A3158" s="421">
        <v>43839</v>
      </c>
      <c r="B3158" s="422" t="s">
        <v>5900</v>
      </c>
      <c r="C3158" s="423"/>
      <c r="D3158" s="423" t="s">
        <v>48</v>
      </c>
      <c r="E3158" s="424">
        <v>293.87</v>
      </c>
      <c r="F3158" s="425" t="s">
        <v>46</v>
      </c>
      <c r="G3158" s="536" t="s">
        <v>5</v>
      </c>
    </row>
    <row r="3159" spans="1:8" x14ac:dyDescent="0.2">
      <c r="A3159" s="421">
        <v>43846</v>
      </c>
      <c r="B3159" s="422" t="s">
        <v>5919</v>
      </c>
      <c r="C3159" s="423"/>
      <c r="D3159" s="423" t="s">
        <v>303</v>
      </c>
      <c r="E3159" s="424">
        <v>21</v>
      </c>
      <c r="F3159" s="425" t="s">
        <v>46</v>
      </c>
      <c r="G3159" s="536" t="s">
        <v>5</v>
      </c>
    </row>
    <row r="3160" spans="1:8" x14ac:dyDescent="0.2">
      <c r="A3160" s="421">
        <v>43846</v>
      </c>
      <c r="B3160" s="422" t="s">
        <v>5920</v>
      </c>
      <c r="C3160" s="423"/>
      <c r="D3160" s="423" t="s">
        <v>49</v>
      </c>
      <c r="E3160" s="424">
        <v>1000</v>
      </c>
      <c r="F3160" s="425" t="s">
        <v>46</v>
      </c>
      <c r="G3160" s="536" t="s">
        <v>5</v>
      </c>
    </row>
    <row r="3161" spans="1:8" x14ac:dyDescent="0.2">
      <c r="A3161" s="421">
        <v>43847</v>
      </c>
      <c r="B3161" s="422" t="s">
        <v>5923</v>
      </c>
      <c r="C3161" s="423"/>
      <c r="D3161" s="423" t="s">
        <v>49</v>
      </c>
      <c r="E3161" s="424">
        <v>1000</v>
      </c>
      <c r="F3161" s="425" t="s">
        <v>46</v>
      </c>
      <c r="G3161" s="536" t="s">
        <v>5</v>
      </c>
    </row>
    <row r="3162" spans="1:8" x14ac:dyDescent="0.2">
      <c r="A3162" s="421">
        <v>43851</v>
      </c>
      <c r="B3162" s="422" t="s">
        <v>5928</v>
      </c>
      <c r="C3162" s="423"/>
      <c r="D3162" s="423" t="s">
        <v>49</v>
      </c>
      <c r="E3162" s="424">
        <v>500</v>
      </c>
      <c r="F3162" s="425" t="s">
        <v>46</v>
      </c>
      <c r="G3162" s="536" t="s">
        <v>5</v>
      </c>
    </row>
    <row r="3163" spans="1:8" x14ac:dyDescent="0.2">
      <c r="A3163" s="421">
        <v>43853</v>
      </c>
      <c r="B3163" s="422" t="s">
        <v>5937</v>
      </c>
      <c r="C3163" s="423"/>
      <c r="D3163" s="423" t="s">
        <v>81</v>
      </c>
      <c r="E3163" s="424">
        <v>507.5</v>
      </c>
      <c r="F3163" s="425" t="s">
        <v>46</v>
      </c>
      <c r="G3163" s="536" t="s">
        <v>5</v>
      </c>
    </row>
    <row r="3164" spans="1:8" x14ac:dyDescent="0.2">
      <c r="A3164" s="421">
        <v>43857</v>
      </c>
      <c r="B3164" s="422" t="s">
        <v>5942</v>
      </c>
      <c r="C3164" s="423" t="s">
        <v>5943</v>
      </c>
      <c r="D3164" s="423" t="s">
        <v>54</v>
      </c>
      <c r="E3164" s="424">
        <v>675.72</v>
      </c>
      <c r="F3164" s="425" t="s">
        <v>46</v>
      </c>
      <c r="G3164" s="536" t="s">
        <v>5</v>
      </c>
    </row>
    <row r="3165" spans="1:8" x14ac:dyDescent="0.2">
      <c r="A3165" s="421">
        <v>43857</v>
      </c>
      <c r="B3165" s="422" t="s">
        <v>5944</v>
      </c>
      <c r="C3165" s="423" t="s">
        <v>5945</v>
      </c>
      <c r="D3165" s="423" t="s">
        <v>54</v>
      </c>
      <c r="E3165" s="424">
        <v>675.72</v>
      </c>
      <c r="F3165" s="425" t="s">
        <v>46</v>
      </c>
      <c r="G3165" s="536" t="s">
        <v>5</v>
      </c>
    </row>
    <row r="3166" spans="1:8" x14ac:dyDescent="0.2">
      <c r="A3166" s="421">
        <v>43857</v>
      </c>
      <c r="B3166" s="422" t="s">
        <v>5950</v>
      </c>
      <c r="C3166" s="423" t="s">
        <v>5951</v>
      </c>
      <c r="D3166" s="423" t="s">
        <v>54</v>
      </c>
      <c r="E3166" s="424">
        <v>286.05</v>
      </c>
      <c r="F3166" s="425" t="s">
        <v>46</v>
      </c>
      <c r="G3166" s="536" t="s">
        <v>5</v>
      </c>
    </row>
    <row r="3167" spans="1:8" x14ac:dyDescent="0.2">
      <c r="A3167" s="421">
        <v>43857</v>
      </c>
      <c r="B3167" s="422" t="s">
        <v>5952</v>
      </c>
      <c r="C3167" s="423" t="s">
        <v>5953</v>
      </c>
      <c r="D3167" s="423" t="s">
        <v>54</v>
      </c>
      <c r="E3167" s="424">
        <v>180</v>
      </c>
      <c r="F3167" s="425" t="s">
        <v>46</v>
      </c>
      <c r="G3167" s="536" t="s">
        <v>5</v>
      </c>
    </row>
    <row r="3168" spans="1:8" x14ac:dyDescent="0.2">
      <c r="A3168" s="421">
        <v>43857</v>
      </c>
      <c r="B3168" s="422" t="s">
        <v>5955</v>
      </c>
      <c r="C3168" s="423"/>
      <c r="D3168" s="423" t="s">
        <v>81</v>
      </c>
      <c r="E3168" s="424">
        <v>1745</v>
      </c>
      <c r="F3168" s="425" t="s">
        <v>46</v>
      </c>
      <c r="G3168" s="536" t="s">
        <v>5</v>
      </c>
    </row>
    <row r="3169" spans="1:8" x14ac:dyDescent="0.2">
      <c r="A3169" s="421">
        <v>43857</v>
      </c>
      <c r="B3169" s="422" t="s">
        <v>5956</v>
      </c>
      <c r="C3169" s="423"/>
      <c r="D3169" s="423" t="s">
        <v>81</v>
      </c>
      <c r="E3169" s="424">
        <v>1745</v>
      </c>
      <c r="F3169" s="425" t="s">
        <v>46</v>
      </c>
      <c r="G3169" s="536" t="s">
        <v>5</v>
      </c>
    </row>
    <row r="3170" spans="1:8" x14ac:dyDescent="0.2">
      <c r="A3170" s="421">
        <v>43857</v>
      </c>
      <c r="B3170" s="422" t="s">
        <v>5957</v>
      </c>
      <c r="C3170" s="423"/>
      <c r="D3170" s="423" t="s">
        <v>81</v>
      </c>
      <c r="E3170" s="424">
        <v>1195</v>
      </c>
      <c r="F3170" s="425" t="s">
        <v>46</v>
      </c>
      <c r="G3170" s="536" t="s">
        <v>5</v>
      </c>
    </row>
    <row r="3171" spans="1:8" x14ac:dyDescent="0.2">
      <c r="A3171" s="421">
        <v>43857</v>
      </c>
      <c r="B3171" s="422" t="s">
        <v>5958</v>
      </c>
      <c r="C3171" s="423"/>
      <c r="D3171" s="423" t="s">
        <v>81</v>
      </c>
      <c r="E3171" s="424">
        <v>395</v>
      </c>
      <c r="F3171" s="425" t="s">
        <v>46</v>
      </c>
      <c r="G3171" s="536" t="s">
        <v>5</v>
      </c>
    </row>
    <row r="3172" spans="1:8" x14ac:dyDescent="0.2">
      <c r="A3172" s="421">
        <v>43857</v>
      </c>
      <c r="B3172" s="422" t="s">
        <v>5959</v>
      </c>
      <c r="C3172" s="423"/>
      <c r="D3172" s="423" t="s">
        <v>81</v>
      </c>
      <c r="E3172" s="424">
        <v>1250</v>
      </c>
      <c r="F3172" s="425" t="s">
        <v>46</v>
      </c>
      <c r="G3172" s="536" t="s">
        <v>5</v>
      </c>
    </row>
    <row r="3173" spans="1:8" x14ac:dyDescent="0.2">
      <c r="A3173" s="421">
        <v>43857</v>
      </c>
      <c r="B3173" s="422" t="s">
        <v>5960</v>
      </c>
      <c r="C3173" s="423"/>
      <c r="D3173" s="423" t="s">
        <v>81</v>
      </c>
      <c r="E3173" s="424">
        <v>600</v>
      </c>
      <c r="F3173" s="425" t="s">
        <v>46</v>
      </c>
      <c r="G3173" s="536" t="s">
        <v>5</v>
      </c>
    </row>
    <row r="3174" spans="1:8" x14ac:dyDescent="0.2">
      <c r="A3174" s="421">
        <v>43871</v>
      </c>
      <c r="B3174" s="422" t="s">
        <v>5987</v>
      </c>
      <c r="C3174" s="423" t="s">
        <v>5988</v>
      </c>
      <c r="D3174" s="423" t="s">
        <v>54</v>
      </c>
      <c r="E3174" s="424">
        <v>300</v>
      </c>
      <c r="F3174" s="425" t="s">
        <v>46</v>
      </c>
      <c r="G3174" s="536" t="s">
        <v>5</v>
      </c>
    </row>
    <row r="3175" spans="1:8" x14ac:dyDescent="0.2">
      <c r="A3175" s="421">
        <v>43872</v>
      </c>
      <c r="B3175" s="422" t="s">
        <v>6005</v>
      </c>
      <c r="C3175" s="423"/>
      <c r="D3175" s="423" t="s">
        <v>303</v>
      </c>
      <c r="E3175" s="424">
        <v>13.28</v>
      </c>
      <c r="F3175" s="425" t="s">
        <v>46</v>
      </c>
      <c r="G3175" s="536" t="s">
        <v>5</v>
      </c>
    </row>
    <row r="3176" spans="1:8" x14ac:dyDescent="0.2">
      <c r="A3176" s="421">
        <v>43872</v>
      </c>
      <c r="B3176" s="422" t="s">
        <v>6006</v>
      </c>
      <c r="C3176" s="423"/>
      <c r="D3176" s="423" t="s">
        <v>49</v>
      </c>
      <c r="E3176" s="424">
        <v>1000</v>
      </c>
      <c r="F3176" s="425" t="s">
        <v>46</v>
      </c>
      <c r="G3176" s="536" t="s">
        <v>5</v>
      </c>
    </row>
    <row r="3177" spans="1:8" x14ac:dyDescent="0.2">
      <c r="A3177" s="421">
        <v>43873</v>
      </c>
      <c r="B3177" s="422" t="s">
        <v>6007</v>
      </c>
      <c r="C3177" s="423" t="s">
        <v>6008</v>
      </c>
      <c r="D3177" s="423" t="s">
        <v>54</v>
      </c>
      <c r="E3177" s="424">
        <v>1070</v>
      </c>
      <c r="F3177" s="425" t="s">
        <v>46</v>
      </c>
      <c r="G3177" s="536" t="s">
        <v>5</v>
      </c>
    </row>
    <row r="3178" spans="1:8" x14ac:dyDescent="0.2">
      <c r="A3178" s="421">
        <v>43880</v>
      </c>
      <c r="B3178" s="422" t="s">
        <v>6032</v>
      </c>
      <c r="C3178" s="423"/>
      <c r="D3178" s="423" t="s">
        <v>49</v>
      </c>
      <c r="E3178" s="424">
        <v>1000</v>
      </c>
      <c r="F3178" s="425" t="s">
        <v>46</v>
      </c>
      <c r="G3178" s="536" t="s">
        <v>5</v>
      </c>
    </row>
    <row r="3179" spans="1:8" x14ac:dyDescent="0.2">
      <c r="A3179" s="421">
        <v>43880</v>
      </c>
      <c r="B3179" s="422" t="s">
        <v>6033</v>
      </c>
      <c r="C3179" s="423"/>
      <c r="D3179" s="423" t="s">
        <v>303</v>
      </c>
      <c r="E3179" s="424">
        <v>8.39</v>
      </c>
      <c r="F3179" s="425" t="s">
        <v>46</v>
      </c>
      <c r="G3179" s="536" t="s">
        <v>5</v>
      </c>
    </row>
    <row r="3180" spans="1:8" x14ac:dyDescent="0.2">
      <c r="A3180" s="421">
        <v>43892</v>
      </c>
      <c r="B3180" s="422" t="s">
        <v>6045</v>
      </c>
      <c r="C3180" s="423"/>
      <c r="D3180" s="423" t="s">
        <v>303</v>
      </c>
      <c r="E3180" s="424">
        <v>16.440000000000001</v>
      </c>
      <c r="F3180" s="425" t="s">
        <v>46</v>
      </c>
      <c r="G3180" s="536" t="s">
        <v>5</v>
      </c>
    </row>
    <row r="3181" spans="1:8" x14ac:dyDescent="0.2">
      <c r="A3181" s="421">
        <v>43902</v>
      </c>
      <c r="B3181" s="422" t="s">
        <v>6077</v>
      </c>
      <c r="C3181" s="423" t="s">
        <v>6078</v>
      </c>
      <c r="D3181" s="423" t="s">
        <v>135</v>
      </c>
      <c r="E3181" s="424">
        <v>2648.5</v>
      </c>
      <c r="F3181" s="425" t="s">
        <v>46</v>
      </c>
      <c r="G3181" s="536" t="s">
        <v>5</v>
      </c>
    </row>
    <row r="3182" spans="1:8" x14ac:dyDescent="0.2">
      <c r="A3182" s="421">
        <v>44040</v>
      </c>
      <c r="B3182" s="422" t="s">
        <v>6091</v>
      </c>
      <c r="C3182" s="423"/>
      <c r="D3182" s="423" t="s">
        <v>81</v>
      </c>
      <c r="E3182" s="424">
        <v>345</v>
      </c>
      <c r="F3182" s="425" t="s">
        <v>46</v>
      </c>
      <c r="G3182" s="536" t="s">
        <v>5</v>
      </c>
    </row>
    <row r="3183" spans="1:8" x14ac:dyDescent="0.2">
      <c r="A3183" s="421">
        <v>44176</v>
      </c>
      <c r="B3183" s="422" t="s">
        <v>6249</v>
      </c>
      <c r="C3183" s="423"/>
      <c r="D3183" s="423" t="s">
        <v>49</v>
      </c>
      <c r="E3183" s="424">
        <v>1000</v>
      </c>
      <c r="F3183" s="425" t="s">
        <v>46</v>
      </c>
      <c r="G3183" s="536" t="s">
        <v>5</v>
      </c>
      <c r="H3183" s="105" t="s">
        <v>6249</v>
      </c>
    </row>
    <row r="3184" spans="1:8" x14ac:dyDescent="0.2">
      <c r="A3184" s="421">
        <v>44176</v>
      </c>
      <c r="B3184" s="422" t="s">
        <v>6248</v>
      </c>
      <c r="C3184" s="423"/>
      <c r="D3184" s="423" t="s">
        <v>303</v>
      </c>
      <c r="E3184" s="424">
        <v>235.48000000000002</v>
      </c>
      <c r="F3184" s="425" t="s">
        <v>46</v>
      </c>
      <c r="G3184" s="536" t="s">
        <v>5</v>
      </c>
      <c r="H3184" s="105" t="s">
        <v>6248</v>
      </c>
    </row>
    <row r="3185" spans="1:8" ht="12.75" thickBot="1" x14ac:dyDescent="0.25">
      <c r="A3185" s="421">
        <v>44187</v>
      </c>
      <c r="B3185" s="422" t="s">
        <v>6253</v>
      </c>
      <c r="C3185" s="423"/>
      <c r="D3185" s="423" t="s">
        <v>48</v>
      </c>
      <c r="E3185" s="424">
        <v>465.27</v>
      </c>
      <c r="F3185" s="425" t="s">
        <v>46</v>
      </c>
      <c r="G3185" s="536" t="s">
        <v>5</v>
      </c>
      <c r="H3185" s="105" t="s">
        <v>6253</v>
      </c>
    </row>
    <row r="3186" spans="1:8" ht="12.75" thickBot="1" x14ac:dyDescent="0.25">
      <c r="A3186" s="735" t="s">
        <v>3078</v>
      </c>
      <c r="B3186" s="736"/>
      <c r="C3186" s="467"/>
      <c r="D3186" s="468"/>
      <c r="E3186" s="469">
        <f>SUM(E3158:E3185)</f>
        <v>20172.22</v>
      </c>
      <c r="F3186" s="575"/>
      <c r="G3186" s="467"/>
      <c r="H3186" s="471"/>
    </row>
    <row r="3187" spans="1:8" ht="12.75" thickBot="1" x14ac:dyDescent="0.25">
      <c r="A3187" s="551"/>
      <c r="B3187" s="530" t="s">
        <v>3079</v>
      </c>
      <c r="C3187" s="571"/>
      <c r="D3187" s="531"/>
      <c r="E3187" s="572">
        <f>SUM(E2978+E3093+E3095+E3097+E3108+E3111+E3157+E3186)</f>
        <v>225532.00599999996</v>
      </c>
      <c r="F3187" s="571"/>
      <c r="G3187" s="571"/>
      <c r="H3187" s="574"/>
    </row>
    <row r="3188" spans="1:8" x14ac:dyDescent="0.2">
      <c r="A3188" s="722" t="s">
        <v>6325</v>
      </c>
      <c r="B3188" s="723"/>
      <c r="C3188" s="723"/>
      <c r="D3188" s="723"/>
      <c r="E3188" s="723"/>
      <c r="F3188" s="723"/>
      <c r="G3188" s="723"/>
      <c r="H3188" s="724"/>
    </row>
    <row r="3189" spans="1:8" x14ac:dyDescent="0.2">
      <c r="A3189" s="582" t="s">
        <v>295</v>
      </c>
      <c r="B3189" s="582" t="s">
        <v>296</v>
      </c>
      <c r="C3189" s="582" t="s">
        <v>297</v>
      </c>
      <c r="D3189" s="582" t="s">
        <v>298</v>
      </c>
      <c r="E3189" s="582" t="s">
        <v>299</v>
      </c>
      <c r="F3189" s="582" t="s">
        <v>300</v>
      </c>
      <c r="G3189" s="582" t="s">
        <v>301</v>
      </c>
      <c r="H3189" s="582" t="s">
        <v>749</v>
      </c>
    </row>
    <row r="3190" spans="1:8" ht="12.75" thickBot="1" x14ac:dyDescent="0.25">
      <c r="A3190" s="421"/>
      <c r="B3190" s="422"/>
      <c r="C3190" s="423"/>
      <c r="D3190" s="423"/>
      <c r="E3190" s="424"/>
      <c r="F3190" s="425"/>
      <c r="G3190" s="536" t="s">
        <v>6326</v>
      </c>
    </row>
    <row r="3191" spans="1:8" ht="12.75" thickBot="1" x14ac:dyDescent="0.25">
      <c r="A3191" s="735" t="s">
        <v>3078</v>
      </c>
      <c r="B3191" s="736"/>
      <c r="C3191" s="467"/>
      <c r="D3191" s="468"/>
      <c r="E3191" s="469">
        <f>SUM(E3190:E3190)</f>
        <v>0</v>
      </c>
      <c r="F3191" s="575"/>
      <c r="G3191" s="467"/>
      <c r="H3191" s="471"/>
    </row>
    <row r="3192" spans="1:8" x14ac:dyDescent="0.2">
      <c r="A3192" s="421">
        <v>44200</v>
      </c>
      <c r="B3192" s="422" t="s">
        <v>6186</v>
      </c>
      <c r="C3192" s="423" t="s">
        <v>6258</v>
      </c>
      <c r="D3192" s="423" t="s">
        <v>54</v>
      </c>
      <c r="E3192" s="424">
        <v>389.4</v>
      </c>
      <c r="F3192" s="425" t="s">
        <v>46</v>
      </c>
      <c r="G3192" s="536" t="s">
        <v>6327</v>
      </c>
      <c r="H3192" s="105" t="s">
        <v>6259</v>
      </c>
    </row>
    <row r="3193" spans="1:8" x14ac:dyDescent="0.2">
      <c r="A3193" s="421">
        <v>44201</v>
      </c>
      <c r="B3193" s="422" t="s">
        <v>6261</v>
      </c>
      <c r="C3193" s="423"/>
      <c r="D3193" s="423" t="s">
        <v>48</v>
      </c>
      <c r="E3193" s="424">
        <v>992.4</v>
      </c>
      <c r="F3193" s="425" t="s">
        <v>46</v>
      </c>
      <c r="G3193" s="536" t="s">
        <v>6327</v>
      </c>
      <c r="H3193" s="105" t="s">
        <v>6261</v>
      </c>
    </row>
    <row r="3194" spans="1:8" x14ac:dyDescent="0.2">
      <c r="A3194" s="421">
        <v>44203</v>
      </c>
      <c r="B3194" s="422" t="s">
        <v>6264</v>
      </c>
      <c r="C3194" s="423" t="s">
        <v>6262</v>
      </c>
      <c r="D3194" s="423" t="s">
        <v>54</v>
      </c>
      <c r="E3194" s="424">
        <v>398</v>
      </c>
      <c r="F3194" s="425" t="s">
        <v>46</v>
      </c>
      <c r="G3194" s="536" t="s">
        <v>6327</v>
      </c>
      <c r="H3194" s="105" t="s">
        <v>6263</v>
      </c>
    </row>
    <row r="3195" spans="1:8" x14ac:dyDescent="0.2">
      <c r="A3195" s="421">
        <v>44203</v>
      </c>
      <c r="B3195" s="422" t="s">
        <v>6264</v>
      </c>
      <c r="C3195" s="423" t="s">
        <v>6265</v>
      </c>
      <c r="D3195" s="423" t="s">
        <v>54</v>
      </c>
      <c r="E3195" s="424">
        <v>480</v>
      </c>
      <c r="F3195" s="425" t="s">
        <v>46</v>
      </c>
      <c r="G3195" s="536" t="s">
        <v>6327</v>
      </c>
      <c r="H3195" s="105" t="s">
        <v>6266</v>
      </c>
    </row>
    <row r="3196" spans="1:8" x14ac:dyDescent="0.2">
      <c r="A3196" s="421">
        <v>44207</v>
      </c>
      <c r="B3196" s="422" t="s">
        <v>6173</v>
      </c>
      <c r="C3196" s="423" t="s">
        <v>6269</v>
      </c>
      <c r="D3196" s="423" t="s">
        <v>54</v>
      </c>
      <c r="E3196" s="424">
        <v>658</v>
      </c>
      <c r="F3196" s="425" t="s">
        <v>46</v>
      </c>
      <c r="G3196" s="536" t="s">
        <v>6327</v>
      </c>
      <c r="H3196" s="105" t="s">
        <v>6270</v>
      </c>
    </row>
    <row r="3197" spans="1:8" x14ac:dyDescent="0.2">
      <c r="A3197" s="421">
        <v>44207</v>
      </c>
      <c r="B3197" s="422" t="s">
        <v>6271</v>
      </c>
      <c r="C3197" s="423"/>
      <c r="D3197" s="423" t="s">
        <v>48</v>
      </c>
      <c r="E3197" s="424">
        <v>544.96</v>
      </c>
      <c r="F3197" s="425" t="s">
        <v>46</v>
      </c>
      <c r="G3197" s="536" t="s">
        <v>6327</v>
      </c>
      <c r="H3197" s="105" t="s">
        <v>6271</v>
      </c>
    </row>
    <row r="3198" spans="1:8" x14ac:dyDescent="0.2">
      <c r="A3198" s="421">
        <v>44221</v>
      </c>
      <c r="B3198" s="422" t="s">
        <v>6218</v>
      </c>
      <c r="C3198" s="423" t="s">
        <v>6276</v>
      </c>
      <c r="D3198" s="423" t="s">
        <v>54</v>
      </c>
      <c r="E3198" s="424">
        <v>120</v>
      </c>
      <c r="F3198" s="425" t="s">
        <v>46</v>
      </c>
      <c r="G3198" s="536" t="s">
        <v>6327</v>
      </c>
      <c r="H3198" s="105" t="s">
        <v>6277</v>
      </c>
    </row>
    <row r="3199" spans="1:8" x14ac:dyDescent="0.2">
      <c r="A3199" s="421">
        <v>44222</v>
      </c>
      <c r="B3199" s="422" t="s">
        <v>6173</v>
      </c>
      <c r="C3199" s="423" t="s">
        <v>6278</v>
      </c>
      <c r="D3199" s="423" t="s">
        <v>54</v>
      </c>
      <c r="E3199" s="424">
        <v>1291.75</v>
      </c>
      <c r="F3199" s="425" t="s">
        <v>46</v>
      </c>
      <c r="G3199" s="536" t="s">
        <v>6327</v>
      </c>
      <c r="H3199" s="105" t="s">
        <v>6279</v>
      </c>
    </row>
    <row r="3200" spans="1:8" x14ac:dyDescent="0.2">
      <c r="A3200" s="421">
        <v>44229</v>
      </c>
      <c r="B3200" s="422" t="s">
        <v>6186</v>
      </c>
      <c r="C3200" s="423" t="s">
        <v>6282</v>
      </c>
      <c r="D3200" s="423" t="s">
        <v>54</v>
      </c>
      <c r="E3200" s="424">
        <v>676.5</v>
      </c>
      <c r="F3200" s="425" t="s">
        <v>46</v>
      </c>
      <c r="G3200" s="536" t="s">
        <v>6327</v>
      </c>
      <c r="H3200" s="105" t="s">
        <v>6283</v>
      </c>
    </row>
    <row r="3201" spans="1:8" x14ac:dyDescent="0.2">
      <c r="A3201" s="421">
        <v>44229</v>
      </c>
      <c r="B3201" s="422" t="s">
        <v>6192</v>
      </c>
      <c r="C3201" s="423" t="s">
        <v>6284</v>
      </c>
      <c r="D3201" s="423" t="s">
        <v>54</v>
      </c>
      <c r="E3201" s="424">
        <v>800.5</v>
      </c>
      <c r="F3201" s="425" t="s">
        <v>46</v>
      </c>
      <c r="G3201" s="536" t="s">
        <v>6327</v>
      </c>
      <c r="H3201" s="105" t="s">
        <v>6285</v>
      </c>
    </row>
    <row r="3202" spans="1:8" x14ac:dyDescent="0.2">
      <c r="A3202" s="421">
        <v>44229</v>
      </c>
      <c r="B3202" s="422" t="s">
        <v>6173</v>
      </c>
      <c r="C3202" s="423" t="s">
        <v>6286</v>
      </c>
      <c r="D3202" s="423" t="s">
        <v>54</v>
      </c>
      <c r="E3202" s="424">
        <v>1886</v>
      </c>
      <c r="F3202" s="425" t="s">
        <v>46</v>
      </c>
      <c r="G3202" s="536" t="s">
        <v>6327</v>
      </c>
      <c r="H3202" s="105" t="s">
        <v>6287</v>
      </c>
    </row>
    <row r="3203" spans="1:8" x14ac:dyDescent="0.2">
      <c r="A3203" s="421">
        <v>44231</v>
      </c>
      <c r="B3203" s="422" t="s">
        <v>6288</v>
      </c>
      <c r="C3203" s="423"/>
      <c r="D3203" s="423" t="s">
        <v>303</v>
      </c>
      <c r="E3203" s="424">
        <v>60.980000000000018</v>
      </c>
      <c r="F3203" s="425" t="s">
        <v>46</v>
      </c>
      <c r="G3203" s="536" t="s">
        <v>6327</v>
      </c>
      <c r="H3203" s="105" t="s">
        <v>6288</v>
      </c>
    </row>
    <row r="3204" spans="1:8" x14ac:dyDescent="0.2">
      <c r="A3204" s="421">
        <v>44236</v>
      </c>
      <c r="B3204" s="422" t="s">
        <v>6289</v>
      </c>
      <c r="C3204" s="423"/>
      <c r="D3204" s="423" t="s">
        <v>49</v>
      </c>
      <c r="E3204" s="424">
        <v>2000</v>
      </c>
      <c r="F3204" s="425" t="s">
        <v>46</v>
      </c>
      <c r="G3204" s="536" t="s">
        <v>6327</v>
      </c>
      <c r="H3204" s="105" t="s">
        <v>6289</v>
      </c>
    </row>
    <row r="3205" spans="1:8" x14ac:dyDescent="0.2">
      <c r="A3205" s="421">
        <v>44238</v>
      </c>
      <c r="B3205" s="422" t="s">
        <v>6292</v>
      </c>
      <c r="C3205" s="423"/>
      <c r="D3205" s="423" t="s">
        <v>303</v>
      </c>
      <c r="E3205" s="424">
        <v>140</v>
      </c>
      <c r="F3205" s="425" t="s">
        <v>46</v>
      </c>
      <c r="G3205" s="536" t="s">
        <v>6327</v>
      </c>
      <c r="H3205" s="105" t="s">
        <v>6292</v>
      </c>
    </row>
    <row r="3206" spans="1:8" x14ac:dyDescent="0.2">
      <c r="A3206" s="421">
        <v>44238</v>
      </c>
      <c r="B3206" s="422" t="s">
        <v>6292</v>
      </c>
      <c r="C3206" s="423"/>
      <c r="D3206" s="423" t="s">
        <v>303</v>
      </c>
      <c r="E3206" s="424">
        <v>140.98999999999978</v>
      </c>
      <c r="F3206" s="425" t="s">
        <v>46</v>
      </c>
      <c r="G3206" s="536" t="s">
        <v>6327</v>
      </c>
      <c r="H3206" s="105" t="s">
        <v>6292</v>
      </c>
    </row>
    <row r="3207" spans="1:8" x14ac:dyDescent="0.2">
      <c r="A3207" s="421">
        <v>44258</v>
      </c>
      <c r="B3207" s="422" t="s">
        <v>4178</v>
      </c>
      <c r="C3207" s="423" t="s">
        <v>6298</v>
      </c>
      <c r="D3207" s="423" t="s">
        <v>54</v>
      </c>
      <c r="E3207" s="424">
        <v>292.75</v>
      </c>
      <c r="F3207" s="425" t="s">
        <v>46</v>
      </c>
      <c r="G3207" s="536" t="s">
        <v>6327</v>
      </c>
      <c r="H3207" s="105" t="s">
        <v>6299</v>
      </c>
    </row>
    <row r="3208" spans="1:8" x14ac:dyDescent="0.2">
      <c r="A3208" s="421">
        <v>44258</v>
      </c>
      <c r="B3208" s="422" t="s">
        <v>6300</v>
      </c>
      <c r="C3208" s="423"/>
      <c r="D3208" s="423" t="s">
        <v>303</v>
      </c>
      <c r="E3208" s="424">
        <v>89.929999999999836</v>
      </c>
      <c r="F3208" s="425" t="s">
        <v>46</v>
      </c>
      <c r="G3208" s="536" t="s">
        <v>6327</v>
      </c>
      <c r="H3208" s="105" t="s">
        <v>6300</v>
      </c>
    </row>
    <row r="3209" spans="1:8" x14ac:dyDescent="0.2">
      <c r="A3209" s="421">
        <v>44266</v>
      </c>
      <c r="B3209" s="422" t="s">
        <v>6192</v>
      </c>
      <c r="C3209" s="423" t="s">
        <v>6302</v>
      </c>
      <c r="D3209" s="423" t="s">
        <v>54</v>
      </c>
      <c r="E3209" s="424">
        <v>895</v>
      </c>
      <c r="F3209" s="425" t="s">
        <v>46</v>
      </c>
      <c r="G3209" s="536" t="s">
        <v>6327</v>
      </c>
      <c r="H3209" s="105" t="s">
        <v>6303</v>
      </c>
    </row>
    <row r="3210" spans="1:8" x14ac:dyDescent="0.2">
      <c r="A3210" s="421">
        <v>44267</v>
      </c>
      <c r="B3210" s="422" t="s">
        <v>6186</v>
      </c>
      <c r="C3210" s="423" t="s">
        <v>6304</v>
      </c>
      <c r="D3210" s="423" t="s">
        <v>54</v>
      </c>
      <c r="E3210" s="424">
        <v>215</v>
      </c>
      <c r="F3210" s="425" t="s">
        <v>46</v>
      </c>
      <c r="G3210" s="536" t="s">
        <v>6327</v>
      </c>
      <c r="H3210" s="105" t="s">
        <v>6305</v>
      </c>
    </row>
    <row r="3211" spans="1:8" x14ac:dyDescent="0.2">
      <c r="A3211" s="421">
        <v>44270</v>
      </c>
      <c r="B3211" s="422" t="s">
        <v>6307</v>
      </c>
      <c r="C3211" s="423"/>
      <c r="D3211" s="423" t="s">
        <v>303</v>
      </c>
      <c r="E3211" s="424">
        <v>0</v>
      </c>
      <c r="F3211" s="425" t="s">
        <v>46</v>
      </c>
      <c r="G3211" s="536" t="s">
        <v>6327</v>
      </c>
      <c r="H3211" s="105" t="s">
        <v>6307</v>
      </c>
    </row>
    <row r="3212" spans="1:8" x14ac:dyDescent="0.2">
      <c r="A3212" s="421">
        <v>44270</v>
      </c>
      <c r="B3212" s="422" t="s">
        <v>6308</v>
      </c>
      <c r="C3212" s="423"/>
      <c r="D3212" s="423" t="s">
        <v>303</v>
      </c>
      <c r="E3212" s="424">
        <v>0</v>
      </c>
      <c r="F3212" s="425" t="s">
        <v>46</v>
      </c>
      <c r="G3212" s="536" t="s">
        <v>6327</v>
      </c>
      <c r="H3212" s="105" t="s">
        <v>6308</v>
      </c>
    </row>
    <row r="3213" spans="1:8" x14ac:dyDescent="0.2">
      <c r="A3213" s="421">
        <v>44271</v>
      </c>
      <c r="B3213" s="422" t="s">
        <v>6309</v>
      </c>
      <c r="C3213" s="423"/>
      <c r="D3213" s="423" t="s">
        <v>303</v>
      </c>
      <c r="E3213" s="424">
        <v>0</v>
      </c>
      <c r="F3213" s="425" t="s">
        <v>46</v>
      </c>
      <c r="G3213" s="536" t="s">
        <v>6327</v>
      </c>
      <c r="H3213" s="105" t="s">
        <v>6309</v>
      </c>
    </row>
    <row r="3214" spans="1:8" x14ac:dyDescent="0.2">
      <c r="A3214" s="421">
        <v>44293</v>
      </c>
      <c r="B3214" s="422" t="s">
        <v>6186</v>
      </c>
      <c r="C3214" s="423" t="s">
        <v>6314</v>
      </c>
      <c r="D3214" s="423" t="s">
        <v>54</v>
      </c>
      <c r="E3214" s="424">
        <v>164.9</v>
      </c>
      <c r="F3214" s="425" t="s">
        <v>46</v>
      </c>
      <c r="G3214" s="536" t="s">
        <v>6327</v>
      </c>
      <c r="H3214" s="105" t="s">
        <v>6315</v>
      </c>
    </row>
    <row r="3215" spans="1:8" ht="12.75" thickBot="1" x14ac:dyDescent="0.25">
      <c r="A3215" s="421">
        <v>44293</v>
      </c>
      <c r="B3215" s="422" t="s">
        <v>6192</v>
      </c>
      <c r="C3215" s="423" t="s">
        <v>6316</v>
      </c>
      <c r="D3215" s="423" t="s">
        <v>54</v>
      </c>
      <c r="E3215" s="424">
        <v>404</v>
      </c>
      <c r="F3215" s="425" t="s">
        <v>46</v>
      </c>
      <c r="G3215" s="536" t="s">
        <v>6327</v>
      </c>
      <c r="H3215" s="105" t="s">
        <v>6317</v>
      </c>
    </row>
    <row r="3216" spans="1:8" ht="12.75" thickBot="1" x14ac:dyDescent="0.25">
      <c r="A3216" s="735" t="s">
        <v>3078</v>
      </c>
      <c r="B3216" s="736"/>
      <c r="C3216" s="467"/>
      <c r="D3216" s="468"/>
      <c r="E3216" s="469">
        <f>SUM(E3192:E3215)</f>
        <v>12641.06</v>
      </c>
      <c r="F3216" s="575"/>
      <c r="G3216" s="467"/>
      <c r="H3216" s="471"/>
    </row>
    <row r="3217" spans="1:8" x14ac:dyDescent="0.2">
      <c r="A3217" s="421">
        <v>44200</v>
      </c>
      <c r="B3217" s="422" t="s">
        <v>6256</v>
      </c>
      <c r="C3217" s="423" t="s">
        <v>6255</v>
      </c>
      <c r="D3217" s="423" t="s">
        <v>54</v>
      </c>
      <c r="E3217" s="424">
        <v>512.14</v>
      </c>
      <c r="F3217" s="425" t="s">
        <v>46</v>
      </c>
      <c r="G3217" s="536" t="s">
        <v>6328</v>
      </c>
      <c r="H3217" s="105" t="s">
        <v>6381</v>
      </c>
    </row>
    <row r="3218" spans="1:8" x14ac:dyDescent="0.2">
      <c r="A3218" s="421">
        <v>44200</v>
      </c>
      <c r="B3218" s="422" t="s">
        <v>6256</v>
      </c>
      <c r="C3218" s="423" t="s">
        <v>6257</v>
      </c>
      <c r="D3218" s="423" t="s">
        <v>54</v>
      </c>
      <c r="E3218" s="424">
        <v>1335.49</v>
      </c>
      <c r="F3218" s="425" t="s">
        <v>46</v>
      </c>
      <c r="G3218" s="536" t="s">
        <v>6328</v>
      </c>
      <c r="H3218" s="105" t="s">
        <v>6382</v>
      </c>
    </row>
    <row r="3219" spans="1:8" x14ac:dyDescent="0.2">
      <c r="A3219" s="421">
        <v>44201</v>
      </c>
      <c r="B3219" s="422" t="s">
        <v>6256</v>
      </c>
      <c r="C3219" s="423" t="s">
        <v>6260</v>
      </c>
      <c r="D3219" s="423" t="s">
        <v>54</v>
      </c>
      <c r="E3219" s="424">
        <v>1335.49</v>
      </c>
      <c r="F3219" s="425" t="s">
        <v>46</v>
      </c>
      <c r="G3219" s="536" t="s">
        <v>6328</v>
      </c>
      <c r="H3219" s="105" t="s">
        <v>6383</v>
      </c>
    </row>
    <row r="3220" spans="1:8" x14ac:dyDescent="0.2">
      <c r="A3220" s="421">
        <v>44204</v>
      </c>
      <c r="B3220" s="422" t="s">
        <v>6192</v>
      </c>
      <c r="C3220" s="423" t="s">
        <v>6267</v>
      </c>
      <c r="D3220" s="423" t="s">
        <v>54</v>
      </c>
      <c r="E3220" s="424">
        <v>2173.8000000000002</v>
      </c>
      <c r="F3220" s="425" t="s">
        <v>46</v>
      </c>
      <c r="G3220" s="536" t="s">
        <v>6328</v>
      </c>
      <c r="H3220" s="105" t="s">
        <v>6384</v>
      </c>
    </row>
    <row r="3221" spans="1:8" x14ac:dyDescent="0.2">
      <c r="A3221" s="421">
        <v>44207</v>
      </c>
      <c r="B3221" s="422" t="s">
        <v>6192</v>
      </c>
      <c r="C3221" s="423" t="s">
        <v>6268</v>
      </c>
      <c r="D3221" s="423" t="s">
        <v>54</v>
      </c>
      <c r="E3221" s="424">
        <v>1459</v>
      </c>
      <c r="F3221" s="425" t="s">
        <v>46</v>
      </c>
      <c r="G3221" s="536" t="s">
        <v>6328</v>
      </c>
      <c r="H3221" s="105" t="s">
        <v>6385</v>
      </c>
    </row>
    <row r="3222" spans="1:8" ht="12.75" thickBot="1" x14ac:dyDescent="0.25">
      <c r="A3222" s="421">
        <v>44267</v>
      </c>
      <c r="B3222" s="422" t="s">
        <v>6218</v>
      </c>
      <c r="C3222" s="423" t="s">
        <v>6306</v>
      </c>
      <c r="D3222" s="423" t="s">
        <v>54</v>
      </c>
      <c r="E3222" s="424">
        <v>76</v>
      </c>
      <c r="F3222" s="425" t="s">
        <v>46</v>
      </c>
      <c r="G3222" s="536" t="s">
        <v>6328</v>
      </c>
      <c r="H3222" s="105" t="s">
        <v>6386</v>
      </c>
    </row>
    <row r="3223" spans="1:8" ht="12.75" thickBot="1" x14ac:dyDescent="0.25">
      <c r="A3223" s="735" t="s">
        <v>3078</v>
      </c>
      <c r="B3223" s="736"/>
      <c r="C3223" s="467"/>
      <c r="D3223" s="468"/>
      <c r="E3223" s="469">
        <f>SUM(E3217:E3222)</f>
        <v>6891.92</v>
      </c>
      <c r="F3223" s="575"/>
      <c r="G3223" s="467"/>
      <c r="H3223" s="471"/>
    </row>
    <row r="3224" spans="1:8" ht="12.75" thickBot="1" x14ac:dyDescent="0.25">
      <c r="A3224" s="421"/>
      <c r="B3224" s="422"/>
      <c r="C3224" s="426"/>
      <c r="D3224" s="423"/>
      <c r="E3224" s="424"/>
      <c r="F3224" s="425"/>
      <c r="G3224" s="536" t="s">
        <v>6329</v>
      </c>
    </row>
    <row r="3225" spans="1:8" ht="12.75" thickBot="1" x14ac:dyDescent="0.25">
      <c r="A3225" s="735" t="s">
        <v>3078</v>
      </c>
      <c r="B3225" s="736"/>
      <c r="C3225" s="467"/>
      <c r="D3225" s="468"/>
      <c r="E3225" s="469">
        <f>SUM(E3224)</f>
        <v>0</v>
      </c>
      <c r="F3225" s="575"/>
      <c r="G3225" s="467"/>
      <c r="H3225" s="471"/>
    </row>
    <row r="3226" spans="1:8" x14ac:dyDescent="0.2">
      <c r="A3226" s="421">
        <v>44209</v>
      </c>
      <c r="B3226" s="422" t="s">
        <v>4272</v>
      </c>
      <c r="C3226" s="423" t="s">
        <v>6272</v>
      </c>
      <c r="D3226" s="423" t="s">
        <v>54</v>
      </c>
      <c r="E3226" s="424">
        <v>5000</v>
      </c>
      <c r="F3226" s="425" t="s">
        <v>46</v>
      </c>
      <c r="G3226" s="536" t="s">
        <v>5584</v>
      </c>
      <c r="H3226" s="105" t="s">
        <v>6273</v>
      </c>
    </row>
    <row r="3227" spans="1:8" x14ac:dyDescent="0.2">
      <c r="A3227" s="421">
        <v>44223</v>
      </c>
      <c r="B3227" s="422" t="s">
        <v>6173</v>
      </c>
      <c r="C3227" s="423" t="s">
        <v>6280</v>
      </c>
      <c r="D3227" s="423" t="s">
        <v>54</v>
      </c>
      <c r="E3227" s="424">
        <v>940</v>
      </c>
      <c r="F3227" s="425" t="s">
        <v>46</v>
      </c>
      <c r="G3227" s="536" t="s">
        <v>5584</v>
      </c>
      <c r="H3227" s="105" t="s">
        <v>6281</v>
      </c>
    </row>
    <row r="3228" spans="1:8" x14ac:dyDescent="0.2">
      <c r="A3228" s="421">
        <v>44237</v>
      </c>
      <c r="B3228" s="422" t="s">
        <v>6218</v>
      </c>
      <c r="C3228" s="423" t="s">
        <v>6290</v>
      </c>
      <c r="D3228" s="423" t="s">
        <v>54</v>
      </c>
      <c r="E3228" s="424">
        <v>114</v>
      </c>
      <c r="F3228" s="425" t="s">
        <v>46</v>
      </c>
      <c r="G3228" s="536" t="s">
        <v>5584</v>
      </c>
      <c r="H3228" s="105" t="s">
        <v>6291</v>
      </c>
    </row>
    <row r="3229" spans="1:8" x14ac:dyDescent="0.2">
      <c r="A3229" s="421">
        <v>44245</v>
      </c>
      <c r="B3229" s="422" t="s">
        <v>6294</v>
      </c>
      <c r="C3229" s="423" t="s">
        <v>6293</v>
      </c>
      <c r="D3229" s="423" t="s">
        <v>54</v>
      </c>
      <c r="E3229" s="424">
        <v>3930.15</v>
      </c>
      <c r="F3229" s="425" t="s">
        <v>46</v>
      </c>
      <c r="G3229" s="536" t="s">
        <v>5584</v>
      </c>
      <c r="H3229" s="105" t="s">
        <v>6294</v>
      </c>
    </row>
    <row r="3230" spans="1:8" ht="12.75" thickBot="1" x14ac:dyDescent="0.25">
      <c r="A3230" s="421">
        <v>44257</v>
      </c>
      <c r="B3230" s="422" t="s">
        <v>6297</v>
      </c>
      <c r="C3230" s="423" t="s">
        <v>6295</v>
      </c>
      <c r="D3230" s="423" t="s">
        <v>54</v>
      </c>
      <c r="E3230" s="424">
        <v>4980</v>
      </c>
      <c r="F3230" s="425" t="s">
        <v>46</v>
      </c>
      <c r="G3230" s="536" t="s">
        <v>5584</v>
      </c>
      <c r="H3230" s="105" t="s">
        <v>6296</v>
      </c>
    </row>
    <row r="3231" spans="1:8" ht="12.75" thickBot="1" x14ac:dyDescent="0.25">
      <c r="A3231" s="735" t="s">
        <v>3078</v>
      </c>
      <c r="B3231" s="736"/>
      <c r="C3231" s="467"/>
      <c r="D3231" s="468"/>
      <c r="E3231" s="469">
        <f>SUM(E3226:E3230)</f>
        <v>14964.15</v>
      </c>
      <c r="F3231" s="575"/>
      <c r="G3231" s="467"/>
      <c r="H3231" s="471"/>
    </row>
    <row r="3232" spans="1:8" x14ac:dyDescent="0.2">
      <c r="A3232" s="421">
        <v>44294</v>
      </c>
      <c r="B3232" s="422" t="s">
        <v>4141</v>
      </c>
      <c r="C3232" s="423" t="s">
        <v>6318</v>
      </c>
      <c r="D3232" s="423" t="s">
        <v>54</v>
      </c>
      <c r="E3232" s="424">
        <v>1200</v>
      </c>
      <c r="F3232" s="425" t="s">
        <v>46</v>
      </c>
      <c r="G3232" s="536" t="s">
        <v>6330</v>
      </c>
      <c r="H3232" s="105" t="s">
        <v>6319</v>
      </c>
    </row>
    <row r="3233" spans="1:8" ht="12.75" thickBot="1" x14ac:dyDescent="0.25">
      <c r="A3233" s="421">
        <v>44294</v>
      </c>
      <c r="B3233" s="422" t="s">
        <v>4141</v>
      </c>
      <c r="C3233" s="423" t="s">
        <v>6320</v>
      </c>
      <c r="D3233" s="423" t="s">
        <v>54</v>
      </c>
      <c r="E3233" s="424">
        <v>1025</v>
      </c>
      <c r="F3233" s="425" t="s">
        <v>46</v>
      </c>
      <c r="G3233" s="536" t="s">
        <v>6330</v>
      </c>
      <c r="H3233" s="105" t="s">
        <v>6321</v>
      </c>
    </row>
    <row r="3234" spans="1:8" ht="12.75" thickBot="1" x14ac:dyDescent="0.25">
      <c r="A3234" s="735" t="s">
        <v>3078</v>
      </c>
      <c r="B3234" s="736"/>
      <c r="C3234" s="467"/>
      <c r="D3234" s="468"/>
      <c r="E3234" s="469">
        <f>SUM(E3232:E3233)</f>
        <v>2225</v>
      </c>
      <c r="F3234" s="575"/>
      <c r="G3234" s="467"/>
      <c r="H3234" s="471"/>
    </row>
    <row r="3235" spans="1:8" x14ac:dyDescent="0.2">
      <c r="A3235" s="421">
        <v>44211</v>
      </c>
      <c r="B3235" s="422" t="s">
        <v>6202</v>
      </c>
      <c r="C3235" s="423" t="s">
        <v>6274</v>
      </c>
      <c r="D3235" s="423" t="s">
        <v>54</v>
      </c>
      <c r="E3235" s="424">
        <v>1300</v>
      </c>
      <c r="F3235" s="425" t="s">
        <v>46</v>
      </c>
      <c r="G3235" s="536" t="s">
        <v>10</v>
      </c>
      <c r="H3235" s="105" t="s">
        <v>6275</v>
      </c>
    </row>
    <row r="3236" spans="1:8" x14ac:dyDescent="0.2">
      <c r="A3236" s="421">
        <v>44279</v>
      </c>
      <c r="B3236" s="422" t="s">
        <v>6312</v>
      </c>
      <c r="C3236" s="423" t="s">
        <v>6310</v>
      </c>
      <c r="D3236" s="423" t="s">
        <v>54</v>
      </c>
      <c r="E3236" s="424">
        <v>231</v>
      </c>
      <c r="F3236" s="425" t="s">
        <v>46</v>
      </c>
      <c r="G3236" s="536" t="s">
        <v>10</v>
      </c>
      <c r="H3236" s="105" t="s">
        <v>6311</v>
      </c>
    </row>
    <row r="3237" spans="1:8" ht="12.75" thickBot="1" x14ac:dyDescent="0.25">
      <c r="A3237" s="421">
        <v>44309</v>
      </c>
      <c r="B3237" s="422" t="s">
        <v>6322</v>
      </c>
      <c r="C3237" s="423"/>
      <c r="D3237" s="423" t="s">
        <v>48</v>
      </c>
      <c r="E3237" s="424">
        <v>619</v>
      </c>
      <c r="F3237" s="425" t="s">
        <v>46</v>
      </c>
      <c r="G3237" s="536" t="s">
        <v>10</v>
      </c>
      <c r="H3237" s="105" t="s">
        <v>6322</v>
      </c>
    </row>
    <row r="3238" spans="1:8" ht="12.75" thickBot="1" x14ac:dyDescent="0.25">
      <c r="A3238" s="735" t="s">
        <v>3078</v>
      </c>
      <c r="B3238" s="736"/>
      <c r="C3238" s="467"/>
      <c r="D3238" s="468"/>
      <c r="E3238" s="469">
        <f>SUM(E3235:E3237)</f>
        <v>2150</v>
      </c>
      <c r="F3238" s="575"/>
      <c r="G3238" s="467"/>
      <c r="H3238" s="471"/>
    </row>
    <row r="3239" spans="1:8" x14ac:dyDescent="0.2">
      <c r="A3239" s="421">
        <v>44266</v>
      </c>
      <c r="B3239" s="422" t="s">
        <v>6301</v>
      </c>
      <c r="C3239" s="423"/>
      <c r="D3239" s="423" t="s">
        <v>303</v>
      </c>
      <c r="E3239" s="424">
        <v>126.77</v>
      </c>
      <c r="F3239" s="425" t="s">
        <v>46</v>
      </c>
      <c r="G3239" s="536" t="s">
        <v>5</v>
      </c>
      <c r="H3239" s="105" t="s">
        <v>6301</v>
      </c>
    </row>
    <row r="3240" spans="1:8" ht="12.75" thickBot="1" x14ac:dyDescent="0.25">
      <c r="A3240" s="421">
        <v>44292</v>
      </c>
      <c r="B3240" s="422" t="s">
        <v>6313</v>
      </c>
      <c r="C3240" s="423"/>
      <c r="D3240" s="423" t="s">
        <v>49</v>
      </c>
      <c r="E3240" s="424">
        <v>1000</v>
      </c>
      <c r="F3240" s="425" t="s">
        <v>46</v>
      </c>
      <c r="G3240" s="536" t="s">
        <v>5</v>
      </c>
      <c r="H3240" s="105" t="s">
        <v>6313</v>
      </c>
    </row>
    <row r="3241" spans="1:8" ht="12.75" thickBot="1" x14ac:dyDescent="0.25">
      <c r="A3241" s="735" t="s">
        <v>3078</v>
      </c>
      <c r="B3241" s="736"/>
      <c r="C3241" s="467"/>
      <c r="D3241" s="468"/>
      <c r="E3241" s="469">
        <f>SUM(E3239:E3240)</f>
        <v>1126.77</v>
      </c>
      <c r="F3241" s="575"/>
      <c r="G3241" s="467"/>
      <c r="H3241" s="471"/>
    </row>
    <row r="3242" spans="1:8" ht="12.75" thickBot="1" x14ac:dyDescent="0.25">
      <c r="A3242" s="551"/>
      <c r="B3242" s="530" t="s">
        <v>3079</v>
      </c>
      <c r="C3242" s="571"/>
      <c r="D3242" s="531"/>
      <c r="E3242" s="572">
        <f>SUM(E3191+E3216+E3223+E3225+E3231+E3234+E3238+E3241)</f>
        <v>39998.899999999994</v>
      </c>
      <c r="F3242" s="571"/>
      <c r="G3242" s="571"/>
      <c r="H3242" s="574"/>
    </row>
  </sheetData>
  <sortState ref="A2780:G2820">
    <sortCondition ref="A2780"/>
  </sortState>
  <mergeCells count="87">
    <mergeCell ref="A3234:B3234"/>
    <mergeCell ref="A3238:B3238"/>
    <mergeCell ref="A3241:B3241"/>
    <mergeCell ref="A3225:B3225"/>
    <mergeCell ref="A3108:B3108"/>
    <mergeCell ref="A3111:B3111"/>
    <mergeCell ref="A3157:B3157"/>
    <mergeCell ref="A3186:B3186"/>
    <mergeCell ref="A3188:H3188"/>
    <mergeCell ref="A3191:B3191"/>
    <mergeCell ref="A3216:B3216"/>
    <mergeCell ref="A3223:B3223"/>
    <mergeCell ref="A3231:B3231"/>
    <mergeCell ref="A2965:H2965"/>
    <mergeCell ref="A2978:B2978"/>
    <mergeCell ref="A3093:B3093"/>
    <mergeCell ref="A3095:B3095"/>
    <mergeCell ref="A3097:B3097"/>
    <mergeCell ref="A2750:B2750"/>
    <mergeCell ref="A2888:B2888"/>
    <mergeCell ref="A2963:B2963"/>
    <mergeCell ref="A2736:B2736"/>
    <mergeCell ref="A2491:H2491"/>
    <mergeCell ref="A2502:B2502"/>
    <mergeCell ref="A2697:B2697"/>
    <mergeCell ref="A2717:B2717"/>
    <mergeCell ref="A2748:B2748"/>
    <mergeCell ref="A2707:B2707"/>
    <mergeCell ref="A2013:H2013"/>
    <mergeCell ref="A2489:B2489"/>
    <mergeCell ref="A2050:B2050"/>
    <mergeCell ref="A2251:B2251"/>
    <mergeCell ref="A2263:B2263"/>
    <mergeCell ref="A2303:B2303"/>
    <mergeCell ref="A2321:B2321"/>
    <mergeCell ref="A2447:B2447"/>
    <mergeCell ref="Q2:R2"/>
    <mergeCell ref="A1:G1"/>
    <mergeCell ref="I1:R1"/>
    <mergeCell ref="A428:H428"/>
    <mergeCell ref="A928:H928"/>
    <mergeCell ref="A7:B7"/>
    <mergeCell ref="A64:B64"/>
    <mergeCell ref="A246:B246"/>
    <mergeCell ref="A259:B259"/>
    <mergeCell ref="A275:B275"/>
    <mergeCell ref="A285:B285"/>
    <mergeCell ref="A306:B306"/>
    <mergeCell ref="A351:B351"/>
    <mergeCell ref="A416:B416"/>
    <mergeCell ref="A444:B444"/>
    <mergeCell ref="A525:B525"/>
    <mergeCell ref="A1281:B1281"/>
    <mergeCell ref="A784:B784"/>
    <mergeCell ref="A810:B810"/>
    <mergeCell ref="A880:B880"/>
    <mergeCell ref="A922:B922"/>
    <mergeCell ref="A960:B960"/>
    <mergeCell ref="A1207:B1207"/>
    <mergeCell ref="A1225:B1225"/>
    <mergeCell ref="A1240:B1240"/>
    <mergeCell ref="A1038:B1038"/>
    <mergeCell ref="A722:B722"/>
    <mergeCell ref="A725:B725"/>
    <mergeCell ref="A752:B752"/>
    <mergeCell ref="I278:J278"/>
    <mergeCell ref="I294:J294"/>
    <mergeCell ref="I366:J366"/>
    <mergeCell ref="I386:J386"/>
    <mergeCell ref="I24:J24"/>
    <mergeCell ref="I120:J120"/>
    <mergeCell ref="I256:J256"/>
    <mergeCell ref="I260:J260"/>
    <mergeCell ref="I269:J269"/>
    <mergeCell ref="A1458:H1458"/>
    <mergeCell ref="A1462:B1462"/>
    <mergeCell ref="A1532:B1532"/>
    <mergeCell ref="A1750:B1750"/>
    <mergeCell ref="A1289:B1289"/>
    <mergeCell ref="A1380:B1380"/>
    <mergeCell ref="A1452:B1452"/>
    <mergeCell ref="A2010:B2010"/>
    <mergeCell ref="A1760:B1760"/>
    <mergeCell ref="A1779:B1779"/>
    <mergeCell ref="A1840:B1840"/>
    <mergeCell ref="A1854:B1854"/>
    <mergeCell ref="A1935:B1935"/>
  </mergeCells>
  <conditionalFormatting sqref="I367:O385 I295:O365 I279:O293 I270:O277 D320:D321 F320:F321 F307 D328:D329 F328:F329 A328:A329 E262:E266 E260 D252:D254 F252:F258 E268:E274 F260:F274 F303:F305 I3:O23 I261:O268 I25:O119 I121:O259 A1993:B1993 D1740:E1740 A1559:E1563 B1958:B1972 C1904:F1934 A1492:E1496 C1661:E1674 C1888:F1902 C1903:D1903 C1599:E1599 A1749:E1749 B1599:B1674 C1600:D1660 B1695:C1740 A1888:B1934 A1516:E1531 D1679:E1687 B1677:C1693 B1994:B2008 C1993:C2008 B1974:F1992 A1533:E1557 C1752:E1759 A1761:E1764 A1936:B1957 C1936:F1972 A1994:A2009 A1751:B1759 D1993:F2009 C1751:F1751 A2503:F2568 A2493:F2493 A2737:B2742 C2737:F2737 G2:Q2 A2607:B2676 A2571:B2601 C2582:E2601 C2607:E2616 C2738:E2742 A2889:E2919 F2889:F2962 G2889:G2919 A2710:F2713 F2738:F2743 A2716:F2716 F2714:F2715 A2784:E2887 F2751:G2887 A352:F415 A322:F327 A308:F319 A286:F302 A254:F254 A247:F251 A255:E258 A65:F245 A276:F284 A260:D274 A330:F350 A419:F424 A429:H429 A929:H929 A2:F6 A8:F63 A2226:F2250 A3152:F3156 A1459:H1459 A2014:H2014 A2300:F2302 A2044:F2047 A2320:F2320 A2048:E2049 A2492:H2492 A2969:F2977 A2967:F2967 A2968:D2968 A3096:F3096 A3098:F3103 A3104:E3107 A3109:F3110 A3112:F3145 A3158:F3185 A3146:E3151 A2966:H2966 A3190:F3190 A3226:F3230 A3235:F3237 A3239:F3240 A3192:F3215 A2979:F3092 A3094:F3094">
    <cfRule type="cellIs" dxfId="6106" priority="10222" operator="equal">
      <formula>"C"</formula>
    </cfRule>
    <cfRule type="cellIs" dxfId="6105" priority="10223" operator="equal">
      <formula>"C"</formula>
    </cfRule>
  </conditionalFormatting>
  <conditionalFormatting sqref="O367:O385 O295:O365 O279:O293 O270:O277 F214 F65:F200 F429:H429 G2:H2 O2:Q2 F929:H929 F2:F6 F8:F63 O3:O23 O25:O119 O261:O268 O121:O259">
    <cfRule type="cellIs" dxfId="6104" priority="10174" operator="equal">
      <formula>"D"</formula>
    </cfRule>
    <cfRule type="cellIs" dxfId="6103" priority="10175" operator="equal">
      <formula>"C"</formula>
    </cfRule>
  </conditionalFormatting>
  <conditionalFormatting sqref="F28">
    <cfRule type="cellIs" dxfId="6102" priority="10173" operator="equal">
      <formula>"C"</formula>
    </cfRule>
  </conditionalFormatting>
  <conditionalFormatting sqref="I295:R365 I279:R293 I270:R277 C1096:F1098 A929:H1094 J1044:XFD1044 G1095:H1098 I1:R23 I121:R259 I367:R385 I261:R268 S1:XFD418 I25:R119 I389:R418 I387:R387 A1223:A1224 O2013:XFD2014 G2233:G2239 G2493:H2493 H2708:H2710 I419:XFD1043 I1045:XFD1461 I1463:XFD1531 I1533:XFD1749 I1761:XFD1778 I1780:XFD1839 I1841:XFD1853 I1855:XFD1934 A2010:XFD2012 I1936:XFD2009 I1751:XFD1759 I2447:XFD2493 H2015:XFD2049 H2252:XFD2262 H2264:XFD2302 H2304:XFD2320 H2448:H2488 H2051:XFD2250 H2322:XFD2427 H2889:H2962 G2889:G2919 G2503:H2696 G2711:H2716 G2751:H2887 H2967:H2977 H3094 H3096 H3109:H3110 H3158:H3182 H3244:H3277 G2979:H3051 H3112:H3151 G3152:H3152 H3098:H3107 I3157:XFD3182 A247:H258 A65:H245 A260:H274 A352:H415 A1:H6 A8:H63 A426:H923 A307:H350 A286:H305 A276:H284 A926:H927 A417:H417 A419:H424 A3278:H1048576 A1096:B1222 A1225:B1457 C1099:H1457 A1459:H1459 A1462:XFD1462 A1532:XFD1532 A1750:XFD1750 A1760:XFD1760 A1779:XFD1779 A1840:XFD1840 A1854:XFD1854 A1935:XFD1935 A2014:H2014 A2489:H2490 A2050:XFD2050 A2251:XFD2251 A2263:XFD2263 A2303:XFD2303 A2321:XFD2321 A2447:H2447 A2492:H2492 A2963:H2964 A2502:H2502 A2697:H2697 A2717:H2717 A2750:H2750 A2888:H2888 A2736:H2736 A2748:H2748 A2707:H2707 A3093:XFD3093 A3095:H3095 A3097:H3097 A3108:H3108 A3111:H3111 A3157:H3157 I2502:XFD3051 A2966:H2966 A3242:H3243 G3190:H3190 F3226:H3230 G3235:H3237 A3186:XFD3186 G3239:H3240 G3192:H3215 I3188:XFD1048576 G3052:XFD3092 I3094:XFD3152">
    <cfRule type="cellIs" dxfId="6101" priority="10108" operator="equal">
      <formula>"NR-ES"</formula>
    </cfRule>
    <cfRule type="cellIs" dxfId="6100" priority="10109" operator="equal">
      <formula>"DIR"</formula>
    </cfRule>
    <cfRule type="cellIs" dxfId="6099" priority="10110" operator="equal">
      <formula>"DIR"</formula>
    </cfRule>
    <cfRule type="cellIs" dxfId="6098" priority="10111" operator="equal">
      <formula>"DIR"</formula>
    </cfRule>
    <cfRule type="cellIs" dxfId="6097" priority="10112" operator="equal">
      <formula>"CPMA"</formula>
    </cfRule>
    <cfRule type="cellIs" dxfId="6096" priority="10113" operator="equal">
      <formula>"CPGI"</formula>
    </cfRule>
    <cfRule type="cellIs" dxfId="6095" priority="10114" operator="equal">
      <formula>"COPM"</formula>
    </cfRule>
    <cfRule type="cellIs" dxfId="6094" priority="10115" operator="equal">
      <formula>"COAM"</formula>
    </cfRule>
    <cfRule type="cellIs" dxfId="6093" priority="10116" operator="equal">
      <formula>"COAD/CETEM"</formula>
    </cfRule>
    <cfRule type="cellIs" dxfId="6092" priority="10117" operator="equal">
      <formula>"COAD"</formula>
    </cfRule>
    <cfRule type="cellIs" dxfId="6091" priority="10118" operator="equal">
      <formula>"CATE"</formula>
    </cfRule>
  </conditionalFormatting>
  <conditionalFormatting sqref="A928 E7 E1225:E1238">
    <cfRule type="cellIs" dxfId="6090" priority="10100" operator="equal">
      <formula>"NR-ES"</formula>
    </cfRule>
    <cfRule type="cellIs" dxfId="6089" priority="10101" operator="equal">
      <formula>"COAD"</formula>
    </cfRule>
    <cfRule type="cellIs" dxfId="6088" priority="10102" operator="equal">
      <formula>"DIR"</formula>
    </cfRule>
    <cfRule type="cellIs" dxfId="6087" priority="10103" operator="equal">
      <formula>"CPMA"</formula>
    </cfRule>
    <cfRule type="cellIs" dxfId="6086" priority="10104" operator="equal">
      <formula>"CPGI"</formula>
    </cfRule>
    <cfRule type="cellIs" dxfId="6085" priority="10105" operator="equal">
      <formula>"COPM"</formula>
    </cfRule>
    <cfRule type="cellIs" dxfId="6084" priority="10106" operator="equal">
      <formula>"COAD/CETEM"</formula>
    </cfRule>
    <cfRule type="cellIs" dxfId="6083" priority="10107" operator="equal">
      <formula>"CATE"</formula>
    </cfRule>
  </conditionalFormatting>
  <conditionalFormatting sqref="A928 E7 E1225:E1238">
    <cfRule type="cellIs" dxfId="6082" priority="10099" operator="equal">
      <formula>"COAM"</formula>
    </cfRule>
  </conditionalFormatting>
  <conditionalFormatting sqref="E7 E1225:E1238">
    <cfRule type="cellIs" dxfId="6081" priority="9617" operator="equal">
      <formula>"C"</formula>
    </cfRule>
  </conditionalFormatting>
  <conditionalFormatting sqref="E7">
    <cfRule type="cellIs" dxfId="6080" priority="9618" operator="equal">
      <formula>"COAM"</formula>
    </cfRule>
    <cfRule type="cellIs" dxfId="6079" priority="10224" operator="equal">
      <formula>"CATE"</formula>
    </cfRule>
  </conditionalFormatting>
  <conditionalFormatting sqref="E7 E1225:E1238">
    <cfRule type="cellIs" dxfId="6078" priority="10225" operator="equal">
      <formula>"CATE"</formula>
    </cfRule>
  </conditionalFormatting>
  <conditionalFormatting sqref="E7 E1225:E1238">
    <cfRule type="cellIs" dxfId="6077" priority="10226" operator="equal">
      <formula>"DIR"</formula>
    </cfRule>
    <cfRule type="cellIs" dxfId="6076" priority="10226" operator="equal">
      <formula>"COAD/CETEM"</formula>
    </cfRule>
  </conditionalFormatting>
  <conditionalFormatting sqref="E7 E1225:E1238">
    <cfRule type="cellIs" dxfId="6075" priority="10227" operator="equal">
      <formula>"COAD"</formula>
    </cfRule>
  </conditionalFormatting>
  <conditionalFormatting sqref="E7">
    <cfRule type="cellIs" dxfId="6074" priority="9619" operator="equal">
      <formula>"NR-ES"</formula>
    </cfRule>
    <cfRule type="cellIs" dxfId="6073" priority="9620" operator="equal">
      <formula>"CPGI"</formula>
    </cfRule>
    <cfRule type="cellIs" dxfId="6072" priority="10228" operator="equal">
      <formula>"CPMA"</formula>
    </cfRule>
    <cfRule type="cellIs" dxfId="6071" priority="10228" operator="equal">
      <formula>"COPM"</formula>
    </cfRule>
  </conditionalFormatting>
  <conditionalFormatting sqref="E64">
    <cfRule type="cellIs" dxfId="6070" priority="9609" operator="equal">
      <formula>"NR-ES"</formula>
    </cfRule>
    <cfRule type="cellIs" dxfId="6069" priority="9610" operator="equal">
      <formula>"COAD"</formula>
    </cfRule>
    <cfRule type="cellIs" dxfId="6068" priority="9611" operator="equal">
      <formula>"DIR"</formula>
    </cfRule>
    <cfRule type="cellIs" dxfId="6067" priority="9612" operator="equal">
      <formula>"CPMA"</formula>
    </cfRule>
    <cfRule type="cellIs" dxfId="6066" priority="9613" operator="equal">
      <formula>"CPGI"</formula>
    </cfRule>
    <cfRule type="cellIs" dxfId="6065" priority="9614" operator="equal">
      <formula>"COPM"</formula>
    </cfRule>
    <cfRule type="cellIs" dxfId="6064" priority="9615" operator="equal">
      <formula>"COAD/CETEM"</formula>
    </cfRule>
    <cfRule type="cellIs" dxfId="6063" priority="9616" operator="equal">
      <formula>"CATE"</formula>
    </cfRule>
  </conditionalFormatting>
  <conditionalFormatting sqref="E64">
    <cfRule type="cellIs" dxfId="6062" priority="9608" operator="equal">
      <formula>"COAM"</formula>
    </cfRule>
  </conditionalFormatting>
  <conditionalFormatting sqref="E64">
    <cfRule type="cellIs" dxfId="6061" priority="9607" operator="equal">
      <formula>"C"</formula>
    </cfRule>
  </conditionalFormatting>
  <conditionalFormatting sqref="E64 E1225:E1238">
    <cfRule type="cellIs" dxfId="6060" priority="9605" operator="equal">
      <formula>"CATE"</formula>
    </cfRule>
    <cfRule type="cellIs" dxfId="6059" priority="9606" operator="equal">
      <formula>"COAM"</formula>
    </cfRule>
  </conditionalFormatting>
  <conditionalFormatting sqref="E64">
    <cfRule type="cellIs" dxfId="6058" priority="9604" operator="equal">
      <formula>"CATE"</formula>
    </cfRule>
  </conditionalFormatting>
  <conditionalFormatting sqref="E64">
    <cfRule type="cellIs" dxfId="6057" priority="9602" operator="equal">
      <formula>"DIR"</formula>
    </cfRule>
    <cfRule type="cellIs" dxfId="6056" priority="9603" operator="equal">
      <formula>"COAD/CETEM"</formula>
    </cfRule>
  </conditionalFormatting>
  <conditionalFormatting sqref="E64">
    <cfRule type="cellIs" dxfId="6055" priority="9601" operator="equal">
      <formula>"COAD"</formula>
    </cfRule>
  </conditionalFormatting>
  <conditionalFormatting sqref="E64 E1225:E1238">
    <cfRule type="cellIs" dxfId="6054" priority="9597" operator="equal">
      <formula>"CPMA"</formula>
    </cfRule>
    <cfRule type="cellIs" dxfId="6053" priority="9598" operator="equal">
      <formula>"COPM"</formula>
    </cfRule>
    <cfRule type="cellIs" dxfId="6052" priority="9599" operator="equal">
      <formula>"NR-ES"</formula>
    </cfRule>
    <cfRule type="cellIs" dxfId="6051" priority="9600" operator="equal">
      <formula>"CPGI"</formula>
    </cfRule>
  </conditionalFormatting>
  <conditionalFormatting sqref="E246">
    <cfRule type="cellIs" dxfId="6050" priority="9589" operator="equal">
      <formula>"NR-ES"</formula>
    </cfRule>
    <cfRule type="cellIs" dxfId="6049" priority="9590" operator="equal">
      <formula>"COAD"</formula>
    </cfRule>
    <cfRule type="cellIs" dxfId="6048" priority="9591" operator="equal">
      <formula>"DIR"</formula>
    </cfRule>
    <cfRule type="cellIs" dxfId="6047" priority="9592" operator="equal">
      <formula>"CPMA"</formula>
    </cfRule>
    <cfRule type="cellIs" dxfId="6046" priority="9593" operator="equal">
      <formula>"CPGI"</formula>
    </cfRule>
    <cfRule type="cellIs" dxfId="6045" priority="9594" operator="equal">
      <formula>"COPM"</formula>
    </cfRule>
    <cfRule type="cellIs" dxfId="6044" priority="9595" operator="equal">
      <formula>"COAD/CETEM"</formula>
    </cfRule>
    <cfRule type="cellIs" dxfId="6043" priority="9596" operator="equal">
      <formula>"CATE"</formula>
    </cfRule>
  </conditionalFormatting>
  <conditionalFormatting sqref="E246">
    <cfRule type="cellIs" dxfId="6042" priority="9588" operator="equal">
      <formula>"COAM"</formula>
    </cfRule>
  </conditionalFormatting>
  <conditionalFormatting sqref="E246">
    <cfRule type="cellIs" dxfId="6041" priority="9587" operator="equal">
      <formula>"C"</formula>
    </cfRule>
  </conditionalFormatting>
  <conditionalFormatting sqref="E246">
    <cfRule type="cellIs" dxfId="6040" priority="9585" operator="equal">
      <formula>"CATE"</formula>
    </cfRule>
    <cfRule type="cellIs" dxfId="6039" priority="9586" operator="equal">
      <formula>"COAM"</formula>
    </cfRule>
  </conditionalFormatting>
  <conditionalFormatting sqref="E246">
    <cfRule type="cellIs" dxfId="6038" priority="9584" operator="equal">
      <formula>"CATE"</formula>
    </cfRule>
  </conditionalFormatting>
  <conditionalFormatting sqref="E246">
    <cfRule type="cellIs" dxfId="6037" priority="9582" operator="equal">
      <formula>"DIR"</formula>
    </cfRule>
    <cfRule type="cellIs" dxfId="6036" priority="9583" operator="equal">
      <formula>"COAD/CETEM"</formula>
    </cfRule>
  </conditionalFormatting>
  <conditionalFormatting sqref="E246">
    <cfRule type="cellIs" dxfId="6035" priority="9581" operator="equal">
      <formula>"COAD"</formula>
    </cfRule>
  </conditionalFormatting>
  <conditionalFormatting sqref="E246">
    <cfRule type="cellIs" dxfId="6034" priority="9577" operator="equal">
      <formula>"CPMA"</formula>
    </cfRule>
    <cfRule type="cellIs" dxfId="6033" priority="9578" operator="equal">
      <formula>"COPM"</formula>
    </cfRule>
    <cfRule type="cellIs" dxfId="6032" priority="9579" operator="equal">
      <formula>"NR-ES"</formula>
    </cfRule>
    <cfRule type="cellIs" dxfId="6031" priority="9580" operator="equal">
      <formula>"CPGI"</formula>
    </cfRule>
  </conditionalFormatting>
  <conditionalFormatting sqref="E259">
    <cfRule type="cellIs" dxfId="6030" priority="9569" operator="equal">
      <formula>"NR-ES"</formula>
    </cfRule>
    <cfRule type="cellIs" dxfId="6029" priority="9570" operator="equal">
      <formula>"COAD"</formula>
    </cfRule>
    <cfRule type="cellIs" dxfId="6028" priority="9571" operator="equal">
      <formula>"DIR"</formula>
    </cfRule>
    <cfRule type="cellIs" dxfId="6027" priority="9572" operator="equal">
      <formula>"CPMA"</formula>
    </cfRule>
    <cfRule type="cellIs" dxfId="6026" priority="9573" operator="equal">
      <formula>"CPGI"</formula>
    </cfRule>
    <cfRule type="cellIs" dxfId="6025" priority="9574" operator="equal">
      <formula>"COPM"</formula>
    </cfRule>
    <cfRule type="cellIs" dxfId="6024" priority="9575" operator="equal">
      <formula>"COAD/CETEM"</formula>
    </cfRule>
    <cfRule type="cellIs" dxfId="6023" priority="9576" operator="equal">
      <formula>"CATE"</formula>
    </cfRule>
  </conditionalFormatting>
  <conditionalFormatting sqref="E259">
    <cfRule type="cellIs" dxfId="6022" priority="9568" operator="equal">
      <formula>"COAM"</formula>
    </cfRule>
  </conditionalFormatting>
  <conditionalFormatting sqref="E259">
    <cfRule type="cellIs" dxfId="6021" priority="9567" operator="equal">
      <formula>"C"</formula>
    </cfRule>
  </conditionalFormatting>
  <conditionalFormatting sqref="E259">
    <cfRule type="cellIs" dxfId="6020" priority="9565" operator="equal">
      <formula>"CATE"</formula>
    </cfRule>
    <cfRule type="cellIs" dxfId="6019" priority="9566" operator="equal">
      <formula>"COAM"</formula>
    </cfRule>
  </conditionalFormatting>
  <conditionalFormatting sqref="E259">
    <cfRule type="cellIs" dxfId="6018" priority="9564" operator="equal">
      <formula>"CATE"</formula>
    </cfRule>
  </conditionalFormatting>
  <conditionalFormatting sqref="E259">
    <cfRule type="cellIs" dxfId="6017" priority="9562" operator="equal">
      <formula>"DIR"</formula>
    </cfRule>
    <cfRule type="cellIs" dxfId="6016" priority="9563" operator="equal">
      <formula>"COAD/CETEM"</formula>
    </cfRule>
  </conditionalFormatting>
  <conditionalFormatting sqref="E259">
    <cfRule type="cellIs" dxfId="6015" priority="9561" operator="equal">
      <formula>"COAD"</formula>
    </cfRule>
  </conditionalFormatting>
  <conditionalFormatting sqref="E259">
    <cfRule type="cellIs" dxfId="6014" priority="9557" operator="equal">
      <formula>"CPMA"</formula>
    </cfRule>
    <cfRule type="cellIs" dxfId="6013" priority="9558" operator="equal">
      <formula>"COPM"</formula>
    </cfRule>
    <cfRule type="cellIs" dxfId="6012" priority="9559" operator="equal">
      <formula>"NR-ES"</formula>
    </cfRule>
    <cfRule type="cellIs" dxfId="6011" priority="9560" operator="equal">
      <formula>"CPGI"</formula>
    </cfRule>
  </conditionalFormatting>
  <conditionalFormatting sqref="E275">
    <cfRule type="cellIs" dxfId="6010" priority="9549" operator="equal">
      <formula>"NR-ES"</formula>
    </cfRule>
    <cfRule type="cellIs" dxfId="6009" priority="9550" operator="equal">
      <formula>"COAD"</formula>
    </cfRule>
    <cfRule type="cellIs" dxfId="6008" priority="9551" operator="equal">
      <formula>"DIR"</formula>
    </cfRule>
    <cfRule type="cellIs" dxfId="6007" priority="9552" operator="equal">
      <formula>"CPMA"</formula>
    </cfRule>
    <cfRule type="cellIs" dxfId="6006" priority="9553" operator="equal">
      <formula>"CPGI"</formula>
    </cfRule>
    <cfRule type="cellIs" dxfId="6005" priority="9554" operator="equal">
      <formula>"COPM"</formula>
    </cfRule>
    <cfRule type="cellIs" dxfId="6004" priority="9555" operator="equal">
      <formula>"COAD/CETEM"</formula>
    </cfRule>
    <cfRule type="cellIs" dxfId="6003" priority="9556" operator="equal">
      <formula>"CATE"</formula>
    </cfRule>
  </conditionalFormatting>
  <conditionalFormatting sqref="E275">
    <cfRule type="cellIs" dxfId="6002" priority="9548" operator="equal">
      <formula>"COAM"</formula>
    </cfRule>
  </conditionalFormatting>
  <conditionalFormatting sqref="E275">
    <cfRule type="cellIs" dxfId="6001" priority="9547" operator="equal">
      <formula>"C"</formula>
    </cfRule>
  </conditionalFormatting>
  <conditionalFormatting sqref="E275">
    <cfRule type="cellIs" dxfId="6000" priority="9545" operator="equal">
      <formula>"CATE"</formula>
    </cfRule>
    <cfRule type="cellIs" dxfId="5999" priority="9546" operator="equal">
      <formula>"COAM"</formula>
    </cfRule>
  </conditionalFormatting>
  <conditionalFormatting sqref="E275">
    <cfRule type="cellIs" dxfId="5998" priority="9544" operator="equal">
      <formula>"CATE"</formula>
    </cfRule>
  </conditionalFormatting>
  <conditionalFormatting sqref="E275">
    <cfRule type="cellIs" dxfId="5997" priority="9542" operator="equal">
      <formula>"DIR"</formula>
    </cfRule>
    <cfRule type="cellIs" dxfId="5996" priority="9543" operator="equal">
      <formula>"COAD/CETEM"</formula>
    </cfRule>
  </conditionalFormatting>
  <conditionalFormatting sqref="E275">
    <cfRule type="cellIs" dxfId="5995" priority="9541" operator="equal">
      <formula>"COAD"</formula>
    </cfRule>
  </conditionalFormatting>
  <conditionalFormatting sqref="E275">
    <cfRule type="cellIs" dxfId="5994" priority="9537" operator="equal">
      <formula>"CPMA"</formula>
    </cfRule>
    <cfRule type="cellIs" dxfId="5993" priority="9538" operator="equal">
      <formula>"COPM"</formula>
    </cfRule>
    <cfRule type="cellIs" dxfId="5992" priority="9539" operator="equal">
      <formula>"NR-ES"</formula>
    </cfRule>
    <cfRule type="cellIs" dxfId="5991" priority="9540" operator="equal">
      <formula>"CPGI"</formula>
    </cfRule>
  </conditionalFormatting>
  <conditionalFormatting sqref="E285">
    <cfRule type="cellIs" dxfId="5990" priority="9529" operator="equal">
      <formula>"NR-ES"</formula>
    </cfRule>
    <cfRule type="cellIs" dxfId="5989" priority="9530" operator="equal">
      <formula>"COAD"</formula>
    </cfRule>
    <cfRule type="cellIs" dxfId="5988" priority="9531" operator="equal">
      <formula>"DIR"</formula>
    </cfRule>
    <cfRule type="cellIs" dxfId="5987" priority="9532" operator="equal">
      <formula>"CPMA"</formula>
    </cfRule>
    <cfRule type="cellIs" dxfId="5986" priority="9533" operator="equal">
      <formula>"CPGI"</formula>
    </cfRule>
    <cfRule type="cellIs" dxfId="5985" priority="9534" operator="equal">
      <formula>"COPM"</formula>
    </cfRule>
    <cfRule type="cellIs" dxfId="5984" priority="9535" operator="equal">
      <formula>"COAD/CETEM"</formula>
    </cfRule>
    <cfRule type="cellIs" dxfId="5983" priority="9536" operator="equal">
      <formula>"CATE"</formula>
    </cfRule>
  </conditionalFormatting>
  <conditionalFormatting sqref="E285">
    <cfRule type="cellIs" dxfId="5982" priority="9528" operator="equal">
      <formula>"COAM"</formula>
    </cfRule>
  </conditionalFormatting>
  <conditionalFormatting sqref="E285">
    <cfRule type="cellIs" dxfId="5981" priority="9527" operator="equal">
      <formula>"C"</formula>
    </cfRule>
  </conditionalFormatting>
  <conditionalFormatting sqref="E285">
    <cfRule type="cellIs" dxfId="5980" priority="9525" operator="equal">
      <formula>"CATE"</formula>
    </cfRule>
    <cfRule type="cellIs" dxfId="5979" priority="9526" operator="equal">
      <formula>"COAM"</formula>
    </cfRule>
  </conditionalFormatting>
  <conditionalFormatting sqref="E285">
    <cfRule type="cellIs" dxfId="5978" priority="9524" operator="equal">
      <formula>"CATE"</formula>
    </cfRule>
  </conditionalFormatting>
  <conditionalFormatting sqref="E285">
    <cfRule type="cellIs" dxfId="5977" priority="9522" operator="equal">
      <formula>"DIR"</formula>
    </cfRule>
    <cfRule type="cellIs" dxfId="5976" priority="9523" operator="equal">
      <formula>"COAD/CETEM"</formula>
    </cfRule>
  </conditionalFormatting>
  <conditionalFormatting sqref="E285">
    <cfRule type="cellIs" dxfId="5975" priority="9521" operator="equal">
      <formula>"COAD"</formula>
    </cfRule>
  </conditionalFormatting>
  <conditionalFormatting sqref="E285">
    <cfRule type="cellIs" dxfId="5974" priority="9517" operator="equal">
      <formula>"CPMA"</formula>
    </cfRule>
    <cfRule type="cellIs" dxfId="5973" priority="9518" operator="equal">
      <formula>"COPM"</formula>
    </cfRule>
    <cfRule type="cellIs" dxfId="5972" priority="9519" operator="equal">
      <formula>"NR-ES"</formula>
    </cfRule>
    <cfRule type="cellIs" dxfId="5971" priority="9520" operator="equal">
      <formula>"CPGI"</formula>
    </cfRule>
  </conditionalFormatting>
  <conditionalFormatting sqref="E306">
    <cfRule type="cellIs" dxfId="5970" priority="9509" operator="equal">
      <formula>"NR-ES"</formula>
    </cfRule>
    <cfRule type="cellIs" dxfId="5969" priority="9510" operator="equal">
      <formula>"COAD"</formula>
    </cfRule>
    <cfRule type="cellIs" dxfId="5968" priority="9511" operator="equal">
      <formula>"DIR"</formula>
    </cfRule>
    <cfRule type="cellIs" dxfId="5967" priority="9512" operator="equal">
      <formula>"CPMA"</formula>
    </cfRule>
    <cfRule type="cellIs" dxfId="5966" priority="9513" operator="equal">
      <formula>"CPGI"</formula>
    </cfRule>
    <cfRule type="cellIs" dxfId="5965" priority="9514" operator="equal">
      <formula>"COPM"</formula>
    </cfRule>
    <cfRule type="cellIs" dxfId="5964" priority="9515" operator="equal">
      <formula>"COAD/CETEM"</formula>
    </cfRule>
    <cfRule type="cellIs" dxfId="5963" priority="9516" operator="equal">
      <formula>"CATE"</formula>
    </cfRule>
  </conditionalFormatting>
  <conditionalFormatting sqref="E306">
    <cfRule type="cellIs" dxfId="5962" priority="9508" operator="equal">
      <formula>"COAM"</formula>
    </cfRule>
  </conditionalFormatting>
  <conditionalFormatting sqref="E306">
    <cfRule type="cellIs" dxfId="5961" priority="9507" operator="equal">
      <formula>"C"</formula>
    </cfRule>
  </conditionalFormatting>
  <conditionalFormatting sqref="E306">
    <cfRule type="cellIs" dxfId="5960" priority="9505" operator="equal">
      <formula>"CATE"</formula>
    </cfRule>
    <cfRule type="cellIs" dxfId="5959" priority="9506" operator="equal">
      <formula>"COAM"</formula>
    </cfRule>
  </conditionalFormatting>
  <conditionalFormatting sqref="E306">
    <cfRule type="cellIs" dxfId="5958" priority="9504" operator="equal">
      <formula>"CATE"</formula>
    </cfRule>
  </conditionalFormatting>
  <conditionalFormatting sqref="E306">
    <cfRule type="cellIs" dxfId="5957" priority="9502" operator="equal">
      <formula>"DIR"</formula>
    </cfRule>
    <cfRule type="cellIs" dxfId="5956" priority="9503" operator="equal">
      <formula>"COAD/CETEM"</formula>
    </cfRule>
  </conditionalFormatting>
  <conditionalFormatting sqref="E306">
    <cfRule type="cellIs" dxfId="5955" priority="9501" operator="equal">
      <formula>"COAD"</formula>
    </cfRule>
  </conditionalFormatting>
  <conditionalFormatting sqref="E306">
    <cfRule type="cellIs" dxfId="5954" priority="9497" operator="equal">
      <formula>"CPMA"</formula>
    </cfRule>
    <cfRule type="cellIs" dxfId="5953" priority="9498" operator="equal">
      <formula>"COPM"</formula>
    </cfRule>
    <cfRule type="cellIs" dxfId="5952" priority="9499" operator="equal">
      <formula>"NR-ES"</formula>
    </cfRule>
    <cfRule type="cellIs" dxfId="5951" priority="9500" operator="equal">
      <formula>"CPGI"</formula>
    </cfRule>
  </conditionalFormatting>
  <conditionalFormatting sqref="E351">
    <cfRule type="cellIs" dxfId="5950" priority="9489" operator="equal">
      <formula>"NR-ES"</formula>
    </cfRule>
    <cfRule type="cellIs" dxfId="5949" priority="9490" operator="equal">
      <formula>"COAD"</formula>
    </cfRule>
    <cfRule type="cellIs" dxfId="5948" priority="9491" operator="equal">
      <formula>"DIR"</formula>
    </cfRule>
    <cfRule type="cellIs" dxfId="5947" priority="9492" operator="equal">
      <formula>"CPMA"</formula>
    </cfRule>
    <cfRule type="cellIs" dxfId="5946" priority="9493" operator="equal">
      <formula>"CPGI"</formula>
    </cfRule>
    <cfRule type="cellIs" dxfId="5945" priority="9494" operator="equal">
      <formula>"COPM"</formula>
    </cfRule>
    <cfRule type="cellIs" dxfId="5944" priority="9495" operator="equal">
      <formula>"COAD/CETEM"</formula>
    </cfRule>
    <cfRule type="cellIs" dxfId="5943" priority="9496" operator="equal">
      <formula>"CATE"</formula>
    </cfRule>
  </conditionalFormatting>
  <conditionalFormatting sqref="E351">
    <cfRule type="cellIs" dxfId="5942" priority="9488" operator="equal">
      <formula>"COAM"</formula>
    </cfRule>
  </conditionalFormatting>
  <conditionalFormatting sqref="E351">
    <cfRule type="cellIs" dxfId="5941" priority="9487" operator="equal">
      <formula>"C"</formula>
    </cfRule>
  </conditionalFormatting>
  <conditionalFormatting sqref="E351">
    <cfRule type="cellIs" dxfId="5940" priority="9485" operator="equal">
      <formula>"CATE"</formula>
    </cfRule>
    <cfRule type="cellIs" dxfId="5939" priority="9486" operator="equal">
      <formula>"COAM"</formula>
    </cfRule>
  </conditionalFormatting>
  <conditionalFormatting sqref="E351">
    <cfRule type="cellIs" dxfId="5938" priority="9484" operator="equal">
      <formula>"CATE"</formula>
    </cfRule>
  </conditionalFormatting>
  <conditionalFormatting sqref="E351">
    <cfRule type="cellIs" dxfId="5937" priority="9482" operator="equal">
      <formula>"DIR"</formula>
    </cfRule>
    <cfRule type="cellIs" dxfId="5936" priority="9483" operator="equal">
      <formula>"COAD/CETEM"</formula>
    </cfRule>
  </conditionalFormatting>
  <conditionalFormatting sqref="E351">
    <cfRule type="cellIs" dxfId="5935" priority="9481" operator="equal">
      <formula>"COAD"</formula>
    </cfRule>
  </conditionalFormatting>
  <conditionalFormatting sqref="E351">
    <cfRule type="cellIs" dxfId="5934" priority="9477" operator="equal">
      <formula>"CPMA"</formula>
    </cfRule>
    <cfRule type="cellIs" dxfId="5933" priority="9478" operator="equal">
      <formula>"COPM"</formula>
    </cfRule>
    <cfRule type="cellIs" dxfId="5932" priority="9479" operator="equal">
      <formula>"NR-ES"</formula>
    </cfRule>
    <cfRule type="cellIs" dxfId="5931" priority="9480" operator="equal">
      <formula>"CPGI"</formula>
    </cfRule>
  </conditionalFormatting>
  <conditionalFormatting sqref="E416">
    <cfRule type="cellIs" dxfId="5930" priority="9469" operator="equal">
      <formula>"NR-ES"</formula>
    </cfRule>
    <cfRule type="cellIs" dxfId="5929" priority="9470" operator="equal">
      <formula>"COAD"</formula>
    </cfRule>
    <cfRule type="cellIs" dxfId="5928" priority="9471" operator="equal">
      <formula>"DIR"</formula>
    </cfRule>
    <cfRule type="cellIs" dxfId="5927" priority="9472" operator="equal">
      <formula>"CPMA"</formula>
    </cfRule>
    <cfRule type="cellIs" dxfId="5926" priority="9473" operator="equal">
      <formula>"CPGI"</formula>
    </cfRule>
    <cfRule type="cellIs" dxfId="5925" priority="9474" operator="equal">
      <formula>"COPM"</formula>
    </cfRule>
    <cfRule type="cellIs" dxfId="5924" priority="9475" operator="equal">
      <formula>"COAD/CETEM"</formula>
    </cfRule>
    <cfRule type="cellIs" dxfId="5923" priority="9476" operator="equal">
      <formula>"CATE"</formula>
    </cfRule>
  </conditionalFormatting>
  <conditionalFormatting sqref="E416">
    <cfRule type="cellIs" dxfId="5922" priority="9468" operator="equal">
      <formula>"COAM"</formula>
    </cfRule>
  </conditionalFormatting>
  <conditionalFormatting sqref="E416">
    <cfRule type="cellIs" dxfId="5921" priority="9467" operator="equal">
      <formula>"C"</formula>
    </cfRule>
  </conditionalFormatting>
  <conditionalFormatting sqref="E416">
    <cfRule type="cellIs" dxfId="5920" priority="9465" operator="equal">
      <formula>"CATE"</formula>
    </cfRule>
    <cfRule type="cellIs" dxfId="5919" priority="9466" operator="equal">
      <formula>"COAM"</formula>
    </cfRule>
  </conditionalFormatting>
  <conditionalFormatting sqref="E416">
    <cfRule type="cellIs" dxfId="5918" priority="9464" operator="equal">
      <formula>"CATE"</formula>
    </cfRule>
  </conditionalFormatting>
  <conditionalFormatting sqref="E416">
    <cfRule type="cellIs" dxfId="5917" priority="9462" operator="equal">
      <formula>"DIR"</formula>
    </cfRule>
    <cfRule type="cellIs" dxfId="5916" priority="9463" operator="equal">
      <formula>"COAD/CETEM"</formula>
    </cfRule>
  </conditionalFormatting>
  <conditionalFormatting sqref="E416">
    <cfRule type="cellIs" dxfId="5915" priority="9461" operator="equal">
      <formula>"COAD"</formula>
    </cfRule>
  </conditionalFormatting>
  <conditionalFormatting sqref="E416">
    <cfRule type="cellIs" dxfId="5914" priority="9457" operator="equal">
      <formula>"CPMA"</formula>
    </cfRule>
    <cfRule type="cellIs" dxfId="5913" priority="9458" operator="equal">
      <formula>"COPM"</formula>
    </cfRule>
    <cfRule type="cellIs" dxfId="5912" priority="9459" operator="equal">
      <formula>"NR-ES"</formula>
    </cfRule>
    <cfRule type="cellIs" dxfId="5911" priority="9460" operator="equal">
      <formula>"CPGI"</formula>
    </cfRule>
  </conditionalFormatting>
  <conditionalFormatting sqref="E444">
    <cfRule type="cellIs" dxfId="5910" priority="9449" operator="equal">
      <formula>"NR-ES"</formula>
    </cfRule>
    <cfRule type="cellIs" dxfId="5909" priority="9450" operator="equal">
      <formula>"COAD"</formula>
    </cfRule>
    <cfRule type="cellIs" dxfId="5908" priority="9451" operator="equal">
      <formula>"DIR"</formula>
    </cfRule>
    <cfRule type="cellIs" dxfId="5907" priority="9452" operator="equal">
      <formula>"CPMA"</formula>
    </cfRule>
    <cfRule type="cellIs" dxfId="5906" priority="9453" operator="equal">
      <formula>"CPGI"</formula>
    </cfRule>
    <cfRule type="cellIs" dxfId="5905" priority="9454" operator="equal">
      <formula>"COPM"</formula>
    </cfRule>
    <cfRule type="cellIs" dxfId="5904" priority="9455" operator="equal">
      <formula>"COAD/CETEM"</formula>
    </cfRule>
    <cfRule type="cellIs" dxfId="5903" priority="9456" operator="equal">
      <formula>"CATE"</formula>
    </cfRule>
  </conditionalFormatting>
  <conditionalFormatting sqref="E444">
    <cfRule type="cellIs" dxfId="5902" priority="9448" operator="equal">
      <formula>"COAM"</formula>
    </cfRule>
  </conditionalFormatting>
  <conditionalFormatting sqref="E444">
    <cfRule type="cellIs" dxfId="5901" priority="9447" operator="equal">
      <formula>"C"</formula>
    </cfRule>
  </conditionalFormatting>
  <conditionalFormatting sqref="E444">
    <cfRule type="cellIs" dxfId="5900" priority="9445" operator="equal">
      <formula>"CATE"</formula>
    </cfRule>
    <cfRule type="cellIs" dxfId="5899" priority="9446" operator="equal">
      <formula>"COAM"</formula>
    </cfRule>
  </conditionalFormatting>
  <conditionalFormatting sqref="E444">
    <cfRule type="cellIs" dxfId="5898" priority="9444" operator="equal">
      <formula>"CATE"</formula>
    </cfRule>
  </conditionalFormatting>
  <conditionalFormatting sqref="E444">
    <cfRule type="cellIs" dxfId="5897" priority="9442" operator="equal">
      <formula>"DIR"</formula>
    </cfRule>
    <cfRule type="cellIs" dxfId="5896" priority="9443" operator="equal">
      <formula>"COAD/CETEM"</formula>
    </cfRule>
  </conditionalFormatting>
  <conditionalFormatting sqref="E444">
    <cfRule type="cellIs" dxfId="5895" priority="9441" operator="equal">
      <formula>"COAD"</formula>
    </cfRule>
  </conditionalFormatting>
  <conditionalFormatting sqref="E444">
    <cfRule type="cellIs" dxfId="5894" priority="9437" operator="equal">
      <formula>"CPMA"</formula>
    </cfRule>
    <cfRule type="cellIs" dxfId="5893" priority="9438" operator="equal">
      <formula>"COPM"</formula>
    </cfRule>
    <cfRule type="cellIs" dxfId="5892" priority="9439" operator="equal">
      <formula>"NR-ES"</formula>
    </cfRule>
    <cfRule type="cellIs" dxfId="5891" priority="9440" operator="equal">
      <formula>"CPGI"</formula>
    </cfRule>
  </conditionalFormatting>
  <conditionalFormatting sqref="E525">
    <cfRule type="cellIs" dxfId="5890" priority="9416" operator="equal">
      <formula>"NR-ES"</formula>
    </cfRule>
    <cfRule type="cellIs" dxfId="5889" priority="9417" operator="equal">
      <formula>"COAD"</formula>
    </cfRule>
    <cfRule type="cellIs" dxfId="5888" priority="9418" operator="equal">
      <formula>"DIR"</formula>
    </cfRule>
    <cfRule type="cellIs" dxfId="5887" priority="9419" operator="equal">
      <formula>"CPMA"</formula>
    </cfRule>
    <cfRule type="cellIs" dxfId="5886" priority="9420" operator="equal">
      <formula>"CPGI"</formula>
    </cfRule>
    <cfRule type="cellIs" dxfId="5885" priority="9421" operator="equal">
      <formula>"COPM"</formula>
    </cfRule>
    <cfRule type="cellIs" dxfId="5884" priority="9422" operator="equal">
      <formula>"COAD/CETEM"</formula>
    </cfRule>
    <cfRule type="cellIs" dxfId="5883" priority="9423" operator="equal">
      <formula>"CATE"</formula>
    </cfRule>
  </conditionalFormatting>
  <conditionalFormatting sqref="E525">
    <cfRule type="cellIs" dxfId="5882" priority="9415" operator="equal">
      <formula>"COAM"</formula>
    </cfRule>
  </conditionalFormatting>
  <conditionalFormatting sqref="E525">
    <cfRule type="cellIs" dxfId="5881" priority="9414" operator="equal">
      <formula>"C"</formula>
    </cfRule>
  </conditionalFormatting>
  <conditionalFormatting sqref="E525">
    <cfRule type="cellIs" dxfId="5880" priority="9412" operator="equal">
      <formula>"CATE"</formula>
    </cfRule>
    <cfRule type="cellIs" dxfId="5879" priority="9413" operator="equal">
      <formula>"COAM"</formula>
    </cfRule>
  </conditionalFormatting>
  <conditionalFormatting sqref="E525">
    <cfRule type="cellIs" dxfId="5878" priority="9411" operator="equal">
      <formula>"CATE"</formula>
    </cfRule>
  </conditionalFormatting>
  <conditionalFormatting sqref="E525">
    <cfRule type="cellIs" dxfId="5877" priority="9409" operator="equal">
      <formula>"DIR"</formula>
    </cfRule>
    <cfRule type="cellIs" dxfId="5876" priority="9410" operator="equal">
      <formula>"COAD/CETEM"</formula>
    </cfRule>
  </conditionalFormatting>
  <conditionalFormatting sqref="E525">
    <cfRule type="cellIs" dxfId="5875" priority="9408" operator="equal">
      <formula>"COAD"</formula>
    </cfRule>
  </conditionalFormatting>
  <conditionalFormatting sqref="E525">
    <cfRule type="cellIs" dxfId="5874" priority="9404" operator="equal">
      <formula>"CPMA"</formula>
    </cfRule>
    <cfRule type="cellIs" dxfId="5873" priority="9405" operator="equal">
      <formula>"COPM"</formula>
    </cfRule>
    <cfRule type="cellIs" dxfId="5872" priority="9406" operator="equal">
      <formula>"NR-ES"</formula>
    </cfRule>
    <cfRule type="cellIs" dxfId="5871" priority="9407" operator="equal">
      <formula>"CPGI"</formula>
    </cfRule>
  </conditionalFormatting>
  <conditionalFormatting sqref="E722">
    <cfRule type="cellIs" dxfId="5870" priority="9383" operator="equal">
      <formula>"NR-ES"</formula>
    </cfRule>
    <cfRule type="cellIs" dxfId="5869" priority="9384" operator="equal">
      <formula>"COAD"</formula>
    </cfRule>
    <cfRule type="cellIs" dxfId="5868" priority="9385" operator="equal">
      <formula>"DIR"</formula>
    </cfRule>
    <cfRule type="cellIs" dxfId="5867" priority="9386" operator="equal">
      <formula>"CPMA"</formula>
    </cfRule>
    <cfRule type="cellIs" dxfId="5866" priority="9387" operator="equal">
      <formula>"CPGI"</formula>
    </cfRule>
    <cfRule type="cellIs" dxfId="5865" priority="9388" operator="equal">
      <formula>"COPM"</formula>
    </cfRule>
    <cfRule type="cellIs" dxfId="5864" priority="9389" operator="equal">
      <formula>"COAD/CETEM"</formula>
    </cfRule>
    <cfRule type="cellIs" dxfId="5863" priority="9390" operator="equal">
      <formula>"CATE"</formula>
    </cfRule>
  </conditionalFormatting>
  <conditionalFormatting sqref="E722">
    <cfRule type="cellIs" dxfId="5862" priority="9382" operator="equal">
      <formula>"COAM"</formula>
    </cfRule>
  </conditionalFormatting>
  <conditionalFormatting sqref="E722">
    <cfRule type="cellIs" dxfId="5861" priority="9381" operator="equal">
      <formula>"C"</formula>
    </cfRule>
  </conditionalFormatting>
  <conditionalFormatting sqref="E722">
    <cfRule type="cellIs" dxfId="5860" priority="9379" operator="equal">
      <formula>"CATE"</formula>
    </cfRule>
    <cfRule type="cellIs" dxfId="5859" priority="9380" operator="equal">
      <formula>"COAM"</formula>
    </cfRule>
  </conditionalFormatting>
  <conditionalFormatting sqref="E722">
    <cfRule type="cellIs" dxfId="5858" priority="9378" operator="equal">
      <formula>"CATE"</formula>
    </cfRule>
  </conditionalFormatting>
  <conditionalFormatting sqref="E722">
    <cfRule type="cellIs" dxfId="5857" priority="9376" operator="equal">
      <formula>"DIR"</formula>
    </cfRule>
    <cfRule type="cellIs" dxfId="5856" priority="9377" operator="equal">
      <formula>"COAD/CETEM"</formula>
    </cfRule>
  </conditionalFormatting>
  <conditionalFormatting sqref="E722">
    <cfRule type="cellIs" dxfId="5855" priority="9375" operator="equal">
      <formula>"COAD"</formula>
    </cfRule>
  </conditionalFormatting>
  <conditionalFormatting sqref="E722">
    <cfRule type="cellIs" dxfId="5854" priority="9371" operator="equal">
      <formula>"CPMA"</formula>
    </cfRule>
    <cfRule type="cellIs" dxfId="5853" priority="9372" operator="equal">
      <formula>"COPM"</formula>
    </cfRule>
    <cfRule type="cellIs" dxfId="5852" priority="9373" operator="equal">
      <formula>"NR-ES"</formula>
    </cfRule>
    <cfRule type="cellIs" dxfId="5851" priority="9374" operator="equal">
      <formula>"CPGI"</formula>
    </cfRule>
  </conditionalFormatting>
  <conditionalFormatting sqref="E725">
    <cfRule type="cellIs" dxfId="5850" priority="9350" operator="equal">
      <formula>"NR-ES"</formula>
    </cfRule>
    <cfRule type="cellIs" dxfId="5849" priority="9351" operator="equal">
      <formula>"COAD"</formula>
    </cfRule>
    <cfRule type="cellIs" dxfId="5848" priority="9352" operator="equal">
      <formula>"DIR"</formula>
    </cfRule>
    <cfRule type="cellIs" dxfId="5847" priority="9353" operator="equal">
      <formula>"CPMA"</formula>
    </cfRule>
    <cfRule type="cellIs" dxfId="5846" priority="9354" operator="equal">
      <formula>"CPGI"</formula>
    </cfRule>
    <cfRule type="cellIs" dxfId="5845" priority="9355" operator="equal">
      <formula>"COPM"</formula>
    </cfRule>
    <cfRule type="cellIs" dxfId="5844" priority="9356" operator="equal">
      <formula>"COAD/CETEM"</formula>
    </cfRule>
    <cfRule type="cellIs" dxfId="5843" priority="9357" operator="equal">
      <formula>"CATE"</formula>
    </cfRule>
  </conditionalFormatting>
  <conditionalFormatting sqref="E725">
    <cfRule type="cellIs" dxfId="5842" priority="9349" operator="equal">
      <formula>"COAM"</formula>
    </cfRule>
  </conditionalFormatting>
  <conditionalFormatting sqref="E725">
    <cfRule type="cellIs" dxfId="5841" priority="9348" operator="equal">
      <formula>"C"</formula>
    </cfRule>
  </conditionalFormatting>
  <conditionalFormatting sqref="E725">
    <cfRule type="cellIs" dxfId="5840" priority="9346" operator="equal">
      <formula>"CATE"</formula>
    </cfRule>
    <cfRule type="cellIs" dxfId="5839" priority="9347" operator="equal">
      <formula>"COAM"</formula>
    </cfRule>
  </conditionalFormatting>
  <conditionalFormatting sqref="E725">
    <cfRule type="cellIs" dxfId="5838" priority="9345" operator="equal">
      <formula>"CATE"</formula>
    </cfRule>
  </conditionalFormatting>
  <conditionalFormatting sqref="E725">
    <cfRule type="cellIs" dxfId="5837" priority="9343" operator="equal">
      <formula>"DIR"</formula>
    </cfRule>
    <cfRule type="cellIs" dxfId="5836" priority="9344" operator="equal">
      <formula>"COAD/CETEM"</formula>
    </cfRule>
  </conditionalFormatting>
  <conditionalFormatting sqref="E725">
    <cfRule type="cellIs" dxfId="5835" priority="9342" operator="equal">
      <formula>"COAD"</formula>
    </cfRule>
  </conditionalFormatting>
  <conditionalFormatting sqref="E725">
    <cfRule type="cellIs" dxfId="5834" priority="9338" operator="equal">
      <formula>"CPMA"</formula>
    </cfRule>
    <cfRule type="cellIs" dxfId="5833" priority="9339" operator="equal">
      <formula>"COPM"</formula>
    </cfRule>
    <cfRule type="cellIs" dxfId="5832" priority="9340" operator="equal">
      <formula>"NR-ES"</formula>
    </cfRule>
    <cfRule type="cellIs" dxfId="5831" priority="9341" operator="equal">
      <formula>"CPGI"</formula>
    </cfRule>
  </conditionalFormatting>
  <conditionalFormatting sqref="E752">
    <cfRule type="cellIs" dxfId="5830" priority="9317" operator="equal">
      <formula>"NR-ES"</formula>
    </cfRule>
    <cfRule type="cellIs" dxfId="5829" priority="9318" operator="equal">
      <formula>"COAD"</formula>
    </cfRule>
    <cfRule type="cellIs" dxfId="5828" priority="9319" operator="equal">
      <formula>"DIR"</formula>
    </cfRule>
    <cfRule type="cellIs" dxfId="5827" priority="9320" operator="equal">
      <formula>"CPMA"</formula>
    </cfRule>
    <cfRule type="cellIs" dxfId="5826" priority="9321" operator="equal">
      <formula>"CPGI"</formula>
    </cfRule>
    <cfRule type="cellIs" dxfId="5825" priority="9322" operator="equal">
      <formula>"COPM"</formula>
    </cfRule>
    <cfRule type="cellIs" dxfId="5824" priority="9323" operator="equal">
      <formula>"COAD/CETEM"</formula>
    </cfRule>
    <cfRule type="cellIs" dxfId="5823" priority="9324" operator="equal">
      <formula>"CATE"</formula>
    </cfRule>
  </conditionalFormatting>
  <conditionalFormatting sqref="E752">
    <cfRule type="cellIs" dxfId="5822" priority="9316" operator="equal">
      <formula>"COAM"</formula>
    </cfRule>
  </conditionalFormatting>
  <conditionalFormatting sqref="E752">
    <cfRule type="cellIs" dxfId="5821" priority="9315" operator="equal">
      <formula>"C"</formula>
    </cfRule>
  </conditionalFormatting>
  <conditionalFormatting sqref="E752">
    <cfRule type="cellIs" dxfId="5820" priority="9313" operator="equal">
      <formula>"CATE"</formula>
    </cfRule>
    <cfRule type="cellIs" dxfId="5819" priority="9314" operator="equal">
      <formula>"COAM"</formula>
    </cfRule>
  </conditionalFormatting>
  <conditionalFormatting sqref="E752">
    <cfRule type="cellIs" dxfId="5818" priority="9312" operator="equal">
      <formula>"CATE"</formula>
    </cfRule>
  </conditionalFormatting>
  <conditionalFormatting sqref="E752">
    <cfRule type="cellIs" dxfId="5817" priority="9310" operator="equal">
      <formula>"DIR"</formula>
    </cfRule>
    <cfRule type="cellIs" dxfId="5816" priority="9311" operator="equal">
      <formula>"COAD/CETEM"</formula>
    </cfRule>
  </conditionalFormatting>
  <conditionalFormatting sqref="E752">
    <cfRule type="cellIs" dxfId="5815" priority="9309" operator="equal">
      <formula>"COAD"</formula>
    </cfRule>
  </conditionalFormatting>
  <conditionalFormatting sqref="E752">
    <cfRule type="cellIs" dxfId="5814" priority="9305" operator="equal">
      <formula>"CPMA"</formula>
    </cfRule>
    <cfRule type="cellIs" dxfId="5813" priority="9306" operator="equal">
      <formula>"COPM"</formula>
    </cfRule>
    <cfRule type="cellIs" dxfId="5812" priority="9307" operator="equal">
      <formula>"NR-ES"</formula>
    </cfRule>
    <cfRule type="cellIs" dxfId="5811" priority="9308" operator="equal">
      <formula>"CPGI"</formula>
    </cfRule>
  </conditionalFormatting>
  <conditionalFormatting sqref="E784">
    <cfRule type="cellIs" dxfId="5810" priority="9284" operator="equal">
      <formula>"NR-ES"</formula>
    </cfRule>
    <cfRule type="cellIs" dxfId="5809" priority="9285" operator="equal">
      <formula>"COAD"</formula>
    </cfRule>
    <cfRule type="cellIs" dxfId="5808" priority="9286" operator="equal">
      <formula>"DIR"</formula>
    </cfRule>
    <cfRule type="cellIs" dxfId="5807" priority="9287" operator="equal">
      <formula>"CPMA"</formula>
    </cfRule>
    <cfRule type="cellIs" dxfId="5806" priority="9288" operator="equal">
      <formula>"CPGI"</formula>
    </cfRule>
    <cfRule type="cellIs" dxfId="5805" priority="9289" operator="equal">
      <formula>"COPM"</formula>
    </cfRule>
    <cfRule type="cellIs" dxfId="5804" priority="9290" operator="equal">
      <formula>"COAD/CETEM"</formula>
    </cfRule>
    <cfRule type="cellIs" dxfId="5803" priority="9291" operator="equal">
      <formula>"CATE"</formula>
    </cfRule>
  </conditionalFormatting>
  <conditionalFormatting sqref="E784">
    <cfRule type="cellIs" dxfId="5802" priority="9283" operator="equal">
      <formula>"COAM"</formula>
    </cfRule>
  </conditionalFormatting>
  <conditionalFormatting sqref="E784">
    <cfRule type="cellIs" dxfId="5801" priority="9282" operator="equal">
      <formula>"C"</formula>
    </cfRule>
  </conditionalFormatting>
  <conditionalFormatting sqref="E784">
    <cfRule type="cellIs" dxfId="5800" priority="9280" operator="equal">
      <formula>"CATE"</formula>
    </cfRule>
    <cfRule type="cellIs" dxfId="5799" priority="9281" operator="equal">
      <formula>"COAM"</formula>
    </cfRule>
  </conditionalFormatting>
  <conditionalFormatting sqref="E784">
    <cfRule type="cellIs" dxfId="5798" priority="9279" operator="equal">
      <formula>"CATE"</formula>
    </cfRule>
  </conditionalFormatting>
  <conditionalFormatting sqref="E784">
    <cfRule type="cellIs" dxfId="5797" priority="9277" operator="equal">
      <formula>"DIR"</formula>
    </cfRule>
    <cfRule type="cellIs" dxfId="5796" priority="9278" operator="equal">
      <formula>"COAD/CETEM"</formula>
    </cfRule>
  </conditionalFormatting>
  <conditionalFormatting sqref="E784">
    <cfRule type="cellIs" dxfId="5795" priority="9276" operator="equal">
      <formula>"COAD"</formula>
    </cfRule>
  </conditionalFormatting>
  <conditionalFormatting sqref="E784">
    <cfRule type="cellIs" dxfId="5794" priority="9272" operator="equal">
      <formula>"CPMA"</formula>
    </cfRule>
    <cfRule type="cellIs" dxfId="5793" priority="9273" operator="equal">
      <formula>"COPM"</formula>
    </cfRule>
    <cfRule type="cellIs" dxfId="5792" priority="9274" operator="equal">
      <formula>"NR-ES"</formula>
    </cfRule>
    <cfRule type="cellIs" dxfId="5791" priority="9275" operator="equal">
      <formula>"CPGI"</formula>
    </cfRule>
  </conditionalFormatting>
  <conditionalFormatting sqref="E810">
    <cfRule type="cellIs" dxfId="5790" priority="9251" operator="equal">
      <formula>"NR-ES"</formula>
    </cfRule>
    <cfRule type="cellIs" dxfId="5789" priority="9252" operator="equal">
      <formula>"COAD"</formula>
    </cfRule>
    <cfRule type="cellIs" dxfId="5788" priority="9253" operator="equal">
      <formula>"DIR"</formula>
    </cfRule>
    <cfRule type="cellIs" dxfId="5787" priority="9254" operator="equal">
      <formula>"CPMA"</formula>
    </cfRule>
    <cfRule type="cellIs" dxfId="5786" priority="9255" operator="equal">
      <formula>"CPGI"</formula>
    </cfRule>
    <cfRule type="cellIs" dxfId="5785" priority="9256" operator="equal">
      <formula>"COPM"</formula>
    </cfRule>
    <cfRule type="cellIs" dxfId="5784" priority="9257" operator="equal">
      <formula>"COAD/CETEM"</formula>
    </cfRule>
    <cfRule type="cellIs" dxfId="5783" priority="9258" operator="equal">
      <formula>"CATE"</formula>
    </cfRule>
  </conditionalFormatting>
  <conditionalFormatting sqref="E810">
    <cfRule type="cellIs" dxfId="5782" priority="9250" operator="equal">
      <formula>"COAM"</formula>
    </cfRule>
  </conditionalFormatting>
  <conditionalFormatting sqref="E810">
    <cfRule type="cellIs" dxfId="5781" priority="9249" operator="equal">
      <formula>"C"</formula>
    </cfRule>
  </conditionalFormatting>
  <conditionalFormatting sqref="E810">
    <cfRule type="cellIs" dxfId="5780" priority="9247" operator="equal">
      <formula>"CATE"</formula>
    </cfRule>
    <cfRule type="cellIs" dxfId="5779" priority="9248" operator="equal">
      <formula>"COAM"</formula>
    </cfRule>
  </conditionalFormatting>
  <conditionalFormatting sqref="E810">
    <cfRule type="cellIs" dxfId="5778" priority="9246" operator="equal">
      <formula>"CATE"</formula>
    </cfRule>
  </conditionalFormatting>
  <conditionalFormatting sqref="E810">
    <cfRule type="cellIs" dxfId="5777" priority="9244" operator="equal">
      <formula>"DIR"</formula>
    </cfRule>
    <cfRule type="cellIs" dxfId="5776" priority="9245" operator="equal">
      <formula>"COAD/CETEM"</formula>
    </cfRule>
  </conditionalFormatting>
  <conditionalFormatting sqref="E810">
    <cfRule type="cellIs" dxfId="5775" priority="9243" operator="equal">
      <formula>"COAD"</formula>
    </cfRule>
  </conditionalFormatting>
  <conditionalFormatting sqref="E810">
    <cfRule type="cellIs" dxfId="5774" priority="9239" operator="equal">
      <formula>"CPMA"</formula>
    </cfRule>
    <cfRule type="cellIs" dxfId="5773" priority="9240" operator="equal">
      <formula>"COPM"</formula>
    </cfRule>
    <cfRule type="cellIs" dxfId="5772" priority="9241" operator="equal">
      <formula>"NR-ES"</formula>
    </cfRule>
    <cfRule type="cellIs" dxfId="5771" priority="9242" operator="equal">
      <formula>"CPGI"</formula>
    </cfRule>
  </conditionalFormatting>
  <conditionalFormatting sqref="E880">
    <cfRule type="cellIs" dxfId="5770" priority="9218" operator="equal">
      <formula>"NR-ES"</formula>
    </cfRule>
    <cfRule type="cellIs" dxfId="5769" priority="9219" operator="equal">
      <formula>"COAD"</formula>
    </cfRule>
    <cfRule type="cellIs" dxfId="5768" priority="9220" operator="equal">
      <formula>"DIR"</formula>
    </cfRule>
    <cfRule type="cellIs" dxfId="5767" priority="9221" operator="equal">
      <formula>"CPMA"</formula>
    </cfRule>
    <cfRule type="cellIs" dxfId="5766" priority="9222" operator="equal">
      <formula>"CPGI"</formula>
    </cfRule>
    <cfRule type="cellIs" dxfId="5765" priority="9223" operator="equal">
      <formula>"COPM"</formula>
    </cfRule>
    <cfRule type="cellIs" dxfId="5764" priority="9224" operator="equal">
      <formula>"COAD/CETEM"</formula>
    </cfRule>
    <cfRule type="cellIs" dxfId="5763" priority="9225" operator="equal">
      <formula>"CATE"</formula>
    </cfRule>
  </conditionalFormatting>
  <conditionalFormatting sqref="E880">
    <cfRule type="cellIs" dxfId="5762" priority="9217" operator="equal">
      <formula>"COAM"</formula>
    </cfRule>
  </conditionalFormatting>
  <conditionalFormatting sqref="E880">
    <cfRule type="cellIs" dxfId="5761" priority="9216" operator="equal">
      <formula>"C"</formula>
    </cfRule>
  </conditionalFormatting>
  <conditionalFormatting sqref="E880">
    <cfRule type="cellIs" dxfId="5760" priority="9214" operator="equal">
      <formula>"CATE"</formula>
    </cfRule>
    <cfRule type="cellIs" dxfId="5759" priority="9215" operator="equal">
      <formula>"COAM"</formula>
    </cfRule>
  </conditionalFormatting>
  <conditionalFormatting sqref="E880">
    <cfRule type="cellIs" dxfId="5758" priority="9213" operator="equal">
      <formula>"CATE"</formula>
    </cfRule>
  </conditionalFormatting>
  <conditionalFormatting sqref="E880">
    <cfRule type="cellIs" dxfId="5757" priority="9211" operator="equal">
      <formula>"DIR"</formula>
    </cfRule>
    <cfRule type="cellIs" dxfId="5756" priority="9212" operator="equal">
      <formula>"COAD/CETEM"</formula>
    </cfRule>
  </conditionalFormatting>
  <conditionalFormatting sqref="E880">
    <cfRule type="cellIs" dxfId="5755" priority="9210" operator="equal">
      <formula>"COAD"</formula>
    </cfRule>
  </conditionalFormatting>
  <conditionalFormatting sqref="E880">
    <cfRule type="cellIs" dxfId="5754" priority="9206" operator="equal">
      <formula>"CPMA"</formula>
    </cfRule>
    <cfRule type="cellIs" dxfId="5753" priority="9207" operator="equal">
      <formula>"COPM"</formula>
    </cfRule>
    <cfRule type="cellIs" dxfId="5752" priority="9208" operator="equal">
      <formula>"NR-ES"</formula>
    </cfRule>
    <cfRule type="cellIs" dxfId="5751" priority="9209" operator="equal">
      <formula>"CPGI"</formula>
    </cfRule>
  </conditionalFormatting>
  <conditionalFormatting sqref="E922">
    <cfRule type="cellIs" dxfId="5750" priority="9185" operator="equal">
      <formula>"NR-ES"</formula>
    </cfRule>
    <cfRule type="cellIs" dxfId="5749" priority="9186" operator="equal">
      <formula>"COAD"</formula>
    </cfRule>
    <cfRule type="cellIs" dxfId="5748" priority="9187" operator="equal">
      <formula>"DIR"</formula>
    </cfRule>
    <cfRule type="cellIs" dxfId="5747" priority="9188" operator="equal">
      <formula>"CPMA"</formula>
    </cfRule>
    <cfRule type="cellIs" dxfId="5746" priority="9189" operator="equal">
      <formula>"CPGI"</formula>
    </cfRule>
    <cfRule type="cellIs" dxfId="5745" priority="9190" operator="equal">
      <formula>"COPM"</formula>
    </cfRule>
    <cfRule type="cellIs" dxfId="5744" priority="9191" operator="equal">
      <formula>"COAD/CETEM"</formula>
    </cfRule>
    <cfRule type="cellIs" dxfId="5743" priority="9192" operator="equal">
      <formula>"CATE"</formula>
    </cfRule>
  </conditionalFormatting>
  <conditionalFormatting sqref="E922">
    <cfRule type="cellIs" dxfId="5742" priority="9184" operator="equal">
      <formula>"COAM"</formula>
    </cfRule>
  </conditionalFormatting>
  <conditionalFormatting sqref="E922">
    <cfRule type="cellIs" dxfId="5741" priority="9183" operator="equal">
      <formula>"C"</formula>
    </cfRule>
  </conditionalFormatting>
  <conditionalFormatting sqref="E922">
    <cfRule type="cellIs" dxfId="5740" priority="9181" operator="equal">
      <formula>"CATE"</formula>
    </cfRule>
    <cfRule type="cellIs" dxfId="5739" priority="9182" operator="equal">
      <formula>"COAM"</formula>
    </cfRule>
  </conditionalFormatting>
  <conditionalFormatting sqref="E922">
    <cfRule type="cellIs" dxfId="5738" priority="9180" operator="equal">
      <formula>"CATE"</formula>
    </cfRule>
  </conditionalFormatting>
  <conditionalFormatting sqref="E922">
    <cfRule type="cellIs" dxfId="5737" priority="9178" operator="equal">
      <formula>"DIR"</formula>
    </cfRule>
    <cfRule type="cellIs" dxfId="5736" priority="9179" operator="equal">
      <formula>"COAD/CETEM"</formula>
    </cfRule>
  </conditionalFormatting>
  <conditionalFormatting sqref="E922">
    <cfRule type="cellIs" dxfId="5735" priority="9177" operator="equal">
      <formula>"COAD"</formula>
    </cfRule>
  </conditionalFormatting>
  <conditionalFormatting sqref="E922">
    <cfRule type="cellIs" dxfId="5734" priority="9173" operator="equal">
      <formula>"CPMA"</formula>
    </cfRule>
    <cfRule type="cellIs" dxfId="5733" priority="9174" operator="equal">
      <formula>"COPM"</formula>
    </cfRule>
    <cfRule type="cellIs" dxfId="5732" priority="9175" operator="equal">
      <formula>"NR-ES"</formula>
    </cfRule>
    <cfRule type="cellIs" dxfId="5731" priority="9176" operator="equal">
      <formula>"CPGI"</formula>
    </cfRule>
  </conditionalFormatting>
  <conditionalFormatting sqref="E960">
    <cfRule type="cellIs" dxfId="5730" priority="9152" operator="equal">
      <formula>"NR-ES"</formula>
    </cfRule>
    <cfRule type="cellIs" dxfId="5729" priority="9153" operator="equal">
      <formula>"COAD"</formula>
    </cfRule>
    <cfRule type="cellIs" dxfId="5728" priority="9154" operator="equal">
      <formula>"DIR"</formula>
    </cfRule>
    <cfRule type="cellIs" dxfId="5727" priority="9155" operator="equal">
      <formula>"CPMA"</formula>
    </cfRule>
    <cfRule type="cellIs" dxfId="5726" priority="9156" operator="equal">
      <formula>"CPGI"</formula>
    </cfRule>
    <cfRule type="cellIs" dxfId="5725" priority="9157" operator="equal">
      <formula>"COPM"</formula>
    </cfRule>
    <cfRule type="cellIs" dxfId="5724" priority="9158" operator="equal">
      <formula>"COAD/CETEM"</formula>
    </cfRule>
    <cfRule type="cellIs" dxfId="5723" priority="9159" operator="equal">
      <formula>"CATE"</formula>
    </cfRule>
  </conditionalFormatting>
  <conditionalFormatting sqref="E960">
    <cfRule type="cellIs" dxfId="5722" priority="9151" operator="equal">
      <formula>"COAM"</formula>
    </cfRule>
  </conditionalFormatting>
  <conditionalFormatting sqref="E960">
    <cfRule type="cellIs" dxfId="5721" priority="9150" operator="equal">
      <formula>"C"</formula>
    </cfRule>
  </conditionalFormatting>
  <conditionalFormatting sqref="E960">
    <cfRule type="cellIs" dxfId="5720" priority="9148" operator="equal">
      <formula>"CATE"</formula>
    </cfRule>
    <cfRule type="cellIs" dxfId="5719" priority="9149" operator="equal">
      <formula>"COAM"</formula>
    </cfRule>
  </conditionalFormatting>
  <conditionalFormatting sqref="E960">
    <cfRule type="cellIs" dxfId="5718" priority="9147" operator="equal">
      <formula>"CATE"</formula>
    </cfRule>
  </conditionalFormatting>
  <conditionalFormatting sqref="E960">
    <cfRule type="cellIs" dxfId="5717" priority="9145" operator="equal">
      <formula>"DIR"</formula>
    </cfRule>
    <cfRule type="cellIs" dxfId="5716" priority="9146" operator="equal">
      <formula>"COAD/CETEM"</formula>
    </cfRule>
  </conditionalFormatting>
  <conditionalFormatting sqref="E960">
    <cfRule type="cellIs" dxfId="5715" priority="9144" operator="equal">
      <formula>"COAD"</formula>
    </cfRule>
  </conditionalFormatting>
  <conditionalFormatting sqref="E960">
    <cfRule type="cellIs" dxfId="5714" priority="9140" operator="equal">
      <formula>"CPMA"</formula>
    </cfRule>
    <cfRule type="cellIs" dxfId="5713" priority="9141" operator="equal">
      <formula>"COPM"</formula>
    </cfRule>
    <cfRule type="cellIs" dxfId="5712" priority="9142" operator="equal">
      <formula>"NR-ES"</formula>
    </cfRule>
    <cfRule type="cellIs" dxfId="5711" priority="9143" operator="equal">
      <formula>"CPGI"</formula>
    </cfRule>
  </conditionalFormatting>
  <conditionalFormatting sqref="E1038">
    <cfRule type="cellIs" dxfId="5710" priority="9119" operator="equal">
      <formula>"NR-ES"</formula>
    </cfRule>
    <cfRule type="cellIs" dxfId="5709" priority="9120" operator="equal">
      <formula>"COAD"</formula>
    </cfRule>
    <cfRule type="cellIs" dxfId="5708" priority="9121" operator="equal">
      <formula>"DIR"</formula>
    </cfRule>
    <cfRule type="cellIs" dxfId="5707" priority="9122" operator="equal">
      <formula>"CPMA"</formula>
    </cfRule>
    <cfRule type="cellIs" dxfId="5706" priority="9123" operator="equal">
      <formula>"CPGI"</formula>
    </cfRule>
    <cfRule type="cellIs" dxfId="5705" priority="9124" operator="equal">
      <formula>"COPM"</formula>
    </cfRule>
    <cfRule type="cellIs" dxfId="5704" priority="9125" operator="equal">
      <formula>"COAD/CETEM"</formula>
    </cfRule>
    <cfRule type="cellIs" dxfId="5703" priority="9126" operator="equal">
      <formula>"CATE"</formula>
    </cfRule>
  </conditionalFormatting>
  <conditionalFormatting sqref="E1038">
    <cfRule type="cellIs" dxfId="5702" priority="9118" operator="equal">
      <formula>"COAM"</formula>
    </cfRule>
  </conditionalFormatting>
  <conditionalFormatting sqref="E1038">
    <cfRule type="cellIs" dxfId="5701" priority="9117" operator="equal">
      <formula>"C"</formula>
    </cfRule>
  </conditionalFormatting>
  <conditionalFormatting sqref="E1038">
    <cfRule type="cellIs" dxfId="5700" priority="9115" operator="equal">
      <formula>"CATE"</formula>
    </cfRule>
    <cfRule type="cellIs" dxfId="5699" priority="9116" operator="equal">
      <formula>"COAM"</formula>
    </cfRule>
  </conditionalFormatting>
  <conditionalFormatting sqref="E1038">
    <cfRule type="cellIs" dxfId="5698" priority="9114" operator="equal">
      <formula>"CATE"</formula>
    </cfRule>
  </conditionalFormatting>
  <conditionalFormatting sqref="E1038">
    <cfRule type="cellIs" dxfId="5697" priority="9112" operator="equal">
      <formula>"DIR"</formula>
    </cfRule>
    <cfRule type="cellIs" dxfId="5696" priority="9113" operator="equal">
      <formula>"COAD/CETEM"</formula>
    </cfRule>
  </conditionalFormatting>
  <conditionalFormatting sqref="E1038">
    <cfRule type="cellIs" dxfId="5695" priority="9111" operator="equal">
      <formula>"COAD"</formula>
    </cfRule>
  </conditionalFormatting>
  <conditionalFormatting sqref="E1038">
    <cfRule type="cellIs" dxfId="5694" priority="9107" operator="equal">
      <formula>"CPMA"</formula>
    </cfRule>
    <cfRule type="cellIs" dxfId="5693" priority="9108" operator="equal">
      <formula>"COPM"</formula>
    </cfRule>
    <cfRule type="cellIs" dxfId="5692" priority="9109" operator="equal">
      <formula>"NR-ES"</formula>
    </cfRule>
    <cfRule type="cellIs" dxfId="5691" priority="9110" operator="equal">
      <formula>"CPGI"</formula>
    </cfRule>
  </conditionalFormatting>
  <conditionalFormatting sqref="E1207">
    <cfRule type="cellIs" dxfId="5690" priority="9086" operator="equal">
      <formula>"NR-ES"</formula>
    </cfRule>
    <cfRule type="cellIs" dxfId="5689" priority="9087" operator="equal">
      <formula>"COAD"</formula>
    </cfRule>
    <cfRule type="cellIs" dxfId="5688" priority="9088" operator="equal">
      <formula>"DIR"</formula>
    </cfRule>
    <cfRule type="cellIs" dxfId="5687" priority="9089" operator="equal">
      <formula>"CPMA"</formula>
    </cfRule>
    <cfRule type="cellIs" dxfId="5686" priority="9090" operator="equal">
      <formula>"CPGI"</formula>
    </cfRule>
    <cfRule type="cellIs" dxfId="5685" priority="9091" operator="equal">
      <formula>"COPM"</formula>
    </cfRule>
    <cfRule type="cellIs" dxfId="5684" priority="9092" operator="equal">
      <formula>"COAD/CETEM"</formula>
    </cfRule>
    <cfRule type="cellIs" dxfId="5683" priority="9093" operator="equal">
      <formula>"CATE"</formula>
    </cfRule>
  </conditionalFormatting>
  <conditionalFormatting sqref="E1207">
    <cfRule type="cellIs" dxfId="5682" priority="9085" operator="equal">
      <formula>"COAM"</formula>
    </cfRule>
  </conditionalFormatting>
  <conditionalFormatting sqref="E1207">
    <cfRule type="cellIs" dxfId="5681" priority="9084" operator="equal">
      <formula>"C"</formula>
    </cfRule>
  </conditionalFormatting>
  <conditionalFormatting sqref="E1207">
    <cfRule type="cellIs" dxfId="5680" priority="9082" operator="equal">
      <formula>"CATE"</formula>
    </cfRule>
    <cfRule type="cellIs" dxfId="5679" priority="9083" operator="equal">
      <formula>"COAM"</formula>
    </cfRule>
  </conditionalFormatting>
  <conditionalFormatting sqref="E1207">
    <cfRule type="cellIs" dxfId="5678" priority="9081" operator="equal">
      <formula>"CATE"</formula>
    </cfRule>
  </conditionalFormatting>
  <conditionalFormatting sqref="E1207">
    <cfRule type="cellIs" dxfId="5677" priority="9079" operator="equal">
      <formula>"DIR"</formula>
    </cfRule>
    <cfRule type="cellIs" dxfId="5676" priority="9080" operator="equal">
      <formula>"COAD/CETEM"</formula>
    </cfRule>
  </conditionalFormatting>
  <conditionalFormatting sqref="E1207">
    <cfRule type="cellIs" dxfId="5675" priority="9078" operator="equal">
      <formula>"COAD"</formula>
    </cfRule>
  </conditionalFormatting>
  <conditionalFormatting sqref="E1207">
    <cfRule type="cellIs" dxfId="5674" priority="9074" operator="equal">
      <formula>"CPMA"</formula>
    </cfRule>
    <cfRule type="cellIs" dxfId="5673" priority="9075" operator="equal">
      <formula>"COPM"</formula>
    </cfRule>
    <cfRule type="cellIs" dxfId="5672" priority="9076" operator="equal">
      <formula>"NR-ES"</formula>
    </cfRule>
    <cfRule type="cellIs" dxfId="5671" priority="9077" operator="equal">
      <formula>"CPGI"</formula>
    </cfRule>
  </conditionalFormatting>
  <conditionalFormatting sqref="E1240">
    <cfRule type="cellIs" dxfId="5670" priority="9020" operator="equal">
      <formula>"NR-ES"</formula>
    </cfRule>
    <cfRule type="cellIs" dxfId="5669" priority="9021" operator="equal">
      <formula>"COAD"</formula>
    </cfRule>
    <cfRule type="cellIs" dxfId="5668" priority="9022" operator="equal">
      <formula>"DIR"</formula>
    </cfRule>
    <cfRule type="cellIs" dxfId="5667" priority="9023" operator="equal">
      <formula>"CPMA"</formula>
    </cfRule>
    <cfRule type="cellIs" dxfId="5666" priority="9024" operator="equal">
      <formula>"CPGI"</formula>
    </cfRule>
    <cfRule type="cellIs" dxfId="5665" priority="9025" operator="equal">
      <formula>"COPM"</formula>
    </cfRule>
    <cfRule type="cellIs" dxfId="5664" priority="9026" operator="equal">
      <formula>"COAD/CETEM"</formula>
    </cfRule>
    <cfRule type="cellIs" dxfId="5663" priority="9027" operator="equal">
      <formula>"CATE"</formula>
    </cfRule>
  </conditionalFormatting>
  <conditionalFormatting sqref="E1240">
    <cfRule type="cellIs" dxfId="5662" priority="9019" operator="equal">
      <formula>"COAM"</formula>
    </cfRule>
  </conditionalFormatting>
  <conditionalFormatting sqref="E1240">
    <cfRule type="cellIs" dxfId="5661" priority="9018" operator="equal">
      <formula>"C"</formula>
    </cfRule>
  </conditionalFormatting>
  <conditionalFormatting sqref="E1240">
    <cfRule type="cellIs" dxfId="5660" priority="9016" operator="equal">
      <formula>"CATE"</formula>
    </cfRule>
    <cfRule type="cellIs" dxfId="5659" priority="9017" operator="equal">
      <formula>"COAM"</formula>
    </cfRule>
  </conditionalFormatting>
  <conditionalFormatting sqref="E1240">
    <cfRule type="cellIs" dxfId="5658" priority="9015" operator="equal">
      <formula>"CATE"</formula>
    </cfRule>
  </conditionalFormatting>
  <conditionalFormatting sqref="E1240">
    <cfRule type="cellIs" dxfId="5657" priority="9013" operator="equal">
      <formula>"DIR"</formula>
    </cfRule>
    <cfRule type="cellIs" dxfId="5656" priority="9014" operator="equal">
      <formula>"COAD/CETEM"</formula>
    </cfRule>
  </conditionalFormatting>
  <conditionalFormatting sqref="E1240">
    <cfRule type="cellIs" dxfId="5655" priority="9012" operator="equal">
      <formula>"COAD"</formula>
    </cfRule>
  </conditionalFormatting>
  <conditionalFormatting sqref="E1240">
    <cfRule type="cellIs" dxfId="5654" priority="9008" operator="equal">
      <formula>"CPMA"</formula>
    </cfRule>
    <cfRule type="cellIs" dxfId="5653" priority="9009" operator="equal">
      <formula>"COPM"</formula>
    </cfRule>
    <cfRule type="cellIs" dxfId="5652" priority="9010" operator="equal">
      <formula>"NR-ES"</formula>
    </cfRule>
    <cfRule type="cellIs" dxfId="5651" priority="9011" operator="equal">
      <formula>"CPGI"</formula>
    </cfRule>
  </conditionalFormatting>
  <conditionalFormatting sqref="E1281">
    <cfRule type="cellIs" dxfId="5650" priority="8987" operator="equal">
      <formula>"NR-ES"</formula>
    </cfRule>
    <cfRule type="cellIs" dxfId="5649" priority="8988" operator="equal">
      <formula>"COAD"</formula>
    </cfRule>
    <cfRule type="cellIs" dxfId="5648" priority="8989" operator="equal">
      <formula>"DIR"</formula>
    </cfRule>
    <cfRule type="cellIs" dxfId="5647" priority="8990" operator="equal">
      <formula>"CPMA"</formula>
    </cfRule>
    <cfRule type="cellIs" dxfId="5646" priority="8991" operator="equal">
      <formula>"CPGI"</formula>
    </cfRule>
    <cfRule type="cellIs" dxfId="5645" priority="8992" operator="equal">
      <formula>"COPM"</formula>
    </cfRule>
    <cfRule type="cellIs" dxfId="5644" priority="8993" operator="equal">
      <formula>"COAD/CETEM"</formula>
    </cfRule>
    <cfRule type="cellIs" dxfId="5643" priority="8994" operator="equal">
      <formula>"CATE"</formula>
    </cfRule>
  </conditionalFormatting>
  <conditionalFormatting sqref="E1281">
    <cfRule type="cellIs" dxfId="5642" priority="8986" operator="equal">
      <formula>"COAM"</formula>
    </cfRule>
  </conditionalFormatting>
  <conditionalFormatting sqref="E1281">
    <cfRule type="cellIs" dxfId="5641" priority="8985" operator="equal">
      <formula>"C"</formula>
    </cfRule>
  </conditionalFormatting>
  <conditionalFormatting sqref="E1281">
    <cfRule type="cellIs" dxfId="5640" priority="8983" operator="equal">
      <formula>"CATE"</formula>
    </cfRule>
    <cfRule type="cellIs" dxfId="5639" priority="8984" operator="equal">
      <formula>"COAM"</formula>
    </cfRule>
  </conditionalFormatting>
  <conditionalFormatting sqref="E1281">
    <cfRule type="cellIs" dxfId="5638" priority="8982" operator="equal">
      <formula>"CATE"</formula>
    </cfRule>
  </conditionalFormatting>
  <conditionalFormatting sqref="E1281">
    <cfRule type="cellIs" dxfId="5637" priority="8980" operator="equal">
      <formula>"DIR"</formula>
    </cfRule>
    <cfRule type="cellIs" dxfId="5636" priority="8981" operator="equal">
      <formula>"COAD/CETEM"</formula>
    </cfRule>
  </conditionalFormatting>
  <conditionalFormatting sqref="E1281">
    <cfRule type="cellIs" dxfId="5635" priority="8979" operator="equal">
      <formula>"COAD"</formula>
    </cfRule>
  </conditionalFormatting>
  <conditionalFormatting sqref="E1281">
    <cfRule type="cellIs" dxfId="5634" priority="8975" operator="equal">
      <formula>"CPMA"</formula>
    </cfRule>
    <cfRule type="cellIs" dxfId="5633" priority="8976" operator="equal">
      <formula>"COPM"</formula>
    </cfRule>
    <cfRule type="cellIs" dxfId="5632" priority="8977" operator="equal">
      <formula>"NR-ES"</formula>
    </cfRule>
    <cfRule type="cellIs" dxfId="5631" priority="8978" operator="equal">
      <formula>"CPGI"</formula>
    </cfRule>
  </conditionalFormatting>
  <conditionalFormatting sqref="E1289">
    <cfRule type="cellIs" dxfId="5630" priority="8954" operator="equal">
      <formula>"NR-ES"</formula>
    </cfRule>
    <cfRule type="cellIs" dxfId="5629" priority="8955" operator="equal">
      <formula>"COAD"</formula>
    </cfRule>
    <cfRule type="cellIs" dxfId="5628" priority="8956" operator="equal">
      <formula>"DIR"</formula>
    </cfRule>
    <cfRule type="cellIs" dxfId="5627" priority="8957" operator="equal">
      <formula>"CPMA"</formula>
    </cfRule>
    <cfRule type="cellIs" dxfId="5626" priority="8958" operator="equal">
      <formula>"CPGI"</formula>
    </cfRule>
    <cfRule type="cellIs" dxfId="5625" priority="8959" operator="equal">
      <formula>"COPM"</formula>
    </cfRule>
    <cfRule type="cellIs" dxfId="5624" priority="8960" operator="equal">
      <formula>"COAD/CETEM"</formula>
    </cfRule>
    <cfRule type="cellIs" dxfId="5623" priority="8961" operator="equal">
      <formula>"CATE"</formula>
    </cfRule>
  </conditionalFormatting>
  <conditionalFormatting sqref="E1289">
    <cfRule type="cellIs" dxfId="5622" priority="8953" operator="equal">
      <formula>"COAM"</formula>
    </cfRule>
  </conditionalFormatting>
  <conditionalFormatting sqref="E1289">
    <cfRule type="cellIs" dxfId="5621" priority="8952" operator="equal">
      <formula>"C"</formula>
    </cfRule>
  </conditionalFormatting>
  <conditionalFormatting sqref="E1289">
    <cfRule type="cellIs" dxfId="5620" priority="8950" operator="equal">
      <formula>"CATE"</formula>
    </cfRule>
    <cfRule type="cellIs" dxfId="5619" priority="8951" operator="equal">
      <formula>"COAM"</formula>
    </cfRule>
  </conditionalFormatting>
  <conditionalFormatting sqref="E1289">
    <cfRule type="cellIs" dxfId="5618" priority="8949" operator="equal">
      <formula>"CATE"</formula>
    </cfRule>
  </conditionalFormatting>
  <conditionalFormatting sqref="E1289">
    <cfRule type="cellIs" dxfId="5617" priority="8947" operator="equal">
      <formula>"DIR"</formula>
    </cfRule>
    <cfRule type="cellIs" dxfId="5616" priority="8948" operator="equal">
      <formula>"COAD/CETEM"</formula>
    </cfRule>
  </conditionalFormatting>
  <conditionalFormatting sqref="E1289">
    <cfRule type="cellIs" dxfId="5615" priority="8946" operator="equal">
      <formula>"COAD"</formula>
    </cfRule>
  </conditionalFormatting>
  <conditionalFormatting sqref="E1289">
    <cfRule type="cellIs" dxfId="5614" priority="8942" operator="equal">
      <formula>"CPMA"</formula>
    </cfRule>
    <cfRule type="cellIs" dxfId="5613" priority="8943" operator="equal">
      <formula>"COPM"</formula>
    </cfRule>
    <cfRule type="cellIs" dxfId="5612" priority="8944" operator="equal">
      <formula>"NR-ES"</formula>
    </cfRule>
    <cfRule type="cellIs" dxfId="5611" priority="8945" operator="equal">
      <formula>"CPGI"</formula>
    </cfRule>
  </conditionalFormatting>
  <conditionalFormatting sqref="E1380">
    <cfRule type="cellIs" dxfId="5610" priority="8921" operator="equal">
      <formula>"NR-ES"</formula>
    </cfRule>
    <cfRule type="cellIs" dxfId="5609" priority="8922" operator="equal">
      <formula>"COAD"</formula>
    </cfRule>
    <cfRule type="cellIs" dxfId="5608" priority="8923" operator="equal">
      <formula>"DIR"</formula>
    </cfRule>
    <cfRule type="cellIs" dxfId="5607" priority="8924" operator="equal">
      <formula>"CPMA"</formula>
    </cfRule>
    <cfRule type="cellIs" dxfId="5606" priority="8925" operator="equal">
      <formula>"CPGI"</formula>
    </cfRule>
    <cfRule type="cellIs" dxfId="5605" priority="8926" operator="equal">
      <formula>"COPM"</formula>
    </cfRule>
    <cfRule type="cellIs" dxfId="5604" priority="8927" operator="equal">
      <formula>"COAD/CETEM"</formula>
    </cfRule>
    <cfRule type="cellIs" dxfId="5603" priority="8928" operator="equal">
      <formula>"CATE"</formula>
    </cfRule>
  </conditionalFormatting>
  <conditionalFormatting sqref="E1380">
    <cfRule type="cellIs" dxfId="5602" priority="8920" operator="equal">
      <formula>"COAM"</formula>
    </cfRule>
  </conditionalFormatting>
  <conditionalFormatting sqref="E1380">
    <cfRule type="cellIs" dxfId="5601" priority="8919" operator="equal">
      <formula>"C"</formula>
    </cfRule>
  </conditionalFormatting>
  <conditionalFormatting sqref="E1380">
    <cfRule type="cellIs" dxfId="5600" priority="8917" operator="equal">
      <formula>"CATE"</formula>
    </cfRule>
    <cfRule type="cellIs" dxfId="5599" priority="8918" operator="equal">
      <formula>"COAM"</formula>
    </cfRule>
  </conditionalFormatting>
  <conditionalFormatting sqref="E1380">
    <cfRule type="cellIs" dxfId="5598" priority="8916" operator="equal">
      <formula>"CATE"</formula>
    </cfRule>
  </conditionalFormatting>
  <conditionalFormatting sqref="E1380">
    <cfRule type="cellIs" dxfId="5597" priority="8914" operator="equal">
      <formula>"DIR"</formula>
    </cfRule>
    <cfRule type="cellIs" dxfId="5596" priority="8915" operator="equal">
      <formula>"COAD/CETEM"</formula>
    </cfRule>
  </conditionalFormatting>
  <conditionalFormatting sqref="E1380">
    <cfRule type="cellIs" dxfId="5595" priority="8913" operator="equal">
      <formula>"COAD"</formula>
    </cfRule>
  </conditionalFormatting>
  <conditionalFormatting sqref="E1380">
    <cfRule type="cellIs" dxfId="5594" priority="8909" operator="equal">
      <formula>"CPMA"</formula>
    </cfRule>
    <cfRule type="cellIs" dxfId="5593" priority="8910" operator="equal">
      <formula>"COPM"</formula>
    </cfRule>
    <cfRule type="cellIs" dxfId="5592" priority="8911" operator="equal">
      <formula>"NR-ES"</formula>
    </cfRule>
    <cfRule type="cellIs" dxfId="5591" priority="8912" operator="equal">
      <formula>"CPGI"</formula>
    </cfRule>
  </conditionalFormatting>
  <conditionalFormatting sqref="E1452">
    <cfRule type="cellIs" dxfId="5590" priority="8888" operator="equal">
      <formula>"NR-ES"</formula>
    </cfRule>
    <cfRule type="cellIs" dxfId="5589" priority="8889" operator="equal">
      <formula>"COAD"</formula>
    </cfRule>
    <cfRule type="cellIs" dxfId="5588" priority="8890" operator="equal">
      <formula>"DIR"</formula>
    </cfRule>
    <cfRule type="cellIs" dxfId="5587" priority="8891" operator="equal">
      <formula>"CPMA"</formula>
    </cfRule>
    <cfRule type="cellIs" dxfId="5586" priority="8892" operator="equal">
      <formula>"CPGI"</formula>
    </cfRule>
    <cfRule type="cellIs" dxfId="5585" priority="8893" operator="equal">
      <formula>"COPM"</formula>
    </cfRule>
    <cfRule type="cellIs" dxfId="5584" priority="8894" operator="equal">
      <formula>"COAD/CETEM"</formula>
    </cfRule>
    <cfRule type="cellIs" dxfId="5583" priority="8895" operator="equal">
      <formula>"CATE"</formula>
    </cfRule>
  </conditionalFormatting>
  <conditionalFormatting sqref="E1452">
    <cfRule type="cellIs" dxfId="5582" priority="8887" operator="equal">
      <formula>"COAM"</formula>
    </cfRule>
  </conditionalFormatting>
  <conditionalFormatting sqref="E1452">
    <cfRule type="cellIs" dxfId="5581" priority="8886" operator="equal">
      <formula>"C"</formula>
    </cfRule>
  </conditionalFormatting>
  <conditionalFormatting sqref="E1452">
    <cfRule type="cellIs" dxfId="5580" priority="8884" operator="equal">
      <formula>"CATE"</formula>
    </cfRule>
    <cfRule type="cellIs" dxfId="5579" priority="8885" operator="equal">
      <formula>"COAM"</formula>
    </cfRule>
  </conditionalFormatting>
  <conditionalFormatting sqref="E1452">
    <cfRule type="cellIs" dxfId="5578" priority="8883" operator="equal">
      <formula>"CATE"</formula>
    </cfRule>
  </conditionalFormatting>
  <conditionalFormatting sqref="E1452">
    <cfRule type="cellIs" dxfId="5577" priority="8881" operator="equal">
      <formula>"DIR"</formula>
    </cfRule>
    <cfRule type="cellIs" dxfId="5576" priority="8882" operator="equal">
      <formula>"COAD/CETEM"</formula>
    </cfRule>
  </conditionalFormatting>
  <conditionalFormatting sqref="E1452">
    <cfRule type="cellIs" dxfId="5575" priority="8880" operator="equal">
      <formula>"COAD"</formula>
    </cfRule>
  </conditionalFormatting>
  <conditionalFormatting sqref="E1452">
    <cfRule type="cellIs" dxfId="5574" priority="8876" operator="equal">
      <formula>"CPMA"</formula>
    </cfRule>
    <cfRule type="cellIs" dxfId="5573" priority="8877" operator="equal">
      <formula>"COPM"</formula>
    </cfRule>
    <cfRule type="cellIs" dxfId="5572" priority="8878" operator="equal">
      <formula>"NR-ES"</formula>
    </cfRule>
    <cfRule type="cellIs" dxfId="5571" priority="8879" operator="equal">
      <formula>"CPGI"</formula>
    </cfRule>
  </conditionalFormatting>
  <conditionalFormatting sqref="K24">
    <cfRule type="cellIs" dxfId="5570" priority="8874" operator="equal">
      <formula>"C"</formula>
    </cfRule>
    <cfRule type="cellIs" dxfId="5569" priority="8875" operator="equal">
      <formula>"C"</formula>
    </cfRule>
  </conditionalFormatting>
  <conditionalFormatting sqref="I24:Q24">
    <cfRule type="cellIs" dxfId="5568" priority="8863" operator="equal">
      <formula>"NR-ES"</formula>
    </cfRule>
    <cfRule type="cellIs" dxfId="5567" priority="8864" operator="equal">
      <formula>"DIR"</formula>
    </cfRule>
    <cfRule type="cellIs" dxfId="5566" priority="8865" operator="equal">
      <formula>"DIR"</formula>
    </cfRule>
    <cfRule type="cellIs" dxfId="5565" priority="8866" operator="equal">
      <formula>"DIR"</formula>
    </cfRule>
    <cfRule type="cellIs" dxfId="5564" priority="8867" operator="equal">
      <formula>"CPMA"</formula>
    </cfRule>
    <cfRule type="cellIs" dxfId="5563" priority="8868" operator="equal">
      <formula>"CPGI"</formula>
    </cfRule>
    <cfRule type="cellIs" dxfId="5562" priority="8869" operator="equal">
      <formula>"COPM"</formula>
    </cfRule>
    <cfRule type="cellIs" dxfId="5561" priority="8870" operator="equal">
      <formula>"COAM"</formula>
    </cfRule>
    <cfRule type="cellIs" dxfId="5560" priority="8871" operator="equal">
      <formula>"COAD/CETEM"</formula>
    </cfRule>
    <cfRule type="cellIs" dxfId="5559" priority="8872" operator="equal">
      <formula>"COAD"</formula>
    </cfRule>
    <cfRule type="cellIs" dxfId="5558" priority="8873" operator="equal">
      <formula>"CATE"</formula>
    </cfRule>
  </conditionalFormatting>
  <conditionalFormatting sqref="N24">
    <cfRule type="cellIs" dxfId="5557" priority="8855" operator="equal">
      <formula>"NR-ES"</formula>
    </cfRule>
    <cfRule type="cellIs" dxfId="5556" priority="8856" operator="equal">
      <formula>"COAD"</formula>
    </cfRule>
    <cfRule type="cellIs" dxfId="5555" priority="8857" operator="equal">
      <formula>"DIR"</formula>
    </cfRule>
    <cfRule type="cellIs" dxfId="5554" priority="8858" operator="equal">
      <formula>"CPMA"</formula>
    </cfRule>
    <cfRule type="cellIs" dxfId="5553" priority="8859" operator="equal">
      <formula>"CPGI"</formula>
    </cfRule>
    <cfRule type="cellIs" dxfId="5552" priority="8860" operator="equal">
      <formula>"COPM"</formula>
    </cfRule>
    <cfRule type="cellIs" dxfId="5551" priority="8861" operator="equal">
      <formula>"COAD/CETEM"</formula>
    </cfRule>
    <cfRule type="cellIs" dxfId="5550" priority="8862" operator="equal">
      <formula>"CATE"</formula>
    </cfRule>
  </conditionalFormatting>
  <conditionalFormatting sqref="N24">
    <cfRule type="cellIs" dxfId="5549" priority="8854" operator="equal">
      <formula>"COAM"</formula>
    </cfRule>
  </conditionalFormatting>
  <conditionalFormatting sqref="N24">
    <cfRule type="cellIs" dxfId="5548" priority="8853" operator="equal">
      <formula>"C"</formula>
    </cfRule>
  </conditionalFormatting>
  <conditionalFormatting sqref="N24">
    <cfRule type="cellIs" dxfId="5547" priority="8851" operator="equal">
      <formula>"CATE"</formula>
    </cfRule>
    <cfRule type="cellIs" dxfId="5546" priority="8852" operator="equal">
      <formula>"COAM"</formula>
    </cfRule>
  </conditionalFormatting>
  <conditionalFormatting sqref="N24">
    <cfRule type="cellIs" dxfId="5545" priority="8850" operator="equal">
      <formula>"CATE"</formula>
    </cfRule>
  </conditionalFormatting>
  <conditionalFormatting sqref="N24">
    <cfRule type="cellIs" dxfId="5544" priority="8848" operator="equal">
      <formula>"DIR"</formula>
    </cfRule>
    <cfRule type="cellIs" dxfId="5543" priority="8849" operator="equal">
      <formula>"COAD/CETEM"</formula>
    </cfRule>
  </conditionalFormatting>
  <conditionalFormatting sqref="N24">
    <cfRule type="cellIs" dxfId="5542" priority="8847" operator="equal">
      <formula>"COAD"</formula>
    </cfRule>
  </conditionalFormatting>
  <conditionalFormatting sqref="N24">
    <cfRule type="cellIs" dxfId="5541" priority="8843" operator="equal">
      <formula>"CPMA"</formula>
    </cfRule>
    <cfRule type="cellIs" dxfId="5540" priority="8844" operator="equal">
      <formula>"COPM"</formula>
    </cfRule>
    <cfRule type="cellIs" dxfId="5539" priority="8845" operator="equal">
      <formula>"NR-ES"</formula>
    </cfRule>
    <cfRule type="cellIs" dxfId="5538" priority="8846" operator="equal">
      <formula>"CPGI"</formula>
    </cfRule>
  </conditionalFormatting>
  <conditionalFormatting sqref="K120">
    <cfRule type="cellIs" dxfId="5537" priority="8841" operator="equal">
      <formula>"C"</formula>
    </cfRule>
    <cfRule type="cellIs" dxfId="5536" priority="8842" operator="equal">
      <formula>"C"</formula>
    </cfRule>
  </conditionalFormatting>
  <conditionalFormatting sqref="I120:Q120">
    <cfRule type="cellIs" dxfId="5535" priority="8830" operator="equal">
      <formula>"NR-ES"</formula>
    </cfRule>
    <cfRule type="cellIs" dxfId="5534" priority="8831" operator="equal">
      <formula>"DIR"</formula>
    </cfRule>
    <cfRule type="cellIs" dxfId="5533" priority="8832" operator="equal">
      <formula>"DIR"</formula>
    </cfRule>
    <cfRule type="cellIs" dxfId="5532" priority="8833" operator="equal">
      <formula>"DIR"</formula>
    </cfRule>
    <cfRule type="cellIs" dxfId="5531" priority="8834" operator="equal">
      <formula>"CPMA"</formula>
    </cfRule>
    <cfRule type="cellIs" dxfId="5530" priority="8835" operator="equal">
      <formula>"CPGI"</formula>
    </cfRule>
    <cfRule type="cellIs" dxfId="5529" priority="8836" operator="equal">
      <formula>"COPM"</formula>
    </cfRule>
    <cfRule type="cellIs" dxfId="5528" priority="8837" operator="equal">
      <formula>"COAM"</formula>
    </cfRule>
    <cfRule type="cellIs" dxfId="5527" priority="8838" operator="equal">
      <formula>"COAD/CETEM"</formula>
    </cfRule>
    <cfRule type="cellIs" dxfId="5526" priority="8839" operator="equal">
      <formula>"COAD"</formula>
    </cfRule>
    <cfRule type="cellIs" dxfId="5525" priority="8840" operator="equal">
      <formula>"CATE"</formula>
    </cfRule>
  </conditionalFormatting>
  <conditionalFormatting sqref="N120">
    <cfRule type="cellIs" dxfId="5524" priority="8822" operator="equal">
      <formula>"NR-ES"</formula>
    </cfRule>
    <cfRule type="cellIs" dxfId="5523" priority="8823" operator="equal">
      <formula>"COAD"</formula>
    </cfRule>
    <cfRule type="cellIs" dxfId="5522" priority="8824" operator="equal">
      <formula>"DIR"</formula>
    </cfRule>
    <cfRule type="cellIs" dxfId="5521" priority="8825" operator="equal">
      <formula>"CPMA"</formula>
    </cfRule>
    <cfRule type="cellIs" dxfId="5520" priority="8826" operator="equal">
      <formula>"CPGI"</formula>
    </cfRule>
    <cfRule type="cellIs" dxfId="5519" priority="8827" operator="equal">
      <formula>"COPM"</formula>
    </cfRule>
    <cfRule type="cellIs" dxfId="5518" priority="8828" operator="equal">
      <formula>"COAD/CETEM"</formula>
    </cfRule>
    <cfRule type="cellIs" dxfId="5517" priority="8829" operator="equal">
      <formula>"CATE"</formula>
    </cfRule>
  </conditionalFormatting>
  <conditionalFormatting sqref="N120">
    <cfRule type="cellIs" dxfId="5516" priority="8821" operator="equal">
      <formula>"COAM"</formula>
    </cfRule>
  </conditionalFormatting>
  <conditionalFormatting sqref="N120">
    <cfRule type="cellIs" dxfId="5515" priority="8820" operator="equal">
      <formula>"C"</formula>
    </cfRule>
  </conditionalFormatting>
  <conditionalFormatting sqref="N120">
    <cfRule type="cellIs" dxfId="5514" priority="8818" operator="equal">
      <formula>"CATE"</formula>
    </cfRule>
    <cfRule type="cellIs" dxfId="5513" priority="8819" operator="equal">
      <formula>"COAM"</formula>
    </cfRule>
  </conditionalFormatting>
  <conditionalFormatting sqref="N120">
    <cfRule type="cellIs" dxfId="5512" priority="8817" operator="equal">
      <formula>"CATE"</formula>
    </cfRule>
  </conditionalFormatting>
  <conditionalFormatting sqref="N120">
    <cfRule type="cellIs" dxfId="5511" priority="8815" operator="equal">
      <formula>"DIR"</formula>
    </cfRule>
    <cfRule type="cellIs" dxfId="5510" priority="8816" operator="equal">
      <formula>"COAD/CETEM"</formula>
    </cfRule>
  </conditionalFormatting>
  <conditionalFormatting sqref="N120">
    <cfRule type="cellIs" dxfId="5509" priority="8814" operator="equal">
      <formula>"COAD"</formula>
    </cfRule>
  </conditionalFormatting>
  <conditionalFormatting sqref="N120">
    <cfRule type="cellIs" dxfId="5508" priority="8810" operator="equal">
      <formula>"CPMA"</formula>
    </cfRule>
    <cfRule type="cellIs" dxfId="5507" priority="8811" operator="equal">
      <formula>"COPM"</formula>
    </cfRule>
    <cfRule type="cellIs" dxfId="5506" priority="8812" operator="equal">
      <formula>"NR-ES"</formula>
    </cfRule>
    <cfRule type="cellIs" dxfId="5505" priority="8813" operator="equal">
      <formula>"CPGI"</formula>
    </cfRule>
  </conditionalFormatting>
  <conditionalFormatting sqref="K256">
    <cfRule type="cellIs" dxfId="5504" priority="8808" operator="equal">
      <formula>"C"</formula>
    </cfRule>
    <cfRule type="cellIs" dxfId="5503" priority="8809" operator="equal">
      <formula>"C"</formula>
    </cfRule>
  </conditionalFormatting>
  <conditionalFormatting sqref="I256:Q256">
    <cfRule type="cellIs" dxfId="5502" priority="8797" operator="equal">
      <formula>"NR-ES"</formula>
    </cfRule>
    <cfRule type="cellIs" dxfId="5501" priority="8798" operator="equal">
      <formula>"DIR"</formula>
    </cfRule>
    <cfRule type="cellIs" dxfId="5500" priority="8799" operator="equal">
      <formula>"DIR"</formula>
    </cfRule>
    <cfRule type="cellIs" dxfId="5499" priority="8800" operator="equal">
      <formula>"DIR"</formula>
    </cfRule>
    <cfRule type="cellIs" dxfId="5498" priority="8801" operator="equal">
      <formula>"CPMA"</formula>
    </cfRule>
    <cfRule type="cellIs" dxfId="5497" priority="8802" operator="equal">
      <formula>"CPGI"</formula>
    </cfRule>
    <cfRule type="cellIs" dxfId="5496" priority="8803" operator="equal">
      <formula>"COPM"</formula>
    </cfRule>
    <cfRule type="cellIs" dxfId="5495" priority="8804" operator="equal">
      <formula>"COAM"</formula>
    </cfRule>
    <cfRule type="cellIs" dxfId="5494" priority="8805" operator="equal">
      <formula>"COAD/CETEM"</formula>
    </cfRule>
    <cfRule type="cellIs" dxfId="5493" priority="8806" operator="equal">
      <formula>"COAD"</formula>
    </cfRule>
    <cfRule type="cellIs" dxfId="5492" priority="8807" operator="equal">
      <formula>"CATE"</formula>
    </cfRule>
  </conditionalFormatting>
  <conditionalFormatting sqref="N256">
    <cfRule type="cellIs" dxfId="5491" priority="8789" operator="equal">
      <formula>"NR-ES"</formula>
    </cfRule>
    <cfRule type="cellIs" dxfId="5490" priority="8790" operator="equal">
      <formula>"COAD"</formula>
    </cfRule>
    <cfRule type="cellIs" dxfId="5489" priority="8791" operator="equal">
      <formula>"DIR"</formula>
    </cfRule>
    <cfRule type="cellIs" dxfId="5488" priority="8792" operator="equal">
      <formula>"CPMA"</formula>
    </cfRule>
    <cfRule type="cellIs" dxfId="5487" priority="8793" operator="equal">
      <formula>"CPGI"</formula>
    </cfRule>
    <cfRule type="cellIs" dxfId="5486" priority="8794" operator="equal">
      <formula>"COPM"</formula>
    </cfRule>
    <cfRule type="cellIs" dxfId="5485" priority="8795" operator="equal">
      <formula>"COAD/CETEM"</formula>
    </cfRule>
    <cfRule type="cellIs" dxfId="5484" priority="8796" operator="equal">
      <formula>"CATE"</formula>
    </cfRule>
  </conditionalFormatting>
  <conditionalFormatting sqref="N256">
    <cfRule type="cellIs" dxfId="5483" priority="8788" operator="equal">
      <formula>"COAM"</formula>
    </cfRule>
  </conditionalFormatting>
  <conditionalFormatting sqref="N256">
    <cfRule type="cellIs" dxfId="5482" priority="8787" operator="equal">
      <formula>"C"</formula>
    </cfRule>
  </conditionalFormatting>
  <conditionalFormatting sqref="N256">
    <cfRule type="cellIs" dxfId="5481" priority="8785" operator="equal">
      <formula>"CATE"</formula>
    </cfRule>
    <cfRule type="cellIs" dxfId="5480" priority="8786" operator="equal">
      <formula>"COAM"</formula>
    </cfRule>
  </conditionalFormatting>
  <conditionalFormatting sqref="N256">
    <cfRule type="cellIs" dxfId="5479" priority="8784" operator="equal">
      <formula>"CATE"</formula>
    </cfRule>
  </conditionalFormatting>
  <conditionalFormatting sqref="N256">
    <cfRule type="cellIs" dxfId="5478" priority="8782" operator="equal">
      <formula>"DIR"</formula>
    </cfRule>
    <cfRule type="cellIs" dxfId="5477" priority="8783" operator="equal">
      <formula>"COAD/CETEM"</formula>
    </cfRule>
  </conditionalFormatting>
  <conditionalFormatting sqref="N256">
    <cfRule type="cellIs" dxfId="5476" priority="8781" operator="equal">
      <formula>"COAD"</formula>
    </cfRule>
  </conditionalFormatting>
  <conditionalFormatting sqref="N256">
    <cfRule type="cellIs" dxfId="5475" priority="8777" operator="equal">
      <formula>"CPMA"</formula>
    </cfRule>
    <cfRule type="cellIs" dxfId="5474" priority="8778" operator="equal">
      <formula>"COPM"</formula>
    </cfRule>
    <cfRule type="cellIs" dxfId="5473" priority="8779" operator="equal">
      <formula>"NR-ES"</formula>
    </cfRule>
    <cfRule type="cellIs" dxfId="5472" priority="8780" operator="equal">
      <formula>"CPGI"</formula>
    </cfRule>
  </conditionalFormatting>
  <conditionalFormatting sqref="I260:O260">
    <cfRule type="cellIs" dxfId="5471" priority="8775" operator="equal">
      <formula>"C"</formula>
    </cfRule>
    <cfRule type="cellIs" dxfId="5470" priority="8776" operator="equal">
      <formula>"C"</formula>
    </cfRule>
  </conditionalFormatting>
  <conditionalFormatting sqref="O260">
    <cfRule type="cellIs" dxfId="5469" priority="8773" operator="equal">
      <formula>"D"</formula>
    </cfRule>
    <cfRule type="cellIs" dxfId="5468" priority="8774" operator="equal">
      <formula>"C"</formula>
    </cfRule>
  </conditionalFormatting>
  <conditionalFormatting sqref="I260:Q260">
    <cfRule type="cellIs" dxfId="5467" priority="8762" operator="equal">
      <formula>"NR-ES"</formula>
    </cfRule>
    <cfRule type="cellIs" dxfId="5466" priority="8763" operator="equal">
      <formula>"DIR"</formula>
    </cfRule>
    <cfRule type="cellIs" dxfId="5465" priority="8764" operator="equal">
      <formula>"DIR"</formula>
    </cfRule>
    <cfRule type="cellIs" dxfId="5464" priority="8765" operator="equal">
      <formula>"DIR"</formula>
    </cfRule>
    <cfRule type="cellIs" dxfId="5463" priority="8766" operator="equal">
      <formula>"CPMA"</formula>
    </cfRule>
    <cfRule type="cellIs" dxfId="5462" priority="8767" operator="equal">
      <formula>"CPGI"</formula>
    </cfRule>
    <cfRule type="cellIs" dxfId="5461" priority="8768" operator="equal">
      <formula>"COPM"</formula>
    </cfRule>
    <cfRule type="cellIs" dxfId="5460" priority="8769" operator="equal">
      <formula>"COAM"</formula>
    </cfRule>
    <cfRule type="cellIs" dxfId="5459" priority="8770" operator="equal">
      <formula>"COAD/CETEM"</formula>
    </cfRule>
    <cfRule type="cellIs" dxfId="5458" priority="8771" operator="equal">
      <formula>"COAD"</formula>
    </cfRule>
    <cfRule type="cellIs" dxfId="5457" priority="8772" operator="equal">
      <formula>"CATE"</formula>
    </cfRule>
  </conditionalFormatting>
  <conditionalFormatting sqref="K260">
    <cfRule type="cellIs" dxfId="5456" priority="8760" operator="equal">
      <formula>"C"</formula>
    </cfRule>
    <cfRule type="cellIs" dxfId="5455" priority="8761" operator="equal">
      <formula>"C"</formula>
    </cfRule>
  </conditionalFormatting>
  <conditionalFormatting sqref="I260:Q260">
    <cfRule type="cellIs" dxfId="5454" priority="8749" operator="equal">
      <formula>"NR-ES"</formula>
    </cfRule>
    <cfRule type="cellIs" dxfId="5453" priority="8750" operator="equal">
      <formula>"DIR"</formula>
    </cfRule>
    <cfRule type="cellIs" dxfId="5452" priority="8751" operator="equal">
      <formula>"DIR"</formula>
    </cfRule>
    <cfRule type="cellIs" dxfId="5451" priority="8752" operator="equal">
      <formula>"DIR"</formula>
    </cfRule>
    <cfRule type="cellIs" dxfId="5450" priority="8753" operator="equal">
      <formula>"CPMA"</formula>
    </cfRule>
    <cfRule type="cellIs" dxfId="5449" priority="8754" operator="equal">
      <formula>"CPGI"</formula>
    </cfRule>
    <cfRule type="cellIs" dxfId="5448" priority="8755" operator="equal">
      <formula>"COPM"</formula>
    </cfRule>
    <cfRule type="cellIs" dxfId="5447" priority="8756" operator="equal">
      <formula>"COAM"</formula>
    </cfRule>
    <cfRule type="cellIs" dxfId="5446" priority="8757" operator="equal">
      <formula>"COAD/CETEM"</formula>
    </cfRule>
    <cfRule type="cellIs" dxfId="5445" priority="8758" operator="equal">
      <formula>"COAD"</formula>
    </cfRule>
    <cfRule type="cellIs" dxfId="5444" priority="8759" operator="equal">
      <formula>"CATE"</formula>
    </cfRule>
  </conditionalFormatting>
  <conditionalFormatting sqref="N260">
    <cfRule type="cellIs" dxfId="5443" priority="8741" operator="equal">
      <formula>"NR-ES"</formula>
    </cfRule>
    <cfRule type="cellIs" dxfId="5442" priority="8742" operator="equal">
      <formula>"COAD"</formula>
    </cfRule>
    <cfRule type="cellIs" dxfId="5441" priority="8743" operator="equal">
      <formula>"DIR"</formula>
    </cfRule>
    <cfRule type="cellIs" dxfId="5440" priority="8744" operator="equal">
      <formula>"CPMA"</formula>
    </cfRule>
    <cfRule type="cellIs" dxfId="5439" priority="8745" operator="equal">
      <formula>"CPGI"</formula>
    </cfRule>
    <cfRule type="cellIs" dxfId="5438" priority="8746" operator="equal">
      <formula>"COPM"</formula>
    </cfRule>
    <cfRule type="cellIs" dxfId="5437" priority="8747" operator="equal">
      <formula>"COAD/CETEM"</formula>
    </cfRule>
    <cfRule type="cellIs" dxfId="5436" priority="8748" operator="equal">
      <formula>"CATE"</formula>
    </cfRule>
  </conditionalFormatting>
  <conditionalFormatting sqref="N260">
    <cfRule type="cellIs" dxfId="5435" priority="8740" operator="equal">
      <formula>"COAM"</formula>
    </cfRule>
  </conditionalFormatting>
  <conditionalFormatting sqref="N260">
    <cfRule type="cellIs" dxfId="5434" priority="8739" operator="equal">
      <formula>"C"</formula>
    </cfRule>
  </conditionalFormatting>
  <conditionalFormatting sqref="N260">
    <cfRule type="cellIs" dxfId="5433" priority="8737" operator="equal">
      <formula>"CATE"</formula>
    </cfRule>
    <cfRule type="cellIs" dxfId="5432" priority="8738" operator="equal">
      <formula>"COAM"</formula>
    </cfRule>
  </conditionalFormatting>
  <conditionalFormatting sqref="N260">
    <cfRule type="cellIs" dxfId="5431" priority="8736" operator="equal">
      <formula>"CATE"</formula>
    </cfRule>
  </conditionalFormatting>
  <conditionalFormatting sqref="N260">
    <cfRule type="cellIs" dxfId="5430" priority="8734" operator="equal">
      <formula>"DIR"</formula>
    </cfRule>
    <cfRule type="cellIs" dxfId="5429" priority="8735" operator="equal">
      <formula>"COAD/CETEM"</formula>
    </cfRule>
  </conditionalFormatting>
  <conditionalFormatting sqref="N260">
    <cfRule type="cellIs" dxfId="5428" priority="8733" operator="equal">
      <formula>"COAD"</formula>
    </cfRule>
  </conditionalFormatting>
  <conditionalFormatting sqref="N260">
    <cfRule type="cellIs" dxfId="5427" priority="8729" operator="equal">
      <formula>"CPMA"</formula>
    </cfRule>
    <cfRule type="cellIs" dxfId="5426" priority="8730" operator="equal">
      <formula>"COPM"</formula>
    </cfRule>
    <cfRule type="cellIs" dxfId="5425" priority="8731" operator="equal">
      <formula>"NR-ES"</formula>
    </cfRule>
    <cfRule type="cellIs" dxfId="5424" priority="8732" operator="equal">
      <formula>"CPGI"</formula>
    </cfRule>
  </conditionalFormatting>
  <conditionalFormatting sqref="I269:O269">
    <cfRule type="cellIs" dxfId="5423" priority="8727" operator="equal">
      <formula>"C"</formula>
    </cfRule>
    <cfRule type="cellIs" dxfId="5422" priority="8728" operator="equal">
      <formula>"C"</formula>
    </cfRule>
  </conditionalFormatting>
  <conditionalFormatting sqref="O269">
    <cfRule type="cellIs" dxfId="5421" priority="8725" operator="equal">
      <formula>"D"</formula>
    </cfRule>
    <cfRule type="cellIs" dxfId="5420" priority="8726" operator="equal">
      <formula>"C"</formula>
    </cfRule>
  </conditionalFormatting>
  <conditionalFormatting sqref="I269:Q269">
    <cfRule type="cellIs" dxfId="5419" priority="8714" operator="equal">
      <formula>"NR-ES"</formula>
    </cfRule>
    <cfRule type="cellIs" dxfId="5418" priority="8715" operator="equal">
      <formula>"DIR"</formula>
    </cfRule>
    <cfRule type="cellIs" dxfId="5417" priority="8716" operator="equal">
      <formula>"DIR"</formula>
    </cfRule>
    <cfRule type="cellIs" dxfId="5416" priority="8717" operator="equal">
      <formula>"DIR"</formula>
    </cfRule>
    <cfRule type="cellIs" dxfId="5415" priority="8718" operator="equal">
      <formula>"CPMA"</formula>
    </cfRule>
    <cfRule type="cellIs" dxfId="5414" priority="8719" operator="equal">
      <formula>"CPGI"</formula>
    </cfRule>
    <cfRule type="cellIs" dxfId="5413" priority="8720" operator="equal">
      <formula>"COPM"</formula>
    </cfRule>
    <cfRule type="cellIs" dxfId="5412" priority="8721" operator="equal">
      <formula>"COAM"</formula>
    </cfRule>
    <cfRule type="cellIs" dxfId="5411" priority="8722" operator="equal">
      <formula>"COAD/CETEM"</formula>
    </cfRule>
    <cfRule type="cellIs" dxfId="5410" priority="8723" operator="equal">
      <formula>"COAD"</formula>
    </cfRule>
    <cfRule type="cellIs" dxfId="5409" priority="8724" operator="equal">
      <formula>"CATE"</formula>
    </cfRule>
  </conditionalFormatting>
  <conditionalFormatting sqref="K269">
    <cfRule type="cellIs" dxfId="5408" priority="8712" operator="equal">
      <formula>"C"</formula>
    </cfRule>
    <cfRule type="cellIs" dxfId="5407" priority="8713" operator="equal">
      <formula>"C"</formula>
    </cfRule>
  </conditionalFormatting>
  <conditionalFormatting sqref="I269:Q269">
    <cfRule type="cellIs" dxfId="5406" priority="8701" operator="equal">
      <formula>"NR-ES"</formula>
    </cfRule>
    <cfRule type="cellIs" dxfId="5405" priority="8702" operator="equal">
      <formula>"DIR"</formula>
    </cfRule>
    <cfRule type="cellIs" dxfId="5404" priority="8703" operator="equal">
      <formula>"DIR"</formula>
    </cfRule>
    <cfRule type="cellIs" dxfId="5403" priority="8704" operator="equal">
      <formula>"DIR"</formula>
    </cfRule>
    <cfRule type="cellIs" dxfId="5402" priority="8705" operator="equal">
      <formula>"CPMA"</formula>
    </cfRule>
    <cfRule type="cellIs" dxfId="5401" priority="8706" operator="equal">
      <formula>"CPGI"</formula>
    </cfRule>
    <cfRule type="cellIs" dxfId="5400" priority="8707" operator="equal">
      <formula>"COPM"</formula>
    </cfRule>
    <cfRule type="cellIs" dxfId="5399" priority="8708" operator="equal">
      <formula>"COAM"</formula>
    </cfRule>
    <cfRule type="cellIs" dxfId="5398" priority="8709" operator="equal">
      <formula>"COAD/CETEM"</formula>
    </cfRule>
    <cfRule type="cellIs" dxfId="5397" priority="8710" operator="equal">
      <formula>"COAD"</formula>
    </cfRule>
    <cfRule type="cellIs" dxfId="5396" priority="8711" operator="equal">
      <formula>"CATE"</formula>
    </cfRule>
  </conditionalFormatting>
  <conditionalFormatting sqref="N269">
    <cfRule type="cellIs" dxfId="5395" priority="8693" operator="equal">
      <formula>"NR-ES"</formula>
    </cfRule>
    <cfRule type="cellIs" dxfId="5394" priority="8694" operator="equal">
      <formula>"COAD"</formula>
    </cfRule>
    <cfRule type="cellIs" dxfId="5393" priority="8695" operator="equal">
      <formula>"DIR"</formula>
    </cfRule>
    <cfRule type="cellIs" dxfId="5392" priority="8696" operator="equal">
      <formula>"CPMA"</formula>
    </cfRule>
    <cfRule type="cellIs" dxfId="5391" priority="8697" operator="equal">
      <formula>"CPGI"</formula>
    </cfRule>
    <cfRule type="cellIs" dxfId="5390" priority="8698" operator="equal">
      <formula>"COPM"</formula>
    </cfRule>
    <cfRule type="cellIs" dxfId="5389" priority="8699" operator="equal">
      <formula>"COAD/CETEM"</formula>
    </cfRule>
    <cfRule type="cellIs" dxfId="5388" priority="8700" operator="equal">
      <formula>"CATE"</formula>
    </cfRule>
  </conditionalFormatting>
  <conditionalFormatting sqref="N269">
    <cfRule type="cellIs" dxfId="5387" priority="8692" operator="equal">
      <formula>"COAM"</formula>
    </cfRule>
  </conditionalFormatting>
  <conditionalFormatting sqref="N269">
    <cfRule type="cellIs" dxfId="5386" priority="8691" operator="equal">
      <formula>"C"</formula>
    </cfRule>
  </conditionalFormatting>
  <conditionalFormatting sqref="N269">
    <cfRule type="cellIs" dxfId="5385" priority="8689" operator="equal">
      <formula>"CATE"</formula>
    </cfRule>
    <cfRule type="cellIs" dxfId="5384" priority="8690" operator="equal">
      <formula>"COAM"</formula>
    </cfRule>
  </conditionalFormatting>
  <conditionalFormatting sqref="N269">
    <cfRule type="cellIs" dxfId="5383" priority="8688" operator="equal">
      <formula>"CATE"</formula>
    </cfRule>
  </conditionalFormatting>
  <conditionalFormatting sqref="N269">
    <cfRule type="cellIs" dxfId="5382" priority="8686" operator="equal">
      <formula>"DIR"</formula>
    </cfRule>
    <cfRule type="cellIs" dxfId="5381" priority="8687" operator="equal">
      <formula>"COAD/CETEM"</formula>
    </cfRule>
  </conditionalFormatting>
  <conditionalFormatting sqref="N269">
    <cfRule type="cellIs" dxfId="5380" priority="8685" operator="equal">
      <formula>"COAD"</formula>
    </cfRule>
  </conditionalFormatting>
  <conditionalFormatting sqref="N269">
    <cfRule type="cellIs" dxfId="5379" priority="8681" operator="equal">
      <formula>"CPMA"</formula>
    </cfRule>
    <cfRule type="cellIs" dxfId="5378" priority="8682" operator="equal">
      <formula>"COPM"</formula>
    </cfRule>
    <cfRule type="cellIs" dxfId="5377" priority="8683" operator="equal">
      <formula>"NR-ES"</formula>
    </cfRule>
    <cfRule type="cellIs" dxfId="5376" priority="8684" operator="equal">
      <formula>"CPGI"</formula>
    </cfRule>
  </conditionalFormatting>
  <conditionalFormatting sqref="R260">
    <cfRule type="cellIs" dxfId="5375" priority="8670" operator="equal">
      <formula>"NR-ES"</formula>
    </cfRule>
    <cfRule type="cellIs" dxfId="5374" priority="8671" operator="equal">
      <formula>"DIR"</formula>
    </cfRule>
    <cfRule type="cellIs" dxfId="5373" priority="8672" operator="equal">
      <formula>"DIR"</formula>
    </cfRule>
    <cfRule type="cellIs" dxfId="5372" priority="8673" operator="equal">
      <formula>"DIR"</formula>
    </cfRule>
    <cfRule type="cellIs" dxfId="5371" priority="8674" operator="equal">
      <formula>"CPMA"</formula>
    </cfRule>
    <cfRule type="cellIs" dxfId="5370" priority="8675" operator="equal">
      <formula>"CPGI"</formula>
    </cfRule>
    <cfRule type="cellIs" dxfId="5369" priority="8676" operator="equal">
      <formula>"COPM"</formula>
    </cfRule>
    <cfRule type="cellIs" dxfId="5368" priority="8677" operator="equal">
      <formula>"COAM"</formula>
    </cfRule>
    <cfRule type="cellIs" dxfId="5367" priority="8678" operator="equal">
      <formula>"COAD/CETEM"</formula>
    </cfRule>
    <cfRule type="cellIs" dxfId="5366" priority="8679" operator="equal">
      <formula>"COAD"</formula>
    </cfRule>
    <cfRule type="cellIs" dxfId="5365" priority="8680" operator="equal">
      <formula>"CATE"</formula>
    </cfRule>
  </conditionalFormatting>
  <conditionalFormatting sqref="R269">
    <cfRule type="cellIs" dxfId="5364" priority="8659" operator="equal">
      <formula>"NR-ES"</formula>
    </cfRule>
    <cfRule type="cellIs" dxfId="5363" priority="8660" operator="equal">
      <formula>"DIR"</formula>
    </cfRule>
    <cfRule type="cellIs" dxfId="5362" priority="8661" operator="equal">
      <formula>"DIR"</formula>
    </cfRule>
    <cfRule type="cellIs" dxfId="5361" priority="8662" operator="equal">
      <formula>"DIR"</formula>
    </cfRule>
    <cfRule type="cellIs" dxfId="5360" priority="8663" operator="equal">
      <formula>"CPMA"</formula>
    </cfRule>
    <cfRule type="cellIs" dxfId="5359" priority="8664" operator="equal">
      <formula>"CPGI"</formula>
    </cfRule>
    <cfRule type="cellIs" dxfId="5358" priority="8665" operator="equal">
      <formula>"COPM"</formula>
    </cfRule>
    <cfRule type="cellIs" dxfId="5357" priority="8666" operator="equal">
      <formula>"COAM"</formula>
    </cfRule>
    <cfRule type="cellIs" dxfId="5356" priority="8667" operator="equal">
      <formula>"COAD/CETEM"</formula>
    </cfRule>
    <cfRule type="cellIs" dxfId="5355" priority="8668" operator="equal">
      <formula>"COAD"</formula>
    </cfRule>
    <cfRule type="cellIs" dxfId="5354" priority="8669" operator="equal">
      <formula>"CATE"</formula>
    </cfRule>
  </conditionalFormatting>
  <conditionalFormatting sqref="I278:O278">
    <cfRule type="cellIs" dxfId="5353" priority="8657" operator="equal">
      <formula>"C"</formula>
    </cfRule>
    <cfRule type="cellIs" dxfId="5352" priority="8658" operator="equal">
      <formula>"C"</formula>
    </cfRule>
  </conditionalFormatting>
  <conditionalFormatting sqref="O278">
    <cfRule type="cellIs" dxfId="5351" priority="8655" operator="equal">
      <formula>"D"</formula>
    </cfRule>
    <cfRule type="cellIs" dxfId="5350" priority="8656" operator="equal">
      <formula>"C"</formula>
    </cfRule>
  </conditionalFormatting>
  <conditionalFormatting sqref="I278:Q278">
    <cfRule type="cellIs" dxfId="5349" priority="8644" operator="equal">
      <formula>"NR-ES"</formula>
    </cfRule>
    <cfRule type="cellIs" dxfId="5348" priority="8645" operator="equal">
      <formula>"DIR"</formula>
    </cfRule>
    <cfRule type="cellIs" dxfId="5347" priority="8646" operator="equal">
      <formula>"DIR"</formula>
    </cfRule>
    <cfRule type="cellIs" dxfId="5346" priority="8647" operator="equal">
      <formula>"DIR"</formula>
    </cfRule>
    <cfRule type="cellIs" dxfId="5345" priority="8648" operator="equal">
      <formula>"CPMA"</formula>
    </cfRule>
    <cfRule type="cellIs" dxfId="5344" priority="8649" operator="equal">
      <formula>"CPGI"</formula>
    </cfRule>
    <cfRule type="cellIs" dxfId="5343" priority="8650" operator="equal">
      <formula>"COPM"</formula>
    </cfRule>
    <cfRule type="cellIs" dxfId="5342" priority="8651" operator="equal">
      <formula>"COAM"</formula>
    </cfRule>
    <cfRule type="cellIs" dxfId="5341" priority="8652" operator="equal">
      <formula>"COAD/CETEM"</formula>
    </cfRule>
    <cfRule type="cellIs" dxfId="5340" priority="8653" operator="equal">
      <formula>"COAD"</formula>
    </cfRule>
    <cfRule type="cellIs" dxfId="5339" priority="8654" operator="equal">
      <formula>"CATE"</formula>
    </cfRule>
  </conditionalFormatting>
  <conditionalFormatting sqref="K278">
    <cfRule type="cellIs" dxfId="5338" priority="8642" operator="equal">
      <formula>"C"</formula>
    </cfRule>
    <cfRule type="cellIs" dxfId="5337" priority="8643" operator="equal">
      <formula>"C"</formula>
    </cfRule>
  </conditionalFormatting>
  <conditionalFormatting sqref="I278:Q278">
    <cfRule type="cellIs" dxfId="5336" priority="8631" operator="equal">
      <formula>"NR-ES"</formula>
    </cfRule>
    <cfRule type="cellIs" dxfId="5335" priority="8632" operator="equal">
      <formula>"DIR"</formula>
    </cfRule>
    <cfRule type="cellIs" dxfId="5334" priority="8633" operator="equal">
      <formula>"DIR"</formula>
    </cfRule>
    <cfRule type="cellIs" dxfId="5333" priority="8634" operator="equal">
      <formula>"DIR"</formula>
    </cfRule>
    <cfRule type="cellIs" dxfId="5332" priority="8635" operator="equal">
      <formula>"CPMA"</formula>
    </cfRule>
    <cfRule type="cellIs" dxfId="5331" priority="8636" operator="equal">
      <formula>"CPGI"</formula>
    </cfRule>
    <cfRule type="cellIs" dxfId="5330" priority="8637" operator="equal">
      <formula>"COPM"</formula>
    </cfRule>
    <cfRule type="cellIs" dxfId="5329" priority="8638" operator="equal">
      <formula>"COAM"</formula>
    </cfRule>
    <cfRule type="cellIs" dxfId="5328" priority="8639" operator="equal">
      <formula>"COAD/CETEM"</formula>
    </cfRule>
    <cfRule type="cellIs" dxfId="5327" priority="8640" operator="equal">
      <formula>"COAD"</formula>
    </cfRule>
    <cfRule type="cellIs" dxfId="5326" priority="8641" operator="equal">
      <formula>"CATE"</formula>
    </cfRule>
  </conditionalFormatting>
  <conditionalFormatting sqref="N278">
    <cfRule type="cellIs" dxfId="5325" priority="8623" operator="equal">
      <formula>"NR-ES"</formula>
    </cfRule>
    <cfRule type="cellIs" dxfId="5324" priority="8624" operator="equal">
      <formula>"COAD"</formula>
    </cfRule>
    <cfRule type="cellIs" dxfId="5323" priority="8625" operator="equal">
      <formula>"DIR"</formula>
    </cfRule>
    <cfRule type="cellIs" dxfId="5322" priority="8626" operator="equal">
      <formula>"CPMA"</formula>
    </cfRule>
    <cfRule type="cellIs" dxfId="5321" priority="8627" operator="equal">
      <formula>"CPGI"</formula>
    </cfRule>
    <cfRule type="cellIs" dxfId="5320" priority="8628" operator="equal">
      <formula>"COPM"</formula>
    </cfRule>
    <cfRule type="cellIs" dxfId="5319" priority="8629" operator="equal">
      <formula>"COAD/CETEM"</formula>
    </cfRule>
    <cfRule type="cellIs" dxfId="5318" priority="8630" operator="equal">
      <formula>"CATE"</formula>
    </cfRule>
  </conditionalFormatting>
  <conditionalFormatting sqref="N278">
    <cfRule type="cellIs" dxfId="5317" priority="8622" operator="equal">
      <formula>"COAM"</formula>
    </cfRule>
  </conditionalFormatting>
  <conditionalFormatting sqref="N278">
    <cfRule type="cellIs" dxfId="5316" priority="8621" operator="equal">
      <formula>"C"</formula>
    </cfRule>
  </conditionalFormatting>
  <conditionalFormatting sqref="N278">
    <cfRule type="cellIs" dxfId="5315" priority="8619" operator="equal">
      <formula>"CATE"</formula>
    </cfRule>
    <cfRule type="cellIs" dxfId="5314" priority="8620" operator="equal">
      <formula>"COAM"</formula>
    </cfRule>
  </conditionalFormatting>
  <conditionalFormatting sqref="N278">
    <cfRule type="cellIs" dxfId="5313" priority="8618" operator="equal">
      <formula>"CATE"</formula>
    </cfRule>
  </conditionalFormatting>
  <conditionalFormatting sqref="N278">
    <cfRule type="cellIs" dxfId="5312" priority="8616" operator="equal">
      <formula>"DIR"</formula>
    </cfRule>
    <cfRule type="cellIs" dxfId="5311" priority="8617" operator="equal">
      <formula>"COAD/CETEM"</formula>
    </cfRule>
  </conditionalFormatting>
  <conditionalFormatting sqref="N278">
    <cfRule type="cellIs" dxfId="5310" priority="8615" operator="equal">
      <formula>"COAD"</formula>
    </cfRule>
  </conditionalFormatting>
  <conditionalFormatting sqref="N278">
    <cfRule type="cellIs" dxfId="5309" priority="8611" operator="equal">
      <formula>"CPMA"</formula>
    </cfRule>
    <cfRule type="cellIs" dxfId="5308" priority="8612" operator="equal">
      <formula>"COPM"</formula>
    </cfRule>
    <cfRule type="cellIs" dxfId="5307" priority="8613" operator="equal">
      <formula>"NR-ES"</formula>
    </cfRule>
    <cfRule type="cellIs" dxfId="5306" priority="8614" operator="equal">
      <formula>"CPGI"</formula>
    </cfRule>
  </conditionalFormatting>
  <conditionalFormatting sqref="R278">
    <cfRule type="cellIs" dxfId="5305" priority="8600" operator="equal">
      <formula>"NR-ES"</formula>
    </cfRule>
    <cfRule type="cellIs" dxfId="5304" priority="8601" operator="equal">
      <formula>"DIR"</formula>
    </cfRule>
    <cfRule type="cellIs" dxfId="5303" priority="8602" operator="equal">
      <formula>"DIR"</formula>
    </cfRule>
    <cfRule type="cellIs" dxfId="5302" priority="8603" operator="equal">
      <formula>"DIR"</formula>
    </cfRule>
    <cfRule type="cellIs" dxfId="5301" priority="8604" operator="equal">
      <formula>"CPMA"</formula>
    </cfRule>
    <cfRule type="cellIs" dxfId="5300" priority="8605" operator="equal">
      <formula>"CPGI"</formula>
    </cfRule>
    <cfRule type="cellIs" dxfId="5299" priority="8606" operator="equal">
      <formula>"COPM"</formula>
    </cfRule>
    <cfRule type="cellIs" dxfId="5298" priority="8607" operator="equal">
      <formula>"COAM"</formula>
    </cfRule>
    <cfRule type="cellIs" dxfId="5297" priority="8608" operator="equal">
      <formula>"COAD/CETEM"</formula>
    </cfRule>
    <cfRule type="cellIs" dxfId="5296" priority="8609" operator="equal">
      <formula>"COAD"</formula>
    </cfRule>
    <cfRule type="cellIs" dxfId="5295" priority="8610" operator="equal">
      <formula>"CATE"</formula>
    </cfRule>
  </conditionalFormatting>
  <conditionalFormatting sqref="I294:O294">
    <cfRule type="cellIs" dxfId="5294" priority="8598" operator="equal">
      <formula>"C"</formula>
    </cfRule>
    <cfRule type="cellIs" dxfId="5293" priority="8599" operator="equal">
      <formula>"C"</formula>
    </cfRule>
  </conditionalFormatting>
  <conditionalFormatting sqref="O294">
    <cfRule type="cellIs" dxfId="5292" priority="8596" operator="equal">
      <formula>"D"</formula>
    </cfRule>
    <cfRule type="cellIs" dxfId="5291" priority="8597" operator="equal">
      <formula>"C"</formula>
    </cfRule>
  </conditionalFormatting>
  <conditionalFormatting sqref="I294:Q294">
    <cfRule type="cellIs" dxfId="5290" priority="8585" operator="equal">
      <formula>"NR-ES"</formula>
    </cfRule>
    <cfRule type="cellIs" dxfId="5289" priority="8586" operator="equal">
      <formula>"DIR"</formula>
    </cfRule>
    <cfRule type="cellIs" dxfId="5288" priority="8587" operator="equal">
      <formula>"DIR"</formula>
    </cfRule>
    <cfRule type="cellIs" dxfId="5287" priority="8588" operator="equal">
      <formula>"DIR"</formula>
    </cfRule>
    <cfRule type="cellIs" dxfId="5286" priority="8589" operator="equal">
      <formula>"CPMA"</formula>
    </cfRule>
    <cfRule type="cellIs" dxfId="5285" priority="8590" operator="equal">
      <formula>"CPGI"</formula>
    </cfRule>
    <cfRule type="cellIs" dxfId="5284" priority="8591" operator="equal">
      <formula>"COPM"</formula>
    </cfRule>
    <cfRule type="cellIs" dxfId="5283" priority="8592" operator="equal">
      <formula>"COAM"</formula>
    </cfRule>
    <cfRule type="cellIs" dxfId="5282" priority="8593" operator="equal">
      <formula>"COAD/CETEM"</formula>
    </cfRule>
    <cfRule type="cellIs" dxfId="5281" priority="8594" operator="equal">
      <formula>"COAD"</formula>
    </cfRule>
    <cfRule type="cellIs" dxfId="5280" priority="8595" operator="equal">
      <formula>"CATE"</formula>
    </cfRule>
  </conditionalFormatting>
  <conditionalFormatting sqref="K294">
    <cfRule type="cellIs" dxfId="5279" priority="8583" operator="equal">
      <formula>"C"</formula>
    </cfRule>
    <cfRule type="cellIs" dxfId="5278" priority="8584" operator="equal">
      <formula>"C"</formula>
    </cfRule>
  </conditionalFormatting>
  <conditionalFormatting sqref="I294:Q294">
    <cfRule type="cellIs" dxfId="5277" priority="8572" operator="equal">
      <formula>"NR-ES"</formula>
    </cfRule>
    <cfRule type="cellIs" dxfId="5276" priority="8573" operator="equal">
      <formula>"DIR"</formula>
    </cfRule>
    <cfRule type="cellIs" dxfId="5275" priority="8574" operator="equal">
      <formula>"DIR"</formula>
    </cfRule>
    <cfRule type="cellIs" dxfId="5274" priority="8575" operator="equal">
      <formula>"DIR"</formula>
    </cfRule>
    <cfRule type="cellIs" dxfId="5273" priority="8576" operator="equal">
      <formula>"CPMA"</formula>
    </cfRule>
    <cfRule type="cellIs" dxfId="5272" priority="8577" operator="equal">
      <formula>"CPGI"</formula>
    </cfRule>
    <cfRule type="cellIs" dxfId="5271" priority="8578" operator="equal">
      <formula>"COPM"</formula>
    </cfRule>
    <cfRule type="cellIs" dxfId="5270" priority="8579" operator="equal">
      <formula>"COAM"</formula>
    </cfRule>
    <cfRule type="cellIs" dxfId="5269" priority="8580" operator="equal">
      <formula>"COAD/CETEM"</formula>
    </cfRule>
    <cfRule type="cellIs" dxfId="5268" priority="8581" operator="equal">
      <formula>"COAD"</formula>
    </cfRule>
    <cfRule type="cellIs" dxfId="5267" priority="8582" operator="equal">
      <formula>"CATE"</formula>
    </cfRule>
  </conditionalFormatting>
  <conditionalFormatting sqref="N294">
    <cfRule type="cellIs" dxfId="5266" priority="8564" operator="equal">
      <formula>"NR-ES"</formula>
    </cfRule>
    <cfRule type="cellIs" dxfId="5265" priority="8565" operator="equal">
      <formula>"COAD"</formula>
    </cfRule>
    <cfRule type="cellIs" dxfId="5264" priority="8566" operator="equal">
      <formula>"DIR"</formula>
    </cfRule>
    <cfRule type="cellIs" dxfId="5263" priority="8567" operator="equal">
      <formula>"CPMA"</formula>
    </cfRule>
    <cfRule type="cellIs" dxfId="5262" priority="8568" operator="equal">
      <formula>"CPGI"</formula>
    </cfRule>
    <cfRule type="cellIs" dxfId="5261" priority="8569" operator="equal">
      <formula>"COPM"</formula>
    </cfRule>
    <cfRule type="cellIs" dxfId="5260" priority="8570" operator="equal">
      <formula>"COAD/CETEM"</formula>
    </cfRule>
    <cfRule type="cellIs" dxfId="5259" priority="8571" operator="equal">
      <formula>"CATE"</formula>
    </cfRule>
  </conditionalFormatting>
  <conditionalFormatting sqref="N294">
    <cfRule type="cellIs" dxfId="5258" priority="8563" operator="equal">
      <formula>"COAM"</formula>
    </cfRule>
  </conditionalFormatting>
  <conditionalFormatting sqref="N294">
    <cfRule type="cellIs" dxfId="5257" priority="8562" operator="equal">
      <formula>"C"</formula>
    </cfRule>
  </conditionalFormatting>
  <conditionalFormatting sqref="N294">
    <cfRule type="cellIs" dxfId="5256" priority="8560" operator="equal">
      <formula>"CATE"</formula>
    </cfRule>
    <cfRule type="cellIs" dxfId="5255" priority="8561" operator="equal">
      <formula>"COAM"</formula>
    </cfRule>
  </conditionalFormatting>
  <conditionalFormatting sqref="N294">
    <cfRule type="cellIs" dxfId="5254" priority="8559" operator="equal">
      <formula>"CATE"</formula>
    </cfRule>
  </conditionalFormatting>
  <conditionalFormatting sqref="N294">
    <cfRule type="cellIs" dxfId="5253" priority="8557" operator="equal">
      <formula>"DIR"</formula>
    </cfRule>
    <cfRule type="cellIs" dxfId="5252" priority="8558" operator="equal">
      <formula>"COAD/CETEM"</formula>
    </cfRule>
  </conditionalFormatting>
  <conditionalFormatting sqref="N294">
    <cfRule type="cellIs" dxfId="5251" priority="8556" operator="equal">
      <formula>"COAD"</formula>
    </cfRule>
  </conditionalFormatting>
  <conditionalFormatting sqref="N294">
    <cfRule type="cellIs" dxfId="5250" priority="8552" operator="equal">
      <formula>"CPMA"</formula>
    </cfRule>
    <cfRule type="cellIs" dxfId="5249" priority="8553" operator="equal">
      <formula>"COPM"</formula>
    </cfRule>
    <cfRule type="cellIs" dxfId="5248" priority="8554" operator="equal">
      <formula>"NR-ES"</formula>
    </cfRule>
    <cfRule type="cellIs" dxfId="5247" priority="8555" operator="equal">
      <formula>"CPGI"</formula>
    </cfRule>
  </conditionalFormatting>
  <conditionalFormatting sqref="R294">
    <cfRule type="cellIs" dxfId="5246" priority="8541" operator="equal">
      <formula>"NR-ES"</formula>
    </cfRule>
    <cfRule type="cellIs" dxfId="5245" priority="8542" operator="equal">
      <formula>"DIR"</formula>
    </cfRule>
    <cfRule type="cellIs" dxfId="5244" priority="8543" operator="equal">
      <formula>"DIR"</formula>
    </cfRule>
    <cfRule type="cellIs" dxfId="5243" priority="8544" operator="equal">
      <formula>"DIR"</formula>
    </cfRule>
    <cfRule type="cellIs" dxfId="5242" priority="8545" operator="equal">
      <formula>"CPMA"</formula>
    </cfRule>
    <cfRule type="cellIs" dxfId="5241" priority="8546" operator="equal">
      <formula>"CPGI"</formula>
    </cfRule>
    <cfRule type="cellIs" dxfId="5240" priority="8547" operator="equal">
      <formula>"COPM"</formula>
    </cfRule>
    <cfRule type="cellIs" dxfId="5239" priority="8548" operator="equal">
      <formula>"COAM"</formula>
    </cfRule>
    <cfRule type="cellIs" dxfId="5238" priority="8549" operator="equal">
      <formula>"COAD/CETEM"</formula>
    </cfRule>
    <cfRule type="cellIs" dxfId="5237" priority="8550" operator="equal">
      <formula>"COAD"</formula>
    </cfRule>
    <cfRule type="cellIs" dxfId="5236" priority="8551" operator="equal">
      <formula>"CATE"</formula>
    </cfRule>
  </conditionalFormatting>
  <conditionalFormatting sqref="I366:O366">
    <cfRule type="cellIs" dxfId="5235" priority="8539" operator="equal">
      <formula>"C"</formula>
    </cfRule>
    <cfRule type="cellIs" dxfId="5234" priority="8540" operator="equal">
      <formula>"C"</formula>
    </cfRule>
  </conditionalFormatting>
  <conditionalFormatting sqref="O366">
    <cfRule type="cellIs" dxfId="5233" priority="8537" operator="equal">
      <formula>"D"</formula>
    </cfRule>
    <cfRule type="cellIs" dxfId="5232" priority="8538" operator="equal">
      <formula>"C"</formula>
    </cfRule>
  </conditionalFormatting>
  <conditionalFormatting sqref="I366:Q366">
    <cfRule type="cellIs" dxfId="5231" priority="8526" operator="equal">
      <formula>"NR-ES"</formula>
    </cfRule>
    <cfRule type="cellIs" dxfId="5230" priority="8527" operator="equal">
      <formula>"DIR"</formula>
    </cfRule>
    <cfRule type="cellIs" dxfId="5229" priority="8528" operator="equal">
      <formula>"DIR"</formula>
    </cfRule>
    <cfRule type="cellIs" dxfId="5228" priority="8529" operator="equal">
      <formula>"DIR"</formula>
    </cfRule>
    <cfRule type="cellIs" dxfId="5227" priority="8530" operator="equal">
      <formula>"CPMA"</formula>
    </cfRule>
    <cfRule type="cellIs" dxfId="5226" priority="8531" operator="equal">
      <formula>"CPGI"</formula>
    </cfRule>
    <cfRule type="cellIs" dxfId="5225" priority="8532" operator="equal">
      <formula>"COPM"</formula>
    </cfRule>
    <cfRule type="cellIs" dxfId="5224" priority="8533" operator="equal">
      <formula>"COAM"</formula>
    </cfRule>
    <cfRule type="cellIs" dxfId="5223" priority="8534" operator="equal">
      <formula>"COAD/CETEM"</formula>
    </cfRule>
    <cfRule type="cellIs" dxfId="5222" priority="8535" operator="equal">
      <formula>"COAD"</formula>
    </cfRule>
    <cfRule type="cellIs" dxfId="5221" priority="8536" operator="equal">
      <formula>"CATE"</formula>
    </cfRule>
  </conditionalFormatting>
  <conditionalFormatting sqref="K366">
    <cfRule type="cellIs" dxfId="5220" priority="8524" operator="equal">
      <formula>"C"</formula>
    </cfRule>
    <cfRule type="cellIs" dxfId="5219" priority="8525" operator="equal">
      <formula>"C"</formula>
    </cfRule>
  </conditionalFormatting>
  <conditionalFormatting sqref="I366:Q366">
    <cfRule type="cellIs" dxfId="5218" priority="8513" operator="equal">
      <formula>"NR-ES"</formula>
    </cfRule>
    <cfRule type="cellIs" dxfId="5217" priority="8514" operator="equal">
      <formula>"DIR"</formula>
    </cfRule>
    <cfRule type="cellIs" dxfId="5216" priority="8515" operator="equal">
      <formula>"DIR"</formula>
    </cfRule>
    <cfRule type="cellIs" dxfId="5215" priority="8516" operator="equal">
      <formula>"DIR"</formula>
    </cfRule>
    <cfRule type="cellIs" dxfId="5214" priority="8517" operator="equal">
      <formula>"CPMA"</formula>
    </cfRule>
    <cfRule type="cellIs" dxfId="5213" priority="8518" operator="equal">
      <formula>"CPGI"</formula>
    </cfRule>
    <cfRule type="cellIs" dxfId="5212" priority="8519" operator="equal">
      <formula>"COPM"</formula>
    </cfRule>
    <cfRule type="cellIs" dxfId="5211" priority="8520" operator="equal">
      <formula>"COAM"</formula>
    </cfRule>
    <cfRule type="cellIs" dxfId="5210" priority="8521" operator="equal">
      <formula>"COAD/CETEM"</formula>
    </cfRule>
    <cfRule type="cellIs" dxfId="5209" priority="8522" operator="equal">
      <formula>"COAD"</formula>
    </cfRule>
    <cfRule type="cellIs" dxfId="5208" priority="8523" operator="equal">
      <formula>"CATE"</formula>
    </cfRule>
  </conditionalFormatting>
  <conditionalFormatting sqref="N366">
    <cfRule type="cellIs" dxfId="5207" priority="8505" operator="equal">
      <formula>"NR-ES"</formula>
    </cfRule>
    <cfRule type="cellIs" dxfId="5206" priority="8506" operator="equal">
      <formula>"COAD"</formula>
    </cfRule>
    <cfRule type="cellIs" dxfId="5205" priority="8507" operator="equal">
      <formula>"DIR"</formula>
    </cfRule>
    <cfRule type="cellIs" dxfId="5204" priority="8508" operator="equal">
      <formula>"CPMA"</formula>
    </cfRule>
    <cfRule type="cellIs" dxfId="5203" priority="8509" operator="equal">
      <formula>"CPGI"</formula>
    </cfRule>
    <cfRule type="cellIs" dxfId="5202" priority="8510" operator="equal">
      <formula>"COPM"</formula>
    </cfRule>
    <cfRule type="cellIs" dxfId="5201" priority="8511" operator="equal">
      <formula>"COAD/CETEM"</formula>
    </cfRule>
    <cfRule type="cellIs" dxfId="5200" priority="8512" operator="equal">
      <formula>"CATE"</formula>
    </cfRule>
  </conditionalFormatting>
  <conditionalFormatting sqref="N366">
    <cfRule type="cellIs" dxfId="5199" priority="8504" operator="equal">
      <formula>"COAM"</formula>
    </cfRule>
  </conditionalFormatting>
  <conditionalFormatting sqref="N366">
    <cfRule type="cellIs" dxfId="5198" priority="8503" operator="equal">
      <formula>"C"</formula>
    </cfRule>
  </conditionalFormatting>
  <conditionalFormatting sqref="N366">
    <cfRule type="cellIs" dxfId="5197" priority="8501" operator="equal">
      <formula>"CATE"</formula>
    </cfRule>
    <cfRule type="cellIs" dxfId="5196" priority="8502" operator="equal">
      <formula>"COAM"</formula>
    </cfRule>
  </conditionalFormatting>
  <conditionalFormatting sqref="N366">
    <cfRule type="cellIs" dxfId="5195" priority="8500" operator="equal">
      <formula>"CATE"</formula>
    </cfRule>
  </conditionalFormatting>
  <conditionalFormatting sqref="N366">
    <cfRule type="cellIs" dxfId="5194" priority="8498" operator="equal">
      <formula>"DIR"</formula>
    </cfRule>
    <cfRule type="cellIs" dxfId="5193" priority="8499" operator="equal">
      <formula>"COAD/CETEM"</formula>
    </cfRule>
  </conditionalFormatting>
  <conditionalFormatting sqref="N366">
    <cfRule type="cellIs" dxfId="5192" priority="8497" operator="equal">
      <formula>"COAD"</formula>
    </cfRule>
  </conditionalFormatting>
  <conditionalFormatting sqref="N366">
    <cfRule type="cellIs" dxfId="5191" priority="8493" operator="equal">
      <formula>"CPMA"</formula>
    </cfRule>
    <cfRule type="cellIs" dxfId="5190" priority="8494" operator="equal">
      <formula>"COPM"</formula>
    </cfRule>
    <cfRule type="cellIs" dxfId="5189" priority="8495" operator="equal">
      <formula>"NR-ES"</formula>
    </cfRule>
    <cfRule type="cellIs" dxfId="5188" priority="8496" operator="equal">
      <formula>"CPGI"</formula>
    </cfRule>
  </conditionalFormatting>
  <conditionalFormatting sqref="R366">
    <cfRule type="cellIs" dxfId="5187" priority="8482" operator="equal">
      <formula>"NR-ES"</formula>
    </cfRule>
    <cfRule type="cellIs" dxfId="5186" priority="8483" operator="equal">
      <formula>"DIR"</formula>
    </cfRule>
    <cfRule type="cellIs" dxfId="5185" priority="8484" operator="equal">
      <formula>"DIR"</formula>
    </cfRule>
    <cfRule type="cellIs" dxfId="5184" priority="8485" operator="equal">
      <formula>"DIR"</formula>
    </cfRule>
    <cfRule type="cellIs" dxfId="5183" priority="8486" operator="equal">
      <formula>"CPMA"</formula>
    </cfRule>
    <cfRule type="cellIs" dxfId="5182" priority="8487" operator="equal">
      <formula>"CPGI"</formula>
    </cfRule>
    <cfRule type="cellIs" dxfId="5181" priority="8488" operator="equal">
      <formula>"COPM"</formula>
    </cfRule>
    <cfRule type="cellIs" dxfId="5180" priority="8489" operator="equal">
      <formula>"COAM"</formula>
    </cfRule>
    <cfRule type="cellIs" dxfId="5179" priority="8490" operator="equal">
      <formula>"COAD/CETEM"</formula>
    </cfRule>
    <cfRule type="cellIs" dxfId="5178" priority="8491" operator="equal">
      <formula>"COAD"</formula>
    </cfRule>
    <cfRule type="cellIs" dxfId="5177" priority="8492" operator="equal">
      <formula>"CATE"</formula>
    </cfRule>
  </conditionalFormatting>
  <conditionalFormatting sqref="I386:O386">
    <cfRule type="cellIs" dxfId="5176" priority="8480" operator="equal">
      <formula>"C"</formula>
    </cfRule>
    <cfRule type="cellIs" dxfId="5175" priority="8481" operator="equal">
      <formula>"C"</formula>
    </cfRule>
  </conditionalFormatting>
  <conditionalFormatting sqref="O386">
    <cfRule type="cellIs" dxfId="5174" priority="8478" operator="equal">
      <formula>"D"</formula>
    </cfRule>
    <cfRule type="cellIs" dxfId="5173" priority="8479" operator="equal">
      <formula>"C"</formula>
    </cfRule>
  </conditionalFormatting>
  <conditionalFormatting sqref="I386:Q386">
    <cfRule type="cellIs" dxfId="5172" priority="8467" operator="equal">
      <formula>"NR-ES"</formula>
    </cfRule>
    <cfRule type="cellIs" dxfId="5171" priority="8468" operator="equal">
      <formula>"DIR"</formula>
    </cfRule>
    <cfRule type="cellIs" dxfId="5170" priority="8469" operator="equal">
      <formula>"DIR"</formula>
    </cfRule>
    <cfRule type="cellIs" dxfId="5169" priority="8470" operator="equal">
      <formula>"DIR"</formula>
    </cfRule>
    <cfRule type="cellIs" dxfId="5168" priority="8471" operator="equal">
      <formula>"CPMA"</formula>
    </cfRule>
    <cfRule type="cellIs" dxfId="5167" priority="8472" operator="equal">
      <formula>"CPGI"</formula>
    </cfRule>
    <cfRule type="cellIs" dxfId="5166" priority="8473" operator="equal">
      <formula>"COPM"</formula>
    </cfRule>
    <cfRule type="cellIs" dxfId="5165" priority="8474" operator="equal">
      <formula>"COAM"</formula>
    </cfRule>
    <cfRule type="cellIs" dxfId="5164" priority="8475" operator="equal">
      <formula>"COAD/CETEM"</formula>
    </cfRule>
    <cfRule type="cellIs" dxfId="5163" priority="8476" operator="equal">
      <formula>"COAD"</formula>
    </cfRule>
    <cfRule type="cellIs" dxfId="5162" priority="8477" operator="equal">
      <formula>"CATE"</formula>
    </cfRule>
  </conditionalFormatting>
  <conditionalFormatting sqref="K386">
    <cfRule type="cellIs" dxfId="5161" priority="8465" operator="equal">
      <formula>"C"</formula>
    </cfRule>
    <cfRule type="cellIs" dxfId="5160" priority="8466" operator="equal">
      <formula>"C"</formula>
    </cfRule>
  </conditionalFormatting>
  <conditionalFormatting sqref="I386:Q386">
    <cfRule type="cellIs" dxfId="5159" priority="8454" operator="equal">
      <formula>"NR-ES"</formula>
    </cfRule>
    <cfRule type="cellIs" dxfId="5158" priority="8455" operator="equal">
      <formula>"DIR"</formula>
    </cfRule>
    <cfRule type="cellIs" dxfId="5157" priority="8456" operator="equal">
      <formula>"DIR"</formula>
    </cfRule>
    <cfRule type="cellIs" dxfId="5156" priority="8457" operator="equal">
      <formula>"DIR"</formula>
    </cfRule>
    <cfRule type="cellIs" dxfId="5155" priority="8458" operator="equal">
      <formula>"CPMA"</formula>
    </cfRule>
    <cfRule type="cellIs" dxfId="5154" priority="8459" operator="equal">
      <formula>"CPGI"</formula>
    </cfRule>
    <cfRule type="cellIs" dxfId="5153" priority="8460" operator="equal">
      <formula>"COPM"</formula>
    </cfRule>
    <cfRule type="cellIs" dxfId="5152" priority="8461" operator="equal">
      <formula>"COAM"</formula>
    </cfRule>
    <cfRule type="cellIs" dxfId="5151" priority="8462" operator="equal">
      <formula>"COAD/CETEM"</formula>
    </cfRule>
    <cfRule type="cellIs" dxfId="5150" priority="8463" operator="equal">
      <formula>"COAD"</formula>
    </cfRule>
    <cfRule type="cellIs" dxfId="5149" priority="8464" operator="equal">
      <formula>"CATE"</formula>
    </cfRule>
  </conditionalFormatting>
  <conditionalFormatting sqref="N386">
    <cfRule type="cellIs" dxfId="5148" priority="8446" operator="equal">
      <formula>"NR-ES"</formula>
    </cfRule>
    <cfRule type="cellIs" dxfId="5147" priority="8447" operator="equal">
      <formula>"COAD"</formula>
    </cfRule>
    <cfRule type="cellIs" dxfId="5146" priority="8448" operator="equal">
      <formula>"DIR"</formula>
    </cfRule>
    <cfRule type="cellIs" dxfId="5145" priority="8449" operator="equal">
      <formula>"CPMA"</formula>
    </cfRule>
    <cfRule type="cellIs" dxfId="5144" priority="8450" operator="equal">
      <formula>"CPGI"</formula>
    </cfRule>
    <cfRule type="cellIs" dxfId="5143" priority="8451" operator="equal">
      <formula>"COPM"</formula>
    </cfRule>
    <cfRule type="cellIs" dxfId="5142" priority="8452" operator="equal">
      <formula>"COAD/CETEM"</formula>
    </cfRule>
    <cfRule type="cellIs" dxfId="5141" priority="8453" operator="equal">
      <formula>"CATE"</formula>
    </cfRule>
  </conditionalFormatting>
  <conditionalFormatting sqref="N386">
    <cfRule type="cellIs" dxfId="5140" priority="8445" operator="equal">
      <formula>"COAM"</formula>
    </cfRule>
  </conditionalFormatting>
  <conditionalFormatting sqref="N386">
    <cfRule type="cellIs" dxfId="5139" priority="8444" operator="equal">
      <formula>"C"</formula>
    </cfRule>
  </conditionalFormatting>
  <conditionalFormatting sqref="N386">
    <cfRule type="cellIs" dxfId="5138" priority="8442" operator="equal">
      <formula>"CATE"</formula>
    </cfRule>
    <cfRule type="cellIs" dxfId="5137" priority="8443" operator="equal">
      <formula>"COAM"</formula>
    </cfRule>
  </conditionalFormatting>
  <conditionalFormatting sqref="N386">
    <cfRule type="cellIs" dxfId="5136" priority="8441" operator="equal">
      <formula>"CATE"</formula>
    </cfRule>
  </conditionalFormatting>
  <conditionalFormatting sqref="N386">
    <cfRule type="cellIs" dxfId="5135" priority="8439" operator="equal">
      <formula>"DIR"</formula>
    </cfRule>
    <cfRule type="cellIs" dxfId="5134" priority="8440" operator="equal">
      <formula>"COAD/CETEM"</formula>
    </cfRule>
  </conditionalFormatting>
  <conditionalFormatting sqref="N386">
    <cfRule type="cellIs" dxfId="5133" priority="8438" operator="equal">
      <formula>"COAD"</formula>
    </cfRule>
  </conditionalFormatting>
  <conditionalFormatting sqref="N386">
    <cfRule type="cellIs" dxfId="5132" priority="8434" operator="equal">
      <formula>"CPMA"</formula>
    </cfRule>
    <cfRule type="cellIs" dxfId="5131" priority="8435" operator="equal">
      <formula>"COPM"</formula>
    </cfRule>
    <cfRule type="cellIs" dxfId="5130" priority="8436" operator="equal">
      <formula>"NR-ES"</formula>
    </cfRule>
    <cfRule type="cellIs" dxfId="5129" priority="8437" operator="equal">
      <formula>"CPGI"</formula>
    </cfRule>
  </conditionalFormatting>
  <conditionalFormatting sqref="R386">
    <cfRule type="cellIs" dxfId="5128" priority="8423" operator="equal">
      <formula>"NR-ES"</formula>
    </cfRule>
    <cfRule type="cellIs" dxfId="5127" priority="8424" operator="equal">
      <formula>"DIR"</formula>
    </cfRule>
    <cfRule type="cellIs" dxfId="5126" priority="8425" operator="equal">
      <formula>"DIR"</formula>
    </cfRule>
    <cfRule type="cellIs" dxfId="5125" priority="8426" operator="equal">
      <formula>"DIR"</formula>
    </cfRule>
    <cfRule type="cellIs" dxfId="5124" priority="8427" operator="equal">
      <formula>"CPMA"</formula>
    </cfRule>
    <cfRule type="cellIs" dxfId="5123" priority="8428" operator="equal">
      <formula>"CPGI"</formula>
    </cfRule>
    <cfRule type="cellIs" dxfId="5122" priority="8429" operator="equal">
      <formula>"COPM"</formula>
    </cfRule>
    <cfRule type="cellIs" dxfId="5121" priority="8430" operator="equal">
      <formula>"COAM"</formula>
    </cfRule>
    <cfRule type="cellIs" dxfId="5120" priority="8431" operator="equal">
      <formula>"COAD/CETEM"</formula>
    </cfRule>
    <cfRule type="cellIs" dxfId="5119" priority="8432" operator="equal">
      <formula>"COAD"</formula>
    </cfRule>
    <cfRule type="cellIs" dxfId="5118" priority="8433" operator="equal">
      <formula>"CATE"</formula>
    </cfRule>
  </conditionalFormatting>
  <conditionalFormatting sqref="B1223:B1224">
    <cfRule type="cellIs" dxfId="5117" priority="8412" operator="equal">
      <formula>"NR-ES"</formula>
    </cfRule>
    <cfRule type="cellIs" dxfId="5116" priority="8413" operator="equal">
      <formula>"DIR"</formula>
    </cfRule>
    <cfRule type="cellIs" dxfId="5115" priority="8414" operator="equal">
      <formula>"DIR"</formula>
    </cfRule>
    <cfRule type="cellIs" dxfId="5114" priority="8415" operator="equal">
      <formula>"DIR"</formula>
    </cfRule>
    <cfRule type="cellIs" dxfId="5113" priority="8416" operator="equal">
      <formula>"CPMA"</formula>
    </cfRule>
    <cfRule type="cellIs" dxfId="5112" priority="8417" operator="equal">
      <formula>"CPGI"</formula>
    </cfRule>
    <cfRule type="cellIs" dxfId="5111" priority="8418" operator="equal">
      <formula>"COPM"</formula>
    </cfRule>
    <cfRule type="cellIs" dxfId="5110" priority="8419" operator="equal">
      <formula>"COAM"</formula>
    </cfRule>
    <cfRule type="cellIs" dxfId="5109" priority="8420" operator="equal">
      <formula>"COAD/CETEM"</formula>
    </cfRule>
    <cfRule type="cellIs" dxfId="5108" priority="8421" operator="equal">
      <formula>"COAD"</formula>
    </cfRule>
    <cfRule type="cellIs" dxfId="5107" priority="8422" operator="equal">
      <formula>"CATE"</formula>
    </cfRule>
  </conditionalFormatting>
  <conditionalFormatting sqref="F1459:H1459">
    <cfRule type="cellIs" dxfId="5106" priority="8364" operator="equal">
      <formula>"D"</formula>
    </cfRule>
    <cfRule type="cellIs" dxfId="5105" priority="8365" operator="equal">
      <formula>"C"</formula>
    </cfRule>
  </conditionalFormatting>
  <conditionalFormatting sqref="A1458">
    <cfRule type="cellIs" dxfId="5104" priority="8345" operator="equal">
      <formula>"NR-ES"</formula>
    </cfRule>
    <cfRule type="cellIs" dxfId="5103" priority="8346" operator="equal">
      <formula>"COAD"</formula>
    </cfRule>
    <cfRule type="cellIs" dxfId="5102" priority="8347" operator="equal">
      <formula>"DIR"</formula>
    </cfRule>
    <cfRule type="cellIs" dxfId="5101" priority="8348" operator="equal">
      <formula>"CPMA"</formula>
    </cfRule>
    <cfRule type="cellIs" dxfId="5100" priority="8349" operator="equal">
      <formula>"CPGI"</formula>
    </cfRule>
    <cfRule type="cellIs" dxfId="5099" priority="8350" operator="equal">
      <formula>"COPM"</formula>
    </cfRule>
    <cfRule type="cellIs" dxfId="5098" priority="8351" operator="equal">
      <formula>"COAD/CETEM"</formula>
    </cfRule>
    <cfRule type="cellIs" dxfId="5097" priority="8352" operator="equal">
      <formula>"CATE"</formula>
    </cfRule>
  </conditionalFormatting>
  <conditionalFormatting sqref="A1458">
    <cfRule type="cellIs" dxfId="5096" priority="8344" operator="equal">
      <formula>"COAM"</formula>
    </cfRule>
  </conditionalFormatting>
  <conditionalFormatting sqref="F1948:F1949 F1954:F1957 F1758:F1759 F1472:F1531 F1533:F1712 F1761:F1778 F1780:F1818">
    <cfRule type="cellIs" dxfId="5095" priority="8342" operator="equal">
      <formula>"D"</formula>
    </cfRule>
    <cfRule type="cellIs" dxfId="5094" priority="8343" operator="equal">
      <formula>"C"</formula>
    </cfRule>
  </conditionalFormatting>
  <conditionalFormatting sqref="E1859:E1863 B1741:B1742 E1741:E1743 E1745:E1748 A1958:A1959 C1741:D1748 A1965:A1992 C1499:E1507 C1498:D1498 C1509:E1515 D1508 A1498:B1515 A1497 C1564:E1568 D1569 E1574:E1586 E1570:E1571 E1590:E1597 C1570:D1598 E1647:E1648 E1600:E1645 E1658:E1660 E1650:E1656 B1744:B1748 F1765 C1792:C1801 C1766:F1778 C1803:C1805 C1807:C1836 E1807:E1839 C1838:C1839 E1852:E1853 C1850 C1852:C1853 C1865:C1870 E1865:E1867 C1872:C1887 E1874:E1887 A1765:A1778 D1865:D1887 F1865:F1887 B1865:B1887 F1903 B1973 D1973:F1973 C1765:D1765 H1761:H1764 H1782:H1785 D1488:E1491 A1460:F1461 H1518 H1643:H1644 H1656:H1657 H1648:H1651 H1768 H1774:H1775 H1901:H1906 H1929 G1977:H1977 H1974:H1976 H1460:H1461 A1564:B1598 B1770:B1778 G1966:H1973 H1508:H1513 H1537:H1566 H1582:H1593 H1603:H1639 E1677:E1678 D1688:E1739 A1599:A1748 H1922:H1923 H1926:H1927 H1911:H1913 H2007 H1931:H1934 H2002:H2003 H1978:H2000 H1836:H1839 H1823:H1825 H1661:H1714 H1724:H1749 D1485:D1487 A1463:B1491 C1463:E1484 F1463:F1471 H1751:H1754 A1780:B1839 D1780:D1839 F1780:F1839 C1780:C1790 E1780:E1805 F1841:F1853 D1841:D1853 A1841:B1853 H1841:H1853 C1841:C1848 E1841:E1847 H1855:H1899 A1855:A1887 F1855:F1863 B1855:D1863 E1855:E1857 H1936:H1965">
    <cfRule type="cellIs" dxfId="5093" priority="8340" operator="equal">
      <formula>"C"</formula>
    </cfRule>
    <cfRule type="cellIs" dxfId="5092" priority="8341" operator="equal">
      <formula>"C"</formula>
    </cfRule>
  </conditionalFormatting>
  <conditionalFormatting sqref="E1687 E1647">
    <cfRule type="cellIs" dxfId="5091" priority="8339" operator="equal">
      <formula>"C"</formula>
    </cfRule>
  </conditionalFormatting>
  <conditionalFormatting sqref="D1497:E1497 B1497">
    <cfRule type="cellIs" dxfId="5090" priority="8337" operator="equal">
      <formula>"C"</formula>
    </cfRule>
    <cfRule type="cellIs" dxfId="5089" priority="8338" operator="equal">
      <formula>"C"</formula>
    </cfRule>
  </conditionalFormatting>
  <conditionalFormatting sqref="C1569">
    <cfRule type="cellIs" dxfId="5088" priority="8336" operator="equal">
      <formula>"C"</formula>
    </cfRule>
  </conditionalFormatting>
  <conditionalFormatting sqref="E1569">
    <cfRule type="cellIs" dxfId="5087" priority="8335" operator="equal">
      <formula>"C"</formula>
    </cfRule>
  </conditionalFormatting>
  <conditionalFormatting sqref="E1646">
    <cfRule type="cellIs" dxfId="5086" priority="8334" operator="equal">
      <formula>"C"</formula>
    </cfRule>
  </conditionalFormatting>
  <conditionalFormatting sqref="F1755:F1757">
    <cfRule type="cellIs" dxfId="5085" priority="8332" operator="equal">
      <formula>"D"</formula>
    </cfRule>
    <cfRule type="cellIs" dxfId="5084" priority="8333" operator="equal">
      <formula>"C"</formula>
    </cfRule>
  </conditionalFormatting>
  <conditionalFormatting sqref="F1755:F1757">
    <cfRule type="cellIs" dxfId="5083" priority="8330" operator="equal">
      <formula>"D"</formula>
    </cfRule>
    <cfRule type="cellIs" dxfId="5082" priority="8331" operator="equal">
      <formula>"C"</formula>
    </cfRule>
  </conditionalFormatting>
  <conditionalFormatting sqref="F1758">
    <cfRule type="cellIs" dxfId="5081" priority="8328" operator="equal">
      <formula>"D"</formula>
    </cfRule>
    <cfRule type="cellIs" dxfId="5080" priority="8329" operator="equal">
      <formula>"C"</formula>
    </cfRule>
  </conditionalFormatting>
  <conditionalFormatting sqref="F1758">
    <cfRule type="cellIs" dxfId="5079" priority="8326" operator="equal">
      <formula>"D"</formula>
    </cfRule>
    <cfRule type="cellIs" dxfId="5078" priority="8327" operator="equal">
      <formula>"C"</formula>
    </cfRule>
  </conditionalFormatting>
  <conditionalFormatting sqref="F1759">
    <cfRule type="cellIs" dxfId="5077" priority="8324" operator="equal">
      <formula>"D"</formula>
    </cfRule>
    <cfRule type="cellIs" dxfId="5076" priority="8325" operator="equal">
      <formula>"C"</formula>
    </cfRule>
  </conditionalFormatting>
  <conditionalFormatting sqref="F1759">
    <cfRule type="cellIs" dxfId="5075" priority="8322" operator="equal">
      <formula>"D"</formula>
    </cfRule>
    <cfRule type="cellIs" dxfId="5074" priority="8323" operator="equal">
      <formula>"C"</formula>
    </cfRule>
  </conditionalFormatting>
  <conditionalFormatting sqref="F1713:F1749 F1752:F1754">
    <cfRule type="cellIs" dxfId="5073" priority="8320" operator="equal">
      <formula>"D"</formula>
    </cfRule>
    <cfRule type="cellIs" dxfId="5072" priority="8321" operator="equal">
      <formula>"C"</formula>
    </cfRule>
  </conditionalFormatting>
  <conditionalFormatting sqref="F1713:F1749 F1752:F1754">
    <cfRule type="cellIs" dxfId="5071" priority="8318" operator="equal">
      <formula>"D"</formula>
    </cfRule>
    <cfRule type="cellIs" dxfId="5070" priority="8319" operator="equal">
      <formula>"C"</formula>
    </cfRule>
  </conditionalFormatting>
  <conditionalFormatting sqref="E1765">
    <cfRule type="cellIs" dxfId="5069" priority="8316" operator="equal">
      <formula>"C"</formula>
    </cfRule>
    <cfRule type="cellIs" dxfId="5068" priority="8317" operator="equal">
      <formula>"C"</formula>
    </cfRule>
  </conditionalFormatting>
  <conditionalFormatting sqref="C1791">
    <cfRule type="cellIs" dxfId="5067" priority="8315" operator="equal">
      <formula>"C"</formula>
    </cfRule>
  </conditionalFormatting>
  <conditionalFormatting sqref="F1864">
    <cfRule type="cellIs" dxfId="5066" priority="8313" operator="equal">
      <formula>"D"</formula>
    </cfRule>
    <cfRule type="cellIs" dxfId="5065" priority="8314" operator="equal">
      <formula>"C"</formula>
    </cfRule>
  </conditionalFormatting>
  <conditionalFormatting sqref="B1864 D1864:F1864">
    <cfRule type="cellIs" dxfId="5064" priority="8311" operator="equal">
      <formula>"C"</formula>
    </cfRule>
    <cfRule type="cellIs" dxfId="5063" priority="8312" operator="equal">
      <formula>"C"</formula>
    </cfRule>
  </conditionalFormatting>
  <conditionalFormatting sqref="C1864">
    <cfRule type="cellIs" dxfId="5062" priority="8310" operator="equal">
      <formula>"C"</formula>
    </cfRule>
  </conditionalFormatting>
  <conditionalFormatting sqref="G1464:H1464">
    <cfRule type="cellIs" dxfId="5061" priority="8299" operator="equal">
      <formula>"NR-ES"</formula>
    </cfRule>
    <cfRule type="cellIs" dxfId="5060" priority="8300" operator="equal">
      <formula>"DIR"</formula>
    </cfRule>
    <cfRule type="cellIs" dxfId="5059" priority="8301" operator="equal">
      <formula>"DIR"</formula>
    </cfRule>
    <cfRule type="cellIs" dxfId="5058" priority="8302" operator="equal">
      <formula>"DIR"</formula>
    </cfRule>
    <cfRule type="cellIs" dxfId="5057" priority="8303" operator="equal">
      <formula>"CPMA"</formula>
    </cfRule>
    <cfRule type="cellIs" dxfId="5056" priority="8304" operator="equal">
      <formula>"CPGI"</formula>
    </cfRule>
    <cfRule type="cellIs" dxfId="5055" priority="8305" operator="equal">
      <formula>"COPM"</formula>
    </cfRule>
    <cfRule type="cellIs" dxfId="5054" priority="8306" operator="equal">
      <formula>"COAM"</formula>
    </cfRule>
    <cfRule type="cellIs" dxfId="5053" priority="8307" operator="equal">
      <formula>"COAD/CETEM"</formula>
    </cfRule>
    <cfRule type="cellIs" dxfId="5052" priority="8308" operator="equal">
      <formula>"COAD"</formula>
    </cfRule>
    <cfRule type="cellIs" dxfId="5051" priority="8309" operator="equal">
      <formula>"CATE"</formula>
    </cfRule>
  </conditionalFormatting>
  <conditionalFormatting sqref="G1465:H1465">
    <cfRule type="cellIs" dxfId="5050" priority="8288" operator="equal">
      <formula>"NR-ES"</formula>
    </cfRule>
    <cfRule type="cellIs" dxfId="5049" priority="8289" operator="equal">
      <formula>"DIR"</formula>
    </cfRule>
    <cfRule type="cellIs" dxfId="5048" priority="8290" operator="equal">
      <formula>"DIR"</formula>
    </cfRule>
    <cfRule type="cellIs" dxfId="5047" priority="8291" operator="equal">
      <formula>"DIR"</formula>
    </cfRule>
    <cfRule type="cellIs" dxfId="5046" priority="8292" operator="equal">
      <formula>"CPMA"</formula>
    </cfRule>
    <cfRule type="cellIs" dxfId="5045" priority="8293" operator="equal">
      <formula>"CPGI"</formula>
    </cfRule>
    <cfRule type="cellIs" dxfId="5044" priority="8294" operator="equal">
      <formula>"COPM"</formula>
    </cfRule>
    <cfRule type="cellIs" dxfId="5043" priority="8295" operator="equal">
      <formula>"COAM"</formula>
    </cfRule>
    <cfRule type="cellIs" dxfId="5042" priority="8296" operator="equal">
      <formula>"COAD/CETEM"</formula>
    </cfRule>
    <cfRule type="cellIs" dxfId="5041" priority="8297" operator="equal">
      <formula>"COAD"</formula>
    </cfRule>
    <cfRule type="cellIs" dxfId="5040" priority="8298" operator="equal">
      <formula>"CATE"</formula>
    </cfRule>
  </conditionalFormatting>
  <conditionalFormatting sqref="G1466:H1466">
    <cfRule type="cellIs" dxfId="5039" priority="8277" operator="equal">
      <formula>"NR-ES"</formula>
    </cfRule>
    <cfRule type="cellIs" dxfId="5038" priority="8278" operator="equal">
      <formula>"DIR"</formula>
    </cfRule>
    <cfRule type="cellIs" dxfId="5037" priority="8279" operator="equal">
      <formula>"DIR"</formula>
    </cfRule>
    <cfRule type="cellIs" dxfId="5036" priority="8280" operator="equal">
      <formula>"DIR"</formula>
    </cfRule>
    <cfRule type="cellIs" dxfId="5035" priority="8281" operator="equal">
      <formula>"CPMA"</formula>
    </cfRule>
    <cfRule type="cellIs" dxfId="5034" priority="8282" operator="equal">
      <formula>"CPGI"</formula>
    </cfRule>
    <cfRule type="cellIs" dxfId="5033" priority="8283" operator="equal">
      <formula>"COPM"</formula>
    </cfRule>
    <cfRule type="cellIs" dxfId="5032" priority="8284" operator="equal">
      <formula>"COAM"</formula>
    </cfRule>
    <cfRule type="cellIs" dxfId="5031" priority="8285" operator="equal">
      <formula>"COAD/CETEM"</formula>
    </cfRule>
    <cfRule type="cellIs" dxfId="5030" priority="8286" operator="equal">
      <formula>"COAD"</formula>
    </cfRule>
    <cfRule type="cellIs" dxfId="5029" priority="8287" operator="equal">
      <formula>"CATE"</formula>
    </cfRule>
  </conditionalFormatting>
  <conditionalFormatting sqref="G1467:H1467">
    <cfRule type="cellIs" dxfId="5028" priority="8266" operator="equal">
      <formula>"NR-ES"</formula>
    </cfRule>
    <cfRule type="cellIs" dxfId="5027" priority="8267" operator="equal">
      <formula>"DIR"</formula>
    </cfRule>
    <cfRule type="cellIs" dxfId="5026" priority="8268" operator="equal">
      <formula>"DIR"</formula>
    </cfRule>
    <cfRule type="cellIs" dxfId="5025" priority="8269" operator="equal">
      <formula>"DIR"</formula>
    </cfRule>
    <cfRule type="cellIs" dxfId="5024" priority="8270" operator="equal">
      <formula>"CPMA"</formula>
    </cfRule>
    <cfRule type="cellIs" dxfId="5023" priority="8271" operator="equal">
      <formula>"CPGI"</formula>
    </cfRule>
    <cfRule type="cellIs" dxfId="5022" priority="8272" operator="equal">
      <formula>"COPM"</formula>
    </cfRule>
    <cfRule type="cellIs" dxfId="5021" priority="8273" operator="equal">
      <formula>"COAM"</formula>
    </cfRule>
    <cfRule type="cellIs" dxfId="5020" priority="8274" operator="equal">
      <formula>"COAD/CETEM"</formula>
    </cfRule>
    <cfRule type="cellIs" dxfId="5019" priority="8275" operator="equal">
      <formula>"COAD"</formula>
    </cfRule>
    <cfRule type="cellIs" dxfId="5018" priority="8276" operator="equal">
      <formula>"CATE"</formula>
    </cfRule>
  </conditionalFormatting>
  <conditionalFormatting sqref="G1468:H1468">
    <cfRule type="cellIs" dxfId="5017" priority="8255" operator="equal">
      <formula>"NR-ES"</formula>
    </cfRule>
    <cfRule type="cellIs" dxfId="5016" priority="8256" operator="equal">
      <formula>"DIR"</formula>
    </cfRule>
    <cfRule type="cellIs" dxfId="5015" priority="8257" operator="equal">
      <formula>"DIR"</formula>
    </cfRule>
    <cfRule type="cellIs" dxfId="5014" priority="8258" operator="equal">
      <formula>"DIR"</formula>
    </cfRule>
    <cfRule type="cellIs" dxfId="5013" priority="8259" operator="equal">
      <formula>"CPMA"</formula>
    </cfRule>
    <cfRule type="cellIs" dxfId="5012" priority="8260" operator="equal">
      <formula>"CPGI"</formula>
    </cfRule>
    <cfRule type="cellIs" dxfId="5011" priority="8261" operator="equal">
      <formula>"COPM"</formula>
    </cfRule>
    <cfRule type="cellIs" dxfId="5010" priority="8262" operator="equal">
      <formula>"COAM"</formula>
    </cfRule>
    <cfRule type="cellIs" dxfId="5009" priority="8263" operator="equal">
      <formula>"COAD/CETEM"</formula>
    </cfRule>
    <cfRule type="cellIs" dxfId="5008" priority="8264" operator="equal">
      <formula>"COAD"</formula>
    </cfRule>
    <cfRule type="cellIs" dxfId="5007" priority="8265" operator="equal">
      <formula>"CATE"</formula>
    </cfRule>
  </conditionalFormatting>
  <conditionalFormatting sqref="G1469:H1469">
    <cfRule type="cellIs" dxfId="5006" priority="8244" operator="equal">
      <formula>"NR-ES"</formula>
    </cfRule>
    <cfRule type="cellIs" dxfId="5005" priority="8245" operator="equal">
      <formula>"DIR"</formula>
    </cfRule>
    <cfRule type="cellIs" dxfId="5004" priority="8246" operator="equal">
      <formula>"DIR"</formula>
    </cfRule>
    <cfRule type="cellIs" dxfId="5003" priority="8247" operator="equal">
      <formula>"DIR"</formula>
    </cfRule>
    <cfRule type="cellIs" dxfId="5002" priority="8248" operator="equal">
      <formula>"CPMA"</formula>
    </cfRule>
    <cfRule type="cellIs" dxfId="5001" priority="8249" operator="equal">
      <formula>"CPGI"</formula>
    </cfRule>
    <cfRule type="cellIs" dxfId="5000" priority="8250" operator="equal">
      <formula>"COPM"</formula>
    </cfRule>
    <cfRule type="cellIs" dxfId="4999" priority="8251" operator="equal">
      <formula>"COAM"</formula>
    </cfRule>
    <cfRule type="cellIs" dxfId="4998" priority="8252" operator="equal">
      <formula>"COAD/CETEM"</formula>
    </cfRule>
    <cfRule type="cellIs" dxfId="4997" priority="8253" operator="equal">
      <formula>"COAD"</formula>
    </cfRule>
    <cfRule type="cellIs" dxfId="4996" priority="8254" operator="equal">
      <formula>"CATE"</formula>
    </cfRule>
  </conditionalFormatting>
  <conditionalFormatting sqref="G1470:H1470">
    <cfRule type="cellIs" dxfId="4995" priority="8233" operator="equal">
      <formula>"NR-ES"</formula>
    </cfRule>
    <cfRule type="cellIs" dxfId="4994" priority="8234" operator="equal">
      <formula>"DIR"</formula>
    </cfRule>
    <cfRule type="cellIs" dxfId="4993" priority="8235" operator="equal">
      <formula>"DIR"</formula>
    </cfRule>
    <cfRule type="cellIs" dxfId="4992" priority="8236" operator="equal">
      <formula>"DIR"</formula>
    </cfRule>
    <cfRule type="cellIs" dxfId="4991" priority="8237" operator="equal">
      <formula>"CPMA"</formula>
    </cfRule>
    <cfRule type="cellIs" dxfId="4990" priority="8238" operator="equal">
      <formula>"CPGI"</formula>
    </cfRule>
    <cfRule type="cellIs" dxfId="4989" priority="8239" operator="equal">
      <formula>"COPM"</formula>
    </cfRule>
    <cfRule type="cellIs" dxfId="4988" priority="8240" operator="equal">
      <formula>"COAM"</formula>
    </cfRule>
    <cfRule type="cellIs" dxfId="4987" priority="8241" operator="equal">
      <formula>"COAD/CETEM"</formula>
    </cfRule>
    <cfRule type="cellIs" dxfId="4986" priority="8242" operator="equal">
      <formula>"COAD"</formula>
    </cfRule>
    <cfRule type="cellIs" dxfId="4985" priority="8243" operator="equal">
      <formula>"CATE"</formula>
    </cfRule>
  </conditionalFormatting>
  <conditionalFormatting sqref="G1471:H1471">
    <cfRule type="cellIs" dxfId="4984" priority="8222" operator="equal">
      <formula>"NR-ES"</formula>
    </cfRule>
    <cfRule type="cellIs" dxfId="4983" priority="8223" operator="equal">
      <formula>"DIR"</formula>
    </cfRule>
    <cfRule type="cellIs" dxfId="4982" priority="8224" operator="equal">
      <formula>"DIR"</formula>
    </cfRule>
    <cfRule type="cellIs" dxfId="4981" priority="8225" operator="equal">
      <formula>"DIR"</formula>
    </cfRule>
    <cfRule type="cellIs" dxfId="4980" priority="8226" operator="equal">
      <formula>"CPMA"</formula>
    </cfRule>
    <cfRule type="cellIs" dxfId="4979" priority="8227" operator="equal">
      <formula>"CPGI"</formula>
    </cfRule>
    <cfRule type="cellIs" dxfId="4978" priority="8228" operator="equal">
      <formula>"COPM"</formula>
    </cfRule>
    <cfRule type="cellIs" dxfId="4977" priority="8229" operator="equal">
      <formula>"COAM"</formula>
    </cfRule>
    <cfRule type="cellIs" dxfId="4976" priority="8230" operator="equal">
      <formula>"COAD/CETEM"</formula>
    </cfRule>
    <cfRule type="cellIs" dxfId="4975" priority="8231" operator="equal">
      <formula>"COAD"</formula>
    </cfRule>
    <cfRule type="cellIs" dxfId="4974" priority="8232" operator="equal">
      <formula>"CATE"</formula>
    </cfRule>
  </conditionalFormatting>
  <conditionalFormatting sqref="G1472:H1472">
    <cfRule type="cellIs" dxfId="4973" priority="8211" operator="equal">
      <formula>"NR-ES"</formula>
    </cfRule>
    <cfRule type="cellIs" dxfId="4972" priority="8212" operator="equal">
      <formula>"DIR"</formula>
    </cfRule>
    <cfRule type="cellIs" dxfId="4971" priority="8213" operator="equal">
      <formula>"DIR"</formula>
    </cfRule>
    <cfRule type="cellIs" dxfId="4970" priority="8214" operator="equal">
      <formula>"DIR"</formula>
    </cfRule>
    <cfRule type="cellIs" dxfId="4969" priority="8215" operator="equal">
      <formula>"CPMA"</formula>
    </cfRule>
    <cfRule type="cellIs" dxfId="4968" priority="8216" operator="equal">
      <formula>"CPGI"</formula>
    </cfRule>
    <cfRule type="cellIs" dxfId="4967" priority="8217" operator="equal">
      <formula>"COPM"</formula>
    </cfRule>
    <cfRule type="cellIs" dxfId="4966" priority="8218" operator="equal">
      <formula>"COAM"</formula>
    </cfRule>
    <cfRule type="cellIs" dxfId="4965" priority="8219" operator="equal">
      <formula>"COAD/CETEM"</formula>
    </cfRule>
    <cfRule type="cellIs" dxfId="4964" priority="8220" operator="equal">
      <formula>"COAD"</formula>
    </cfRule>
    <cfRule type="cellIs" dxfId="4963" priority="8221" operator="equal">
      <formula>"CATE"</formula>
    </cfRule>
  </conditionalFormatting>
  <conditionalFormatting sqref="G1477:H1477">
    <cfRule type="cellIs" dxfId="4962" priority="8200" operator="equal">
      <formula>"NR-ES"</formula>
    </cfRule>
    <cfRule type="cellIs" dxfId="4961" priority="8201" operator="equal">
      <formula>"DIR"</formula>
    </cfRule>
    <cfRule type="cellIs" dxfId="4960" priority="8202" operator="equal">
      <formula>"DIR"</formula>
    </cfRule>
    <cfRule type="cellIs" dxfId="4959" priority="8203" operator="equal">
      <formula>"DIR"</formula>
    </cfRule>
    <cfRule type="cellIs" dxfId="4958" priority="8204" operator="equal">
      <formula>"CPMA"</formula>
    </cfRule>
    <cfRule type="cellIs" dxfId="4957" priority="8205" operator="equal">
      <formula>"CPGI"</formula>
    </cfRule>
    <cfRule type="cellIs" dxfId="4956" priority="8206" operator="equal">
      <formula>"COPM"</formula>
    </cfRule>
    <cfRule type="cellIs" dxfId="4955" priority="8207" operator="equal">
      <formula>"COAM"</formula>
    </cfRule>
    <cfRule type="cellIs" dxfId="4954" priority="8208" operator="equal">
      <formula>"COAD/CETEM"</formula>
    </cfRule>
    <cfRule type="cellIs" dxfId="4953" priority="8209" operator="equal">
      <formula>"COAD"</formula>
    </cfRule>
    <cfRule type="cellIs" dxfId="4952" priority="8210" operator="equal">
      <formula>"CATE"</formula>
    </cfRule>
  </conditionalFormatting>
  <conditionalFormatting sqref="G1478:H1478">
    <cfRule type="cellIs" dxfId="4951" priority="8189" operator="equal">
      <formula>"NR-ES"</formula>
    </cfRule>
    <cfRule type="cellIs" dxfId="4950" priority="8190" operator="equal">
      <formula>"DIR"</formula>
    </cfRule>
    <cfRule type="cellIs" dxfId="4949" priority="8191" operator="equal">
      <formula>"DIR"</formula>
    </cfRule>
    <cfRule type="cellIs" dxfId="4948" priority="8192" operator="equal">
      <formula>"DIR"</formula>
    </cfRule>
    <cfRule type="cellIs" dxfId="4947" priority="8193" operator="equal">
      <formula>"CPMA"</formula>
    </cfRule>
    <cfRule type="cellIs" dxfId="4946" priority="8194" operator="equal">
      <formula>"CPGI"</formula>
    </cfRule>
    <cfRule type="cellIs" dxfId="4945" priority="8195" operator="equal">
      <formula>"COPM"</formula>
    </cfRule>
    <cfRule type="cellIs" dxfId="4944" priority="8196" operator="equal">
      <formula>"COAM"</formula>
    </cfRule>
    <cfRule type="cellIs" dxfId="4943" priority="8197" operator="equal">
      <formula>"COAD/CETEM"</formula>
    </cfRule>
    <cfRule type="cellIs" dxfId="4942" priority="8198" operator="equal">
      <formula>"COAD"</formula>
    </cfRule>
    <cfRule type="cellIs" dxfId="4941" priority="8199" operator="equal">
      <formula>"CATE"</formula>
    </cfRule>
  </conditionalFormatting>
  <conditionalFormatting sqref="G1479:H1479">
    <cfRule type="cellIs" dxfId="4940" priority="8178" operator="equal">
      <formula>"NR-ES"</formula>
    </cfRule>
    <cfRule type="cellIs" dxfId="4939" priority="8179" operator="equal">
      <formula>"DIR"</formula>
    </cfRule>
    <cfRule type="cellIs" dxfId="4938" priority="8180" operator="equal">
      <formula>"DIR"</formula>
    </cfRule>
    <cfRule type="cellIs" dxfId="4937" priority="8181" operator="equal">
      <formula>"DIR"</formula>
    </cfRule>
    <cfRule type="cellIs" dxfId="4936" priority="8182" operator="equal">
      <formula>"CPMA"</formula>
    </cfRule>
    <cfRule type="cellIs" dxfId="4935" priority="8183" operator="equal">
      <formula>"CPGI"</formula>
    </cfRule>
    <cfRule type="cellIs" dxfId="4934" priority="8184" operator="equal">
      <formula>"COPM"</formula>
    </cfRule>
    <cfRule type="cellIs" dxfId="4933" priority="8185" operator="equal">
      <formula>"COAM"</formula>
    </cfRule>
    <cfRule type="cellIs" dxfId="4932" priority="8186" operator="equal">
      <formula>"COAD/CETEM"</formula>
    </cfRule>
    <cfRule type="cellIs" dxfId="4931" priority="8187" operator="equal">
      <formula>"COAD"</formula>
    </cfRule>
    <cfRule type="cellIs" dxfId="4930" priority="8188" operator="equal">
      <formula>"CATE"</formula>
    </cfRule>
  </conditionalFormatting>
  <conditionalFormatting sqref="G1480:H1480">
    <cfRule type="cellIs" dxfId="4929" priority="8167" operator="equal">
      <formula>"NR-ES"</formula>
    </cfRule>
    <cfRule type="cellIs" dxfId="4928" priority="8168" operator="equal">
      <formula>"DIR"</formula>
    </cfRule>
    <cfRule type="cellIs" dxfId="4927" priority="8169" operator="equal">
      <formula>"DIR"</formula>
    </cfRule>
    <cfRule type="cellIs" dxfId="4926" priority="8170" operator="equal">
      <formula>"DIR"</formula>
    </cfRule>
    <cfRule type="cellIs" dxfId="4925" priority="8171" operator="equal">
      <formula>"CPMA"</formula>
    </cfRule>
    <cfRule type="cellIs" dxfId="4924" priority="8172" operator="equal">
      <formula>"CPGI"</formula>
    </cfRule>
    <cfRule type="cellIs" dxfId="4923" priority="8173" operator="equal">
      <formula>"COPM"</formula>
    </cfRule>
    <cfRule type="cellIs" dxfId="4922" priority="8174" operator="equal">
      <formula>"COAM"</formula>
    </cfRule>
    <cfRule type="cellIs" dxfId="4921" priority="8175" operator="equal">
      <formula>"COAD/CETEM"</formula>
    </cfRule>
    <cfRule type="cellIs" dxfId="4920" priority="8176" operator="equal">
      <formula>"COAD"</formula>
    </cfRule>
    <cfRule type="cellIs" dxfId="4919" priority="8177" operator="equal">
      <formula>"CATE"</formula>
    </cfRule>
  </conditionalFormatting>
  <conditionalFormatting sqref="G1481:H1481">
    <cfRule type="cellIs" dxfId="4918" priority="8156" operator="equal">
      <formula>"NR-ES"</formula>
    </cfRule>
    <cfRule type="cellIs" dxfId="4917" priority="8157" operator="equal">
      <formula>"DIR"</formula>
    </cfRule>
    <cfRule type="cellIs" dxfId="4916" priority="8158" operator="equal">
      <formula>"DIR"</formula>
    </cfRule>
    <cfRule type="cellIs" dxfId="4915" priority="8159" operator="equal">
      <formula>"DIR"</formula>
    </cfRule>
    <cfRule type="cellIs" dxfId="4914" priority="8160" operator="equal">
      <formula>"CPMA"</formula>
    </cfRule>
    <cfRule type="cellIs" dxfId="4913" priority="8161" operator="equal">
      <formula>"CPGI"</formula>
    </cfRule>
    <cfRule type="cellIs" dxfId="4912" priority="8162" operator="equal">
      <formula>"COPM"</formula>
    </cfRule>
    <cfRule type="cellIs" dxfId="4911" priority="8163" operator="equal">
      <formula>"COAM"</formula>
    </cfRule>
    <cfRule type="cellIs" dxfId="4910" priority="8164" operator="equal">
      <formula>"COAD/CETEM"</formula>
    </cfRule>
    <cfRule type="cellIs" dxfId="4909" priority="8165" operator="equal">
      <formula>"COAD"</formula>
    </cfRule>
    <cfRule type="cellIs" dxfId="4908" priority="8166" operator="equal">
      <formula>"CATE"</formula>
    </cfRule>
  </conditionalFormatting>
  <conditionalFormatting sqref="G1482:H1482">
    <cfRule type="cellIs" dxfId="4907" priority="8145" operator="equal">
      <formula>"NR-ES"</formula>
    </cfRule>
    <cfRule type="cellIs" dxfId="4906" priority="8146" operator="equal">
      <formula>"DIR"</formula>
    </cfRule>
    <cfRule type="cellIs" dxfId="4905" priority="8147" operator="equal">
      <formula>"DIR"</formula>
    </cfRule>
    <cfRule type="cellIs" dxfId="4904" priority="8148" operator="equal">
      <formula>"DIR"</formula>
    </cfRule>
    <cfRule type="cellIs" dxfId="4903" priority="8149" operator="equal">
      <formula>"CPMA"</formula>
    </cfRule>
    <cfRule type="cellIs" dxfId="4902" priority="8150" operator="equal">
      <formula>"CPGI"</formula>
    </cfRule>
    <cfRule type="cellIs" dxfId="4901" priority="8151" operator="equal">
      <formula>"COPM"</formula>
    </cfRule>
    <cfRule type="cellIs" dxfId="4900" priority="8152" operator="equal">
      <formula>"COAM"</formula>
    </cfRule>
    <cfRule type="cellIs" dxfId="4899" priority="8153" operator="equal">
      <formula>"COAD/CETEM"</formula>
    </cfRule>
    <cfRule type="cellIs" dxfId="4898" priority="8154" operator="equal">
      <formula>"COAD"</formula>
    </cfRule>
    <cfRule type="cellIs" dxfId="4897" priority="8155" operator="equal">
      <formula>"CATE"</formula>
    </cfRule>
  </conditionalFormatting>
  <conditionalFormatting sqref="G1483:H1483">
    <cfRule type="cellIs" dxfId="4896" priority="8134" operator="equal">
      <formula>"NR-ES"</formula>
    </cfRule>
    <cfRule type="cellIs" dxfId="4895" priority="8135" operator="equal">
      <formula>"DIR"</formula>
    </cfRule>
    <cfRule type="cellIs" dxfId="4894" priority="8136" operator="equal">
      <formula>"DIR"</formula>
    </cfRule>
    <cfRule type="cellIs" dxfId="4893" priority="8137" operator="equal">
      <formula>"DIR"</formula>
    </cfRule>
    <cfRule type="cellIs" dxfId="4892" priority="8138" operator="equal">
      <formula>"CPMA"</formula>
    </cfRule>
    <cfRule type="cellIs" dxfId="4891" priority="8139" operator="equal">
      <formula>"CPGI"</formula>
    </cfRule>
    <cfRule type="cellIs" dxfId="4890" priority="8140" operator="equal">
      <formula>"COPM"</formula>
    </cfRule>
    <cfRule type="cellIs" dxfId="4889" priority="8141" operator="equal">
      <formula>"COAM"</formula>
    </cfRule>
    <cfRule type="cellIs" dxfId="4888" priority="8142" operator="equal">
      <formula>"COAD/CETEM"</formula>
    </cfRule>
    <cfRule type="cellIs" dxfId="4887" priority="8143" operator="equal">
      <formula>"COAD"</formula>
    </cfRule>
    <cfRule type="cellIs" dxfId="4886" priority="8144" operator="equal">
      <formula>"CATE"</formula>
    </cfRule>
  </conditionalFormatting>
  <conditionalFormatting sqref="G1484:H1484">
    <cfRule type="cellIs" dxfId="4885" priority="8123" operator="equal">
      <formula>"NR-ES"</formula>
    </cfRule>
    <cfRule type="cellIs" dxfId="4884" priority="8124" operator="equal">
      <formula>"DIR"</formula>
    </cfRule>
    <cfRule type="cellIs" dxfId="4883" priority="8125" operator="equal">
      <formula>"DIR"</formula>
    </cfRule>
    <cfRule type="cellIs" dxfId="4882" priority="8126" operator="equal">
      <formula>"DIR"</formula>
    </cfRule>
    <cfRule type="cellIs" dxfId="4881" priority="8127" operator="equal">
      <formula>"CPMA"</formula>
    </cfRule>
    <cfRule type="cellIs" dxfId="4880" priority="8128" operator="equal">
      <formula>"CPGI"</formula>
    </cfRule>
    <cfRule type="cellIs" dxfId="4879" priority="8129" operator="equal">
      <formula>"COPM"</formula>
    </cfRule>
    <cfRule type="cellIs" dxfId="4878" priority="8130" operator="equal">
      <formula>"COAM"</formula>
    </cfRule>
    <cfRule type="cellIs" dxfId="4877" priority="8131" operator="equal">
      <formula>"COAD/CETEM"</formula>
    </cfRule>
    <cfRule type="cellIs" dxfId="4876" priority="8132" operator="equal">
      <formula>"COAD"</formula>
    </cfRule>
    <cfRule type="cellIs" dxfId="4875" priority="8133" operator="equal">
      <formula>"CATE"</formula>
    </cfRule>
  </conditionalFormatting>
  <conditionalFormatting sqref="G1485:H1485">
    <cfRule type="cellIs" dxfId="4874" priority="8112" operator="equal">
      <formula>"NR-ES"</formula>
    </cfRule>
    <cfRule type="cellIs" dxfId="4873" priority="8113" operator="equal">
      <formula>"DIR"</formula>
    </cfRule>
    <cfRule type="cellIs" dxfId="4872" priority="8114" operator="equal">
      <formula>"DIR"</formula>
    </cfRule>
    <cfRule type="cellIs" dxfId="4871" priority="8115" operator="equal">
      <formula>"DIR"</formula>
    </cfRule>
    <cfRule type="cellIs" dxfId="4870" priority="8116" operator="equal">
      <formula>"CPMA"</formula>
    </cfRule>
    <cfRule type="cellIs" dxfId="4869" priority="8117" operator="equal">
      <formula>"CPGI"</formula>
    </cfRule>
    <cfRule type="cellIs" dxfId="4868" priority="8118" operator="equal">
      <formula>"COPM"</formula>
    </cfRule>
    <cfRule type="cellIs" dxfId="4867" priority="8119" operator="equal">
      <formula>"COAM"</formula>
    </cfRule>
    <cfRule type="cellIs" dxfId="4866" priority="8120" operator="equal">
      <formula>"COAD/CETEM"</formula>
    </cfRule>
    <cfRule type="cellIs" dxfId="4865" priority="8121" operator="equal">
      <formula>"COAD"</formula>
    </cfRule>
    <cfRule type="cellIs" dxfId="4864" priority="8122" operator="equal">
      <formula>"CATE"</formula>
    </cfRule>
  </conditionalFormatting>
  <conditionalFormatting sqref="G1486:H1486">
    <cfRule type="cellIs" dxfId="4863" priority="8101" operator="equal">
      <formula>"NR-ES"</formula>
    </cfRule>
    <cfRule type="cellIs" dxfId="4862" priority="8102" operator="equal">
      <formula>"DIR"</formula>
    </cfRule>
    <cfRule type="cellIs" dxfId="4861" priority="8103" operator="equal">
      <formula>"DIR"</formula>
    </cfRule>
    <cfRule type="cellIs" dxfId="4860" priority="8104" operator="equal">
      <formula>"DIR"</formula>
    </cfRule>
    <cfRule type="cellIs" dxfId="4859" priority="8105" operator="equal">
      <formula>"CPMA"</formula>
    </cfRule>
    <cfRule type="cellIs" dxfId="4858" priority="8106" operator="equal">
      <formula>"CPGI"</formula>
    </cfRule>
    <cfRule type="cellIs" dxfId="4857" priority="8107" operator="equal">
      <formula>"COPM"</formula>
    </cfRule>
    <cfRule type="cellIs" dxfId="4856" priority="8108" operator="equal">
      <formula>"COAM"</formula>
    </cfRule>
    <cfRule type="cellIs" dxfId="4855" priority="8109" operator="equal">
      <formula>"COAD/CETEM"</formula>
    </cfRule>
    <cfRule type="cellIs" dxfId="4854" priority="8110" operator="equal">
      <formula>"COAD"</formula>
    </cfRule>
    <cfRule type="cellIs" dxfId="4853" priority="8111" operator="equal">
      <formula>"CATE"</formula>
    </cfRule>
  </conditionalFormatting>
  <conditionalFormatting sqref="G1487:H1487">
    <cfRule type="cellIs" dxfId="4852" priority="8090" operator="equal">
      <formula>"NR-ES"</formula>
    </cfRule>
    <cfRule type="cellIs" dxfId="4851" priority="8091" operator="equal">
      <formula>"DIR"</formula>
    </cfRule>
    <cfRule type="cellIs" dxfId="4850" priority="8092" operator="equal">
      <formula>"DIR"</formula>
    </cfRule>
    <cfRule type="cellIs" dxfId="4849" priority="8093" operator="equal">
      <formula>"DIR"</formula>
    </cfRule>
    <cfRule type="cellIs" dxfId="4848" priority="8094" operator="equal">
      <formula>"CPMA"</formula>
    </cfRule>
    <cfRule type="cellIs" dxfId="4847" priority="8095" operator="equal">
      <formula>"CPGI"</formula>
    </cfRule>
    <cfRule type="cellIs" dxfId="4846" priority="8096" operator="equal">
      <formula>"COPM"</formula>
    </cfRule>
    <cfRule type="cellIs" dxfId="4845" priority="8097" operator="equal">
      <formula>"COAM"</formula>
    </cfRule>
    <cfRule type="cellIs" dxfId="4844" priority="8098" operator="equal">
      <formula>"COAD/CETEM"</formula>
    </cfRule>
    <cfRule type="cellIs" dxfId="4843" priority="8099" operator="equal">
      <formula>"COAD"</formula>
    </cfRule>
    <cfRule type="cellIs" dxfId="4842" priority="8100" operator="equal">
      <formula>"CATE"</formula>
    </cfRule>
  </conditionalFormatting>
  <conditionalFormatting sqref="G1488:H1488">
    <cfRule type="cellIs" dxfId="4841" priority="8079" operator="equal">
      <formula>"NR-ES"</formula>
    </cfRule>
    <cfRule type="cellIs" dxfId="4840" priority="8080" operator="equal">
      <formula>"DIR"</formula>
    </cfRule>
    <cfRule type="cellIs" dxfId="4839" priority="8081" operator="equal">
      <formula>"DIR"</formula>
    </cfRule>
    <cfRule type="cellIs" dxfId="4838" priority="8082" operator="equal">
      <formula>"DIR"</formula>
    </cfRule>
    <cfRule type="cellIs" dxfId="4837" priority="8083" operator="equal">
      <formula>"CPMA"</formula>
    </cfRule>
    <cfRule type="cellIs" dxfId="4836" priority="8084" operator="equal">
      <formula>"CPGI"</formula>
    </cfRule>
    <cfRule type="cellIs" dxfId="4835" priority="8085" operator="equal">
      <formula>"COPM"</formula>
    </cfRule>
    <cfRule type="cellIs" dxfId="4834" priority="8086" operator="equal">
      <formula>"COAM"</formula>
    </cfRule>
    <cfRule type="cellIs" dxfId="4833" priority="8087" operator="equal">
      <formula>"COAD/CETEM"</formula>
    </cfRule>
    <cfRule type="cellIs" dxfId="4832" priority="8088" operator="equal">
      <formula>"COAD"</formula>
    </cfRule>
    <cfRule type="cellIs" dxfId="4831" priority="8089" operator="equal">
      <formula>"CATE"</formula>
    </cfRule>
  </conditionalFormatting>
  <conditionalFormatting sqref="G1491:H1491">
    <cfRule type="cellIs" dxfId="4830" priority="8068" operator="equal">
      <formula>"NR-ES"</formula>
    </cfRule>
    <cfRule type="cellIs" dxfId="4829" priority="8069" operator="equal">
      <formula>"DIR"</formula>
    </cfRule>
    <cfRule type="cellIs" dxfId="4828" priority="8070" operator="equal">
      <formula>"DIR"</formula>
    </cfRule>
    <cfRule type="cellIs" dxfId="4827" priority="8071" operator="equal">
      <formula>"DIR"</formula>
    </cfRule>
    <cfRule type="cellIs" dxfId="4826" priority="8072" operator="equal">
      <formula>"CPMA"</formula>
    </cfRule>
    <cfRule type="cellIs" dxfId="4825" priority="8073" operator="equal">
      <formula>"CPGI"</formula>
    </cfRule>
    <cfRule type="cellIs" dxfId="4824" priority="8074" operator="equal">
      <formula>"COPM"</formula>
    </cfRule>
    <cfRule type="cellIs" dxfId="4823" priority="8075" operator="equal">
      <formula>"COAM"</formula>
    </cfRule>
    <cfRule type="cellIs" dxfId="4822" priority="8076" operator="equal">
      <formula>"COAD/CETEM"</formula>
    </cfRule>
    <cfRule type="cellIs" dxfId="4821" priority="8077" operator="equal">
      <formula>"COAD"</formula>
    </cfRule>
    <cfRule type="cellIs" dxfId="4820" priority="8078" operator="equal">
      <formula>"CATE"</formula>
    </cfRule>
  </conditionalFormatting>
  <conditionalFormatting sqref="G1492:H1492">
    <cfRule type="cellIs" dxfId="4819" priority="8057" operator="equal">
      <formula>"NR-ES"</formula>
    </cfRule>
    <cfRule type="cellIs" dxfId="4818" priority="8058" operator="equal">
      <formula>"DIR"</formula>
    </cfRule>
    <cfRule type="cellIs" dxfId="4817" priority="8059" operator="equal">
      <formula>"DIR"</formula>
    </cfRule>
    <cfRule type="cellIs" dxfId="4816" priority="8060" operator="equal">
      <formula>"DIR"</formula>
    </cfRule>
    <cfRule type="cellIs" dxfId="4815" priority="8061" operator="equal">
      <formula>"CPMA"</formula>
    </cfRule>
    <cfRule type="cellIs" dxfId="4814" priority="8062" operator="equal">
      <formula>"CPGI"</formula>
    </cfRule>
    <cfRule type="cellIs" dxfId="4813" priority="8063" operator="equal">
      <formula>"COPM"</formula>
    </cfRule>
    <cfRule type="cellIs" dxfId="4812" priority="8064" operator="equal">
      <formula>"COAM"</formula>
    </cfRule>
    <cfRule type="cellIs" dxfId="4811" priority="8065" operator="equal">
      <formula>"COAD/CETEM"</formula>
    </cfRule>
    <cfRule type="cellIs" dxfId="4810" priority="8066" operator="equal">
      <formula>"COAD"</formula>
    </cfRule>
    <cfRule type="cellIs" dxfId="4809" priority="8067" operator="equal">
      <formula>"CATE"</formula>
    </cfRule>
  </conditionalFormatting>
  <conditionalFormatting sqref="G1493:H1493">
    <cfRule type="cellIs" dxfId="4808" priority="8046" operator="equal">
      <formula>"NR-ES"</formula>
    </cfRule>
    <cfRule type="cellIs" dxfId="4807" priority="8047" operator="equal">
      <formula>"DIR"</formula>
    </cfRule>
    <cfRule type="cellIs" dxfId="4806" priority="8048" operator="equal">
      <formula>"DIR"</formula>
    </cfRule>
    <cfRule type="cellIs" dxfId="4805" priority="8049" operator="equal">
      <formula>"DIR"</formula>
    </cfRule>
    <cfRule type="cellIs" dxfId="4804" priority="8050" operator="equal">
      <formula>"CPMA"</formula>
    </cfRule>
    <cfRule type="cellIs" dxfId="4803" priority="8051" operator="equal">
      <formula>"CPGI"</formula>
    </cfRule>
    <cfRule type="cellIs" dxfId="4802" priority="8052" operator="equal">
      <formula>"COPM"</formula>
    </cfRule>
    <cfRule type="cellIs" dxfId="4801" priority="8053" operator="equal">
      <formula>"COAM"</formula>
    </cfRule>
    <cfRule type="cellIs" dxfId="4800" priority="8054" operator="equal">
      <formula>"COAD/CETEM"</formula>
    </cfRule>
    <cfRule type="cellIs" dxfId="4799" priority="8055" operator="equal">
      <formula>"COAD"</formula>
    </cfRule>
    <cfRule type="cellIs" dxfId="4798" priority="8056" operator="equal">
      <formula>"CATE"</formula>
    </cfRule>
  </conditionalFormatting>
  <conditionalFormatting sqref="G1494:H1494">
    <cfRule type="cellIs" dxfId="4797" priority="8035" operator="equal">
      <formula>"NR-ES"</formula>
    </cfRule>
    <cfRule type="cellIs" dxfId="4796" priority="8036" operator="equal">
      <formula>"DIR"</formula>
    </cfRule>
    <cfRule type="cellIs" dxfId="4795" priority="8037" operator="equal">
      <formula>"DIR"</formula>
    </cfRule>
    <cfRule type="cellIs" dxfId="4794" priority="8038" operator="equal">
      <formula>"DIR"</formula>
    </cfRule>
    <cfRule type="cellIs" dxfId="4793" priority="8039" operator="equal">
      <formula>"CPMA"</formula>
    </cfRule>
    <cfRule type="cellIs" dxfId="4792" priority="8040" operator="equal">
      <formula>"CPGI"</formula>
    </cfRule>
    <cfRule type="cellIs" dxfId="4791" priority="8041" operator="equal">
      <formula>"COPM"</formula>
    </cfRule>
    <cfRule type="cellIs" dxfId="4790" priority="8042" operator="equal">
      <formula>"COAM"</formula>
    </cfRule>
    <cfRule type="cellIs" dxfId="4789" priority="8043" operator="equal">
      <formula>"COAD/CETEM"</formula>
    </cfRule>
    <cfRule type="cellIs" dxfId="4788" priority="8044" operator="equal">
      <formula>"COAD"</formula>
    </cfRule>
    <cfRule type="cellIs" dxfId="4787" priority="8045" operator="equal">
      <formula>"CATE"</formula>
    </cfRule>
  </conditionalFormatting>
  <conditionalFormatting sqref="G1495:H1495">
    <cfRule type="cellIs" dxfId="4786" priority="8024" operator="equal">
      <formula>"NR-ES"</formula>
    </cfRule>
    <cfRule type="cellIs" dxfId="4785" priority="8025" operator="equal">
      <formula>"DIR"</formula>
    </cfRule>
    <cfRule type="cellIs" dxfId="4784" priority="8026" operator="equal">
      <formula>"DIR"</formula>
    </cfRule>
    <cfRule type="cellIs" dxfId="4783" priority="8027" operator="equal">
      <formula>"DIR"</formula>
    </cfRule>
    <cfRule type="cellIs" dxfId="4782" priority="8028" operator="equal">
      <formula>"CPMA"</formula>
    </cfRule>
    <cfRule type="cellIs" dxfId="4781" priority="8029" operator="equal">
      <formula>"CPGI"</formula>
    </cfRule>
    <cfRule type="cellIs" dxfId="4780" priority="8030" operator="equal">
      <formula>"COPM"</formula>
    </cfRule>
    <cfRule type="cellIs" dxfId="4779" priority="8031" operator="equal">
      <formula>"COAM"</formula>
    </cfRule>
    <cfRule type="cellIs" dxfId="4778" priority="8032" operator="equal">
      <formula>"COAD/CETEM"</formula>
    </cfRule>
    <cfRule type="cellIs" dxfId="4777" priority="8033" operator="equal">
      <formula>"COAD"</formula>
    </cfRule>
    <cfRule type="cellIs" dxfId="4776" priority="8034" operator="equal">
      <formula>"CATE"</formula>
    </cfRule>
  </conditionalFormatting>
  <conditionalFormatting sqref="G1496:H1496">
    <cfRule type="cellIs" dxfId="4775" priority="8013" operator="equal">
      <formula>"NR-ES"</formula>
    </cfRule>
    <cfRule type="cellIs" dxfId="4774" priority="8014" operator="equal">
      <formula>"DIR"</formula>
    </cfRule>
    <cfRule type="cellIs" dxfId="4773" priority="8015" operator="equal">
      <formula>"DIR"</formula>
    </cfRule>
    <cfRule type="cellIs" dxfId="4772" priority="8016" operator="equal">
      <formula>"DIR"</formula>
    </cfRule>
    <cfRule type="cellIs" dxfId="4771" priority="8017" operator="equal">
      <formula>"CPMA"</formula>
    </cfRule>
    <cfRule type="cellIs" dxfId="4770" priority="8018" operator="equal">
      <formula>"CPGI"</formula>
    </cfRule>
    <cfRule type="cellIs" dxfId="4769" priority="8019" operator="equal">
      <formula>"COPM"</formula>
    </cfRule>
    <cfRule type="cellIs" dxfId="4768" priority="8020" operator="equal">
      <formula>"COAM"</formula>
    </cfRule>
    <cfRule type="cellIs" dxfId="4767" priority="8021" operator="equal">
      <formula>"COAD/CETEM"</formula>
    </cfRule>
    <cfRule type="cellIs" dxfId="4766" priority="8022" operator="equal">
      <formula>"COAD"</formula>
    </cfRule>
    <cfRule type="cellIs" dxfId="4765" priority="8023" operator="equal">
      <formula>"CATE"</formula>
    </cfRule>
  </conditionalFormatting>
  <conditionalFormatting sqref="G1497:H1497">
    <cfRule type="cellIs" dxfId="4764" priority="8002" operator="equal">
      <formula>"NR-ES"</formula>
    </cfRule>
    <cfRule type="cellIs" dxfId="4763" priority="8003" operator="equal">
      <formula>"DIR"</formula>
    </cfRule>
    <cfRule type="cellIs" dxfId="4762" priority="8004" operator="equal">
      <formula>"DIR"</formula>
    </cfRule>
    <cfRule type="cellIs" dxfId="4761" priority="8005" operator="equal">
      <formula>"DIR"</formula>
    </cfRule>
    <cfRule type="cellIs" dxfId="4760" priority="8006" operator="equal">
      <formula>"CPMA"</formula>
    </cfRule>
    <cfRule type="cellIs" dxfId="4759" priority="8007" operator="equal">
      <formula>"CPGI"</formula>
    </cfRule>
    <cfRule type="cellIs" dxfId="4758" priority="8008" operator="equal">
      <formula>"COPM"</formula>
    </cfRule>
    <cfRule type="cellIs" dxfId="4757" priority="8009" operator="equal">
      <formula>"COAM"</formula>
    </cfRule>
    <cfRule type="cellIs" dxfId="4756" priority="8010" operator="equal">
      <formula>"COAD/CETEM"</formula>
    </cfRule>
    <cfRule type="cellIs" dxfId="4755" priority="8011" operator="equal">
      <formula>"COAD"</formula>
    </cfRule>
    <cfRule type="cellIs" dxfId="4754" priority="8012" operator="equal">
      <formula>"CATE"</formula>
    </cfRule>
  </conditionalFormatting>
  <conditionalFormatting sqref="G1498:H1498">
    <cfRule type="cellIs" dxfId="4753" priority="7991" operator="equal">
      <formula>"NR-ES"</formula>
    </cfRule>
    <cfRule type="cellIs" dxfId="4752" priority="7992" operator="equal">
      <formula>"DIR"</formula>
    </cfRule>
    <cfRule type="cellIs" dxfId="4751" priority="7993" operator="equal">
      <formula>"DIR"</formula>
    </cfRule>
    <cfRule type="cellIs" dxfId="4750" priority="7994" operator="equal">
      <formula>"DIR"</formula>
    </cfRule>
    <cfRule type="cellIs" dxfId="4749" priority="7995" operator="equal">
      <formula>"CPMA"</formula>
    </cfRule>
    <cfRule type="cellIs" dxfId="4748" priority="7996" operator="equal">
      <formula>"CPGI"</formula>
    </cfRule>
    <cfRule type="cellIs" dxfId="4747" priority="7997" operator="equal">
      <formula>"COPM"</formula>
    </cfRule>
    <cfRule type="cellIs" dxfId="4746" priority="7998" operator="equal">
      <formula>"COAM"</formula>
    </cfRule>
    <cfRule type="cellIs" dxfId="4745" priority="7999" operator="equal">
      <formula>"COAD/CETEM"</formula>
    </cfRule>
    <cfRule type="cellIs" dxfId="4744" priority="8000" operator="equal">
      <formula>"COAD"</formula>
    </cfRule>
    <cfRule type="cellIs" dxfId="4743" priority="8001" operator="equal">
      <formula>"CATE"</formula>
    </cfRule>
  </conditionalFormatting>
  <conditionalFormatting sqref="G1499:H1499">
    <cfRule type="cellIs" dxfId="4742" priority="7980" operator="equal">
      <formula>"NR-ES"</formula>
    </cfRule>
    <cfRule type="cellIs" dxfId="4741" priority="7981" operator="equal">
      <formula>"DIR"</formula>
    </cfRule>
    <cfRule type="cellIs" dxfId="4740" priority="7982" operator="equal">
      <formula>"DIR"</formula>
    </cfRule>
    <cfRule type="cellIs" dxfId="4739" priority="7983" operator="equal">
      <formula>"DIR"</formula>
    </cfRule>
    <cfRule type="cellIs" dxfId="4738" priority="7984" operator="equal">
      <formula>"CPMA"</formula>
    </cfRule>
    <cfRule type="cellIs" dxfId="4737" priority="7985" operator="equal">
      <formula>"CPGI"</formula>
    </cfRule>
    <cfRule type="cellIs" dxfId="4736" priority="7986" operator="equal">
      <formula>"COPM"</formula>
    </cfRule>
    <cfRule type="cellIs" dxfId="4735" priority="7987" operator="equal">
      <formula>"COAM"</formula>
    </cfRule>
    <cfRule type="cellIs" dxfId="4734" priority="7988" operator="equal">
      <formula>"COAD/CETEM"</formula>
    </cfRule>
    <cfRule type="cellIs" dxfId="4733" priority="7989" operator="equal">
      <formula>"COAD"</formula>
    </cfRule>
    <cfRule type="cellIs" dxfId="4732" priority="7990" operator="equal">
      <formula>"CATE"</formula>
    </cfRule>
  </conditionalFormatting>
  <conditionalFormatting sqref="G1500:H1500">
    <cfRule type="cellIs" dxfId="4731" priority="7969" operator="equal">
      <formula>"NR-ES"</formula>
    </cfRule>
    <cfRule type="cellIs" dxfId="4730" priority="7970" operator="equal">
      <formula>"DIR"</formula>
    </cfRule>
    <cfRule type="cellIs" dxfId="4729" priority="7971" operator="equal">
      <formula>"DIR"</formula>
    </cfRule>
    <cfRule type="cellIs" dxfId="4728" priority="7972" operator="equal">
      <formula>"DIR"</formula>
    </cfRule>
    <cfRule type="cellIs" dxfId="4727" priority="7973" operator="equal">
      <formula>"CPMA"</formula>
    </cfRule>
    <cfRule type="cellIs" dxfId="4726" priority="7974" operator="equal">
      <formula>"CPGI"</formula>
    </cfRule>
    <cfRule type="cellIs" dxfId="4725" priority="7975" operator="equal">
      <formula>"COPM"</formula>
    </cfRule>
    <cfRule type="cellIs" dxfId="4724" priority="7976" operator="equal">
      <formula>"COAM"</formula>
    </cfRule>
    <cfRule type="cellIs" dxfId="4723" priority="7977" operator="equal">
      <formula>"COAD/CETEM"</formula>
    </cfRule>
    <cfRule type="cellIs" dxfId="4722" priority="7978" operator="equal">
      <formula>"COAD"</formula>
    </cfRule>
    <cfRule type="cellIs" dxfId="4721" priority="7979" operator="equal">
      <formula>"CATE"</formula>
    </cfRule>
  </conditionalFormatting>
  <conditionalFormatting sqref="G1501:H1501">
    <cfRule type="cellIs" dxfId="4720" priority="7958" operator="equal">
      <formula>"NR-ES"</formula>
    </cfRule>
    <cfRule type="cellIs" dxfId="4719" priority="7959" operator="equal">
      <formula>"DIR"</formula>
    </cfRule>
    <cfRule type="cellIs" dxfId="4718" priority="7960" operator="equal">
      <formula>"DIR"</formula>
    </cfRule>
    <cfRule type="cellIs" dxfId="4717" priority="7961" operator="equal">
      <formula>"DIR"</formula>
    </cfRule>
    <cfRule type="cellIs" dxfId="4716" priority="7962" operator="equal">
      <formula>"CPMA"</formula>
    </cfRule>
    <cfRule type="cellIs" dxfId="4715" priority="7963" operator="equal">
      <formula>"CPGI"</formula>
    </cfRule>
    <cfRule type="cellIs" dxfId="4714" priority="7964" operator="equal">
      <formula>"COPM"</formula>
    </cfRule>
    <cfRule type="cellIs" dxfId="4713" priority="7965" operator="equal">
      <formula>"COAM"</formula>
    </cfRule>
    <cfRule type="cellIs" dxfId="4712" priority="7966" operator="equal">
      <formula>"COAD/CETEM"</formula>
    </cfRule>
    <cfRule type="cellIs" dxfId="4711" priority="7967" operator="equal">
      <formula>"COAD"</formula>
    </cfRule>
    <cfRule type="cellIs" dxfId="4710" priority="7968" operator="equal">
      <formula>"CATE"</formula>
    </cfRule>
  </conditionalFormatting>
  <conditionalFormatting sqref="G1502:H1502">
    <cfRule type="cellIs" dxfId="4709" priority="7947" operator="equal">
      <formula>"NR-ES"</formula>
    </cfRule>
    <cfRule type="cellIs" dxfId="4708" priority="7948" operator="equal">
      <formula>"DIR"</formula>
    </cfRule>
    <cfRule type="cellIs" dxfId="4707" priority="7949" operator="equal">
      <formula>"DIR"</formula>
    </cfRule>
    <cfRule type="cellIs" dxfId="4706" priority="7950" operator="equal">
      <formula>"DIR"</formula>
    </cfRule>
    <cfRule type="cellIs" dxfId="4705" priority="7951" operator="equal">
      <formula>"CPMA"</formula>
    </cfRule>
    <cfRule type="cellIs" dxfId="4704" priority="7952" operator="equal">
      <formula>"CPGI"</formula>
    </cfRule>
    <cfRule type="cellIs" dxfId="4703" priority="7953" operator="equal">
      <formula>"COPM"</formula>
    </cfRule>
    <cfRule type="cellIs" dxfId="4702" priority="7954" operator="equal">
      <formula>"COAM"</formula>
    </cfRule>
    <cfRule type="cellIs" dxfId="4701" priority="7955" operator="equal">
      <formula>"COAD/CETEM"</formula>
    </cfRule>
    <cfRule type="cellIs" dxfId="4700" priority="7956" operator="equal">
      <formula>"COAD"</formula>
    </cfRule>
    <cfRule type="cellIs" dxfId="4699" priority="7957" operator="equal">
      <formula>"CATE"</formula>
    </cfRule>
  </conditionalFormatting>
  <conditionalFormatting sqref="G1503:H1503">
    <cfRule type="cellIs" dxfId="4698" priority="7936" operator="equal">
      <formula>"NR-ES"</formula>
    </cfRule>
    <cfRule type="cellIs" dxfId="4697" priority="7937" operator="equal">
      <formula>"DIR"</formula>
    </cfRule>
    <cfRule type="cellIs" dxfId="4696" priority="7938" operator="equal">
      <formula>"DIR"</formula>
    </cfRule>
    <cfRule type="cellIs" dxfId="4695" priority="7939" operator="equal">
      <formula>"DIR"</formula>
    </cfRule>
    <cfRule type="cellIs" dxfId="4694" priority="7940" operator="equal">
      <formula>"CPMA"</formula>
    </cfRule>
    <cfRule type="cellIs" dxfId="4693" priority="7941" operator="equal">
      <formula>"CPGI"</formula>
    </cfRule>
    <cfRule type="cellIs" dxfId="4692" priority="7942" operator="equal">
      <formula>"COPM"</formula>
    </cfRule>
    <cfRule type="cellIs" dxfId="4691" priority="7943" operator="equal">
      <formula>"COAM"</formula>
    </cfRule>
    <cfRule type="cellIs" dxfId="4690" priority="7944" operator="equal">
      <formula>"COAD/CETEM"</formula>
    </cfRule>
    <cfRule type="cellIs" dxfId="4689" priority="7945" operator="equal">
      <formula>"COAD"</formula>
    </cfRule>
    <cfRule type="cellIs" dxfId="4688" priority="7946" operator="equal">
      <formula>"CATE"</formula>
    </cfRule>
  </conditionalFormatting>
  <conditionalFormatting sqref="G1504:H1504">
    <cfRule type="cellIs" dxfId="4687" priority="7925" operator="equal">
      <formula>"NR-ES"</formula>
    </cfRule>
    <cfRule type="cellIs" dxfId="4686" priority="7926" operator="equal">
      <formula>"DIR"</formula>
    </cfRule>
    <cfRule type="cellIs" dxfId="4685" priority="7927" operator="equal">
      <formula>"DIR"</formula>
    </cfRule>
    <cfRule type="cellIs" dxfId="4684" priority="7928" operator="equal">
      <formula>"DIR"</formula>
    </cfRule>
    <cfRule type="cellIs" dxfId="4683" priority="7929" operator="equal">
      <formula>"CPMA"</formula>
    </cfRule>
    <cfRule type="cellIs" dxfId="4682" priority="7930" operator="equal">
      <formula>"CPGI"</formula>
    </cfRule>
    <cfRule type="cellIs" dxfId="4681" priority="7931" operator="equal">
      <formula>"COPM"</formula>
    </cfRule>
    <cfRule type="cellIs" dxfId="4680" priority="7932" operator="equal">
      <formula>"COAM"</formula>
    </cfRule>
    <cfRule type="cellIs" dxfId="4679" priority="7933" operator="equal">
      <formula>"COAD/CETEM"</formula>
    </cfRule>
    <cfRule type="cellIs" dxfId="4678" priority="7934" operator="equal">
      <formula>"COAD"</formula>
    </cfRule>
    <cfRule type="cellIs" dxfId="4677" priority="7935" operator="equal">
      <formula>"CATE"</formula>
    </cfRule>
  </conditionalFormatting>
  <conditionalFormatting sqref="G1505:H1505">
    <cfRule type="cellIs" dxfId="4676" priority="7914" operator="equal">
      <formula>"NR-ES"</formula>
    </cfRule>
    <cfRule type="cellIs" dxfId="4675" priority="7915" operator="equal">
      <formula>"DIR"</formula>
    </cfRule>
    <cfRule type="cellIs" dxfId="4674" priority="7916" operator="equal">
      <formula>"DIR"</formula>
    </cfRule>
    <cfRule type="cellIs" dxfId="4673" priority="7917" operator="equal">
      <formula>"DIR"</formula>
    </cfRule>
    <cfRule type="cellIs" dxfId="4672" priority="7918" operator="equal">
      <formula>"CPMA"</formula>
    </cfRule>
    <cfRule type="cellIs" dxfId="4671" priority="7919" operator="equal">
      <formula>"CPGI"</formula>
    </cfRule>
    <cfRule type="cellIs" dxfId="4670" priority="7920" operator="equal">
      <formula>"COPM"</formula>
    </cfRule>
    <cfRule type="cellIs" dxfId="4669" priority="7921" operator="equal">
      <formula>"COAM"</formula>
    </cfRule>
    <cfRule type="cellIs" dxfId="4668" priority="7922" operator="equal">
      <formula>"COAD/CETEM"</formula>
    </cfRule>
    <cfRule type="cellIs" dxfId="4667" priority="7923" operator="equal">
      <formula>"COAD"</formula>
    </cfRule>
    <cfRule type="cellIs" dxfId="4666" priority="7924" operator="equal">
      <formula>"CATE"</formula>
    </cfRule>
  </conditionalFormatting>
  <conditionalFormatting sqref="G1506:H1506">
    <cfRule type="cellIs" dxfId="4665" priority="7903" operator="equal">
      <formula>"NR-ES"</formula>
    </cfRule>
    <cfRule type="cellIs" dxfId="4664" priority="7904" operator="equal">
      <formula>"DIR"</formula>
    </cfRule>
    <cfRule type="cellIs" dxfId="4663" priority="7905" operator="equal">
      <formula>"DIR"</formula>
    </cfRule>
    <cfRule type="cellIs" dxfId="4662" priority="7906" operator="equal">
      <formula>"DIR"</formula>
    </cfRule>
    <cfRule type="cellIs" dxfId="4661" priority="7907" operator="equal">
      <formula>"CPMA"</formula>
    </cfRule>
    <cfRule type="cellIs" dxfId="4660" priority="7908" operator="equal">
      <formula>"CPGI"</formula>
    </cfRule>
    <cfRule type="cellIs" dxfId="4659" priority="7909" operator="equal">
      <formula>"COPM"</formula>
    </cfRule>
    <cfRule type="cellIs" dxfId="4658" priority="7910" operator="equal">
      <formula>"COAM"</formula>
    </cfRule>
    <cfRule type="cellIs" dxfId="4657" priority="7911" operator="equal">
      <formula>"COAD/CETEM"</formula>
    </cfRule>
    <cfRule type="cellIs" dxfId="4656" priority="7912" operator="equal">
      <formula>"COAD"</formula>
    </cfRule>
    <cfRule type="cellIs" dxfId="4655" priority="7913" operator="equal">
      <formula>"CATE"</formula>
    </cfRule>
  </conditionalFormatting>
  <conditionalFormatting sqref="G1507:H1507 H1508:H1511">
    <cfRule type="cellIs" dxfId="4654" priority="7892" operator="equal">
      <formula>"NR-ES"</formula>
    </cfRule>
    <cfRule type="cellIs" dxfId="4653" priority="7893" operator="equal">
      <formula>"DIR"</formula>
    </cfRule>
    <cfRule type="cellIs" dxfId="4652" priority="7894" operator="equal">
      <formula>"DIR"</formula>
    </cfRule>
    <cfRule type="cellIs" dxfId="4651" priority="7895" operator="equal">
      <formula>"DIR"</formula>
    </cfRule>
    <cfRule type="cellIs" dxfId="4650" priority="7896" operator="equal">
      <formula>"CPMA"</formula>
    </cfRule>
    <cfRule type="cellIs" dxfId="4649" priority="7897" operator="equal">
      <formula>"CPGI"</formula>
    </cfRule>
    <cfRule type="cellIs" dxfId="4648" priority="7898" operator="equal">
      <formula>"COPM"</formula>
    </cfRule>
    <cfRule type="cellIs" dxfId="4647" priority="7899" operator="equal">
      <formula>"COAM"</formula>
    </cfRule>
    <cfRule type="cellIs" dxfId="4646" priority="7900" operator="equal">
      <formula>"COAD/CETEM"</formula>
    </cfRule>
    <cfRule type="cellIs" dxfId="4645" priority="7901" operator="equal">
      <formula>"COAD"</formula>
    </cfRule>
    <cfRule type="cellIs" dxfId="4644" priority="7902" operator="equal">
      <formula>"CATE"</formula>
    </cfRule>
  </conditionalFormatting>
  <conditionalFormatting sqref="G1509">
    <cfRule type="cellIs" dxfId="4643" priority="7881" operator="equal">
      <formula>"NR-ES"</formula>
    </cfRule>
    <cfRule type="cellIs" dxfId="4642" priority="7882" operator="equal">
      <formula>"DIR"</formula>
    </cfRule>
    <cfRule type="cellIs" dxfId="4641" priority="7883" operator="equal">
      <formula>"DIR"</formula>
    </cfRule>
    <cfRule type="cellIs" dxfId="4640" priority="7884" operator="equal">
      <formula>"DIR"</formula>
    </cfRule>
    <cfRule type="cellIs" dxfId="4639" priority="7885" operator="equal">
      <formula>"CPMA"</formula>
    </cfRule>
    <cfRule type="cellIs" dxfId="4638" priority="7886" operator="equal">
      <formula>"CPGI"</formula>
    </cfRule>
    <cfRule type="cellIs" dxfId="4637" priority="7887" operator="equal">
      <formula>"COPM"</formula>
    </cfRule>
    <cfRule type="cellIs" dxfId="4636" priority="7888" operator="equal">
      <formula>"COAM"</formula>
    </cfRule>
    <cfRule type="cellIs" dxfId="4635" priority="7889" operator="equal">
      <formula>"COAD/CETEM"</formula>
    </cfRule>
    <cfRule type="cellIs" dxfId="4634" priority="7890" operator="equal">
      <formula>"COAD"</formula>
    </cfRule>
    <cfRule type="cellIs" dxfId="4633" priority="7891" operator="equal">
      <formula>"CATE"</formula>
    </cfRule>
  </conditionalFormatting>
  <conditionalFormatting sqref="G1510">
    <cfRule type="cellIs" dxfId="4632" priority="7870" operator="equal">
      <formula>"NR-ES"</formula>
    </cfRule>
    <cfRule type="cellIs" dxfId="4631" priority="7871" operator="equal">
      <formula>"DIR"</formula>
    </cfRule>
    <cfRule type="cellIs" dxfId="4630" priority="7872" operator="equal">
      <formula>"DIR"</formula>
    </cfRule>
    <cfRule type="cellIs" dxfId="4629" priority="7873" operator="equal">
      <formula>"DIR"</formula>
    </cfRule>
    <cfRule type="cellIs" dxfId="4628" priority="7874" operator="equal">
      <formula>"CPMA"</formula>
    </cfRule>
    <cfRule type="cellIs" dxfId="4627" priority="7875" operator="equal">
      <formula>"CPGI"</formula>
    </cfRule>
    <cfRule type="cellIs" dxfId="4626" priority="7876" operator="equal">
      <formula>"COPM"</formula>
    </cfRule>
    <cfRule type="cellIs" dxfId="4625" priority="7877" operator="equal">
      <formula>"COAM"</formula>
    </cfRule>
    <cfRule type="cellIs" dxfId="4624" priority="7878" operator="equal">
      <formula>"COAD/CETEM"</formula>
    </cfRule>
    <cfRule type="cellIs" dxfId="4623" priority="7879" operator="equal">
      <formula>"COAD"</formula>
    </cfRule>
    <cfRule type="cellIs" dxfId="4622" priority="7880" operator="equal">
      <formula>"CATE"</formula>
    </cfRule>
  </conditionalFormatting>
  <conditionalFormatting sqref="G1511">
    <cfRule type="cellIs" dxfId="4621" priority="7859" operator="equal">
      <formula>"NR-ES"</formula>
    </cfRule>
    <cfRule type="cellIs" dxfId="4620" priority="7860" operator="equal">
      <formula>"DIR"</formula>
    </cfRule>
    <cfRule type="cellIs" dxfId="4619" priority="7861" operator="equal">
      <formula>"DIR"</formula>
    </cfRule>
    <cfRule type="cellIs" dxfId="4618" priority="7862" operator="equal">
      <formula>"DIR"</formula>
    </cfRule>
    <cfRule type="cellIs" dxfId="4617" priority="7863" operator="equal">
      <formula>"CPMA"</formula>
    </cfRule>
    <cfRule type="cellIs" dxfId="4616" priority="7864" operator="equal">
      <formula>"CPGI"</formula>
    </cfRule>
    <cfRule type="cellIs" dxfId="4615" priority="7865" operator="equal">
      <formula>"COPM"</formula>
    </cfRule>
    <cfRule type="cellIs" dxfId="4614" priority="7866" operator="equal">
      <formula>"COAM"</formula>
    </cfRule>
    <cfRule type="cellIs" dxfId="4613" priority="7867" operator="equal">
      <formula>"COAD/CETEM"</formula>
    </cfRule>
    <cfRule type="cellIs" dxfId="4612" priority="7868" operator="equal">
      <formula>"COAD"</formula>
    </cfRule>
    <cfRule type="cellIs" dxfId="4611" priority="7869" operator="equal">
      <formula>"CATE"</formula>
    </cfRule>
  </conditionalFormatting>
  <conditionalFormatting sqref="G1514:H1514">
    <cfRule type="cellIs" dxfId="4610" priority="7848" operator="equal">
      <formula>"NR-ES"</formula>
    </cfRule>
    <cfRule type="cellIs" dxfId="4609" priority="7849" operator="equal">
      <formula>"DIR"</formula>
    </cfRule>
    <cfRule type="cellIs" dxfId="4608" priority="7850" operator="equal">
      <formula>"DIR"</formula>
    </cfRule>
    <cfRule type="cellIs" dxfId="4607" priority="7851" operator="equal">
      <formula>"DIR"</formula>
    </cfRule>
    <cfRule type="cellIs" dxfId="4606" priority="7852" operator="equal">
      <formula>"CPMA"</formula>
    </cfRule>
    <cfRule type="cellIs" dxfId="4605" priority="7853" operator="equal">
      <formula>"CPGI"</formula>
    </cfRule>
    <cfRule type="cellIs" dxfId="4604" priority="7854" operator="equal">
      <formula>"COPM"</formula>
    </cfRule>
    <cfRule type="cellIs" dxfId="4603" priority="7855" operator="equal">
      <formula>"COAM"</formula>
    </cfRule>
    <cfRule type="cellIs" dxfId="4602" priority="7856" operator="equal">
      <formula>"COAD/CETEM"</formula>
    </cfRule>
    <cfRule type="cellIs" dxfId="4601" priority="7857" operator="equal">
      <formula>"COAD"</formula>
    </cfRule>
    <cfRule type="cellIs" dxfId="4600" priority="7858" operator="equal">
      <formula>"CATE"</formula>
    </cfRule>
  </conditionalFormatting>
  <conditionalFormatting sqref="G1515:H1515">
    <cfRule type="cellIs" dxfId="4599" priority="7837" operator="equal">
      <formula>"NR-ES"</formula>
    </cfRule>
    <cfRule type="cellIs" dxfId="4598" priority="7838" operator="equal">
      <formula>"DIR"</formula>
    </cfRule>
    <cfRule type="cellIs" dxfId="4597" priority="7839" operator="equal">
      <formula>"DIR"</formula>
    </cfRule>
    <cfRule type="cellIs" dxfId="4596" priority="7840" operator="equal">
      <formula>"DIR"</formula>
    </cfRule>
    <cfRule type="cellIs" dxfId="4595" priority="7841" operator="equal">
      <formula>"CPMA"</formula>
    </cfRule>
    <cfRule type="cellIs" dxfId="4594" priority="7842" operator="equal">
      <formula>"CPGI"</formula>
    </cfRule>
    <cfRule type="cellIs" dxfId="4593" priority="7843" operator="equal">
      <formula>"COPM"</formula>
    </cfRule>
    <cfRule type="cellIs" dxfId="4592" priority="7844" operator="equal">
      <formula>"COAM"</formula>
    </cfRule>
    <cfRule type="cellIs" dxfId="4591" priority="7845" operator="equal">
      <formula>"COAD/CETEM"</formula>
    </cfRule>
    <cfRule type="cellIs" dxfId="4590" priority="7846" operator="equal">
      <formula>"COAD"</formula>
    </cfRule>
    <cfRule type="cellIs" dxfId="4589" priority="7847" operator="equal">
      <formula>"CATE"</formula>
    </cfRule>
  </conditionalFormatting>
  <conditionalFormatting sqref="G1516:H1516">
    <cfRule type="cellIs" dxfId="4588" priority="7826" operator="equal">
      <formula>"NR-ES"</formula>
    </cfRule>
    <cfRule type="cellIs" dxfId="4587" priority="7827" operator="equal">
      <formula>"DIR"</formula>
    </cfRule>
    <cfRule type="cellIs" dxfId="4586" priority="7828" operator="equal">
      <formula>"DIR"</formula>
    </cfRule>
    <cfRule type="cellIs" dxfId="4585" priority="7829" operator="equal">
      <formula>"DIR"</formula>
    </cfRule>
    <cfRule type="cellIs" dxfId="4584" priority="7830" operator="equal">
      <formula>"CPMA"</formula>
    </cfRule>
    <cfRule type="cellIs" dxfId="4583" priority="7831" operator="equal">
      <formula>"CPGI"</formula>
    </cfRule>
    <cfRule type="cellIs" dxfId="4582" priority="7832" operator="equal">
      <formula>"COPM"</formula>
    </cfRule>
    <cfRule type="cellIs" dxfId="4581" priority="7833" operator="equal">
      <formula>"COAM"</formula>
    </cfRule>
    <cfRule type="cellIs" dxfId="4580" priority="7834" operator="equal">
      <formula>"COAD/CETEM"</formula>
    </cfRule>
    <cfRule type="cellIs" dxfId="4579" priority="7835" operator="equal">
      <formula>"COAD"</formula>
    </cfRule>
    <cfRule type="cellIs" dxfId="4578" priority="7836" operator="equal">
      <formula>"CATE"</formula>
    </cfRule>
  </conditionalFormatting>
  <conditionalFormatting sqref="G1517:H1517">
    <cfRule type="cellIs" dxfId="4577" priority="7815" operator="equal">
      <formula>"NR-ES"</formula>
    </cfRule>
    <cfRule type="cellIs" dxfId="4576" priority="7816" operator="equal">
      <formula>"DIR"</formula>
    </cfRule>
    <cfRule type="cellIs" dxfId="4575" priority="7817" operator="equal">
      <formula>"DIR"</formula>
    </cfRule>
    <cfRule type="cellIs" dxfId="4574" priority="7818" operator="equal">
      <formula>"DIR"</formula>
    </cfRule>
    <cfRule type="cellIs" dxfId="4573" priority="7819" operator="equal">
      <formula>"CPMA"</formula>
    </cfRule>
    <cfRule type="cellIs" dxfId="4572" priority="7820" operator="equal">
      <formula>"CPGI"</formula>
    </cfRule>
    <cfRule type="cellIs" dxfId="4571" priority="7821" operator="equal">
      <formula>"COPM"</formula>
    </cfRule>
    <cfRule type="cellIs" dxfId="4570" priority="7822" operator="equal">
      <formula>"COAM"</formula>
    </cfRule>
    <cfRule type="cellIs" dxfId="4569" priority="7823" operator="equal">
      <formula>"COAD/CETEM"</formula>
    </cfRule>
    <cfRule type="cellIs" dxfId="4568" priority="7824" operator="equal">
      <formula>"COAD"</formula>
    </cfRule>
    <cfRule type="cellIs" dxfId="4567" priority="7825" operator="equal">
      <formula>"CATE"</formula>
    </cfRule>
  </conditionalFormatting>
  <conditionalFormatting sqref="G1519:H1519">
    <cfRule type="cellIs" dxfId="4566" priority="7804" operator="equal">
      <formula>"NR-ES"</formula>
    </cfRule>
    <cfRule type="cellIs" dxfId="4565" priority="7805" operator="equal">
      <formula>"DIR"</formula>
    </cfRule>
    <cfRule type="cellIs" dxfId="4564" priority="7806" operator="equal">
      <formula>"DIR"</formula>
    </cfRule>
    <cfRule type="cellIs" dxfId="4563" priority="7807" operator="equal">
      <formula>"DIR"</formula>
    </cfRule>
    <cfRule type="cellIs" dxfId="4562" priority="7808" operator="equal">
      <formula>"CPMA"</formula>
    </cfRule>
    <cfRule type="cellIs" dxfId="4561" priority="7809" operator="equal">
      <formula>"CPGI"</formula>
    </cfRule>
    <cfRule type="cellIs" dxfId="4560" priority="7810" operator="equal">
      <formula>"COPM"</formula>
    </cfRule>
    <cfRule type="cellIs" dxfId="4559" priority="7811" operator="equal">
      <formula>"COAM"</formula>
    </cfRule>
    <cfRule type="cellIs" dxfId="4558" priority="7812" operator="equal">
      <formula>"COAD/CETEM"</formula>
    </cfRule>
    <cfRule type="cellIs" dxfId="4557" priority="7813" operator="equal">
      <formula>"COAD"</formula>
    </cfRule>
    <cfRule type="cellIs" dxfId="4556" priority="7814" operator="equal">
      <formula>"CATE"</formula>
    </cfRule>
  </conditionalFormatting>
  <conditionalFormatting sqref="G1520:H1520">
    <cfRule type="cellIs" dxfId="4555" priority="7793" operator="equal">
      <formula>"NR-ES"</formula>
    </cfRule>
    <cfRule type="cellIs" dxfId="4554" priority="7794" operator="equal">
      <formula>"DIR"</formula>
    </cfRule>
    <cfRule type="cellIs" dxfId="4553" priority="7795" operator="equal">
      <formula>"DIR"</formula>
    </cfRule>
    <cfRule type="cellIs" dxfId="4552" priority="7796" operator="equal">
      <formula>"DIR"</formula>
    </cfRule>
    <cfRule type="cellIs" dxfId="4551" priority="7797" operator="equal">
      <formula>"CPMA"</formula>
    </cfRule>
    <cfRule type="cellIs" dxfId="4550" priority="7798" operator="equal">
      <formula>"CPGI"</formula>
    </cfRule>
    <cfRule type="cellIs" dxfId="4549" priority="7799" operator="equal">
      <formula>"COPM"</formula>
    </cfRule>
    <cfRule type="cellIs" dxfId="4548" priority="7800" operator="equal">
      <formula>"COAM"</formula>
    </cfRule>
    <cfRule type="cellIs" dxfId="4547" priority="7801" operator="equal">
      <formula>"COAD/CETEM"</formula>
    </cfRule>
    <cfRule type="cellIs" dxfId="4546" priority="7802" operator="equal">
      <formula>"COAD"</formula>
    </cfRule>
    <cfRule type="cellIs" dxfId="4545" priority="7803" operator="equal">
      <formula>"CATE"</formula>
    </cfRule>
  </conditionalFormatting>
  <conditionalFormatting sqref="G1521:H1521">
    <cfRule type="cellIs" dxfId="4544" priority="7782" operator="equal">
      <formula>"NR-ES"</formula>
    </cfRule>
    <cfRule type="cellIs" dxfId="4543" priority="7783" operator="equal">
      <formula>"DIR"</formula>
    </cfRule>
    <cfRule type="cellIs" dxfId="4542" priority="7784" operator="equal">
      <formula>"DIR"</formula>
    </cfRule>
    <cfRule type="cellIs" dxfId="4541" priority="7785" operator="equal">
      <formula>"DIR"</formula>
    </cfRule>
    <cfRule type="cellIs" dxfId="4540" priority="7786" operator="equal">
      <formula>"CPMA"</formula>
    </cfRule>
    <cfRule type="cellIs" dxfId="4539" priority="7787" operator="equal">
      <formula>"CPGI"</formula>
    </cfRule>
    <cfRule type="cellIs" dxfId="4538" priority="7788" operator="equal">
      <formula>"COPM"</formula>
    </cfRule>
    <cfRule type="cellIs" dxfId="4537" priority="7789" operator="equal">
      <formula>"COAM"</formula>
    </cfRule>
    <cfRule type="cellIs" dxfId="4536" priority="7790" operator="equal">
      <formula>"COAD/CETEM"</formula>
    </cfRule>
    <cfRule type="cellIs" dxfId="4535" priority="7791" operator="equal">
      <formula>"COAD"</formula>
    </cfRule>
    <cfRule type="cellIs" dxfId="4534" priority="7792" operator="equal">
      <formula>"CATE"</formula>
    </cfRule>
  </conditionalFormatting>
  <conditionalFormatting sqref="G1522:H1522">
    <cfRule type="cellIs" dxfId="4533" priority="7771" operator="equal">
      <formula>"NR-ES"</formula>
    </cfRule>
    <cfRule type="cellIs" dxfId="4532" priority="7772" operator="equal">
      <formula>"DIR"</formula>
    </cfRule>
    <cfRule type="cellIs" dxfId="4531" priority="7773" operator="equal">
      <formula>"DIR"</formula>
    </cfRule>
    <cfRule type="cellIs" dxfId="4530" priority="7774" operator="equal">
      <formula>"DIR"</formula>
    </cfRule>
    <cfRule type="cellIs" dxfId="4529" priority="7775" operator="equal">
      <formula>"CPMA"</formula>
    </cfRule>
    <cfRule type="cellIs" dxfId="4528" priority="7776" operator="equal">
      <formula>"CPGI"</formula>
    </cfRule>
    <cfRule type="cellIs" dxfId="4527" priority="7777" operator="equal">
      <formula>"COPM"</formula>
    </cfRule>
    <cfRule type="cellIs" dxfId="4526" priority="7778" operator="equal">
      <formula>"COAM"</formula>
    </cfRule>
    <cfRule type="cellIs" dxfId="4525" priority="7779" operator="equal">
      <formula>"COAD/CETEM"</formula>
    </cfRule>
    <cfRule type="cellIs" dxfId="4524" priority="7780" operator="equal">
      <formula>"COAD"</formula>
    </cfRule>
    <cfRule type="cellIs" dxfId="4523" priority="7781" operator="equal">
      <formula>"CATE"</formula>
    </cfRule>
  </conditionalFormatting>
  <conditionalFormatting sqref="G1523:H1523">
    <cfRule type="cellIs" dxfId="4522" priority="7760" operator="equal">
      <formula>"NR-ES"</formula>
    </cfRule>
    <cfRule type="cellIs" dxfId="4521" priority="7761" operator="equal">
      <formula>"DIR"</formula>
    </cfRule>
    <cfRule type="cellIs" dxfId="4520" priority="7762" operator="equal">
      <formula>"DIR"</formula>
    </cfRule>
    <cfRule type="cellIs" dxfId="4519" priority="7763" operator="equal">
      <formula>"DIR"</formula>
    </cfRule>
    <cfRule type="cellIs" dxfId="4518" priority="7764" operator="equal">
      <formula>"CPMA"</formula>
    </cfRule>
    <cfRule type="cellIs" dxfId="4517" priority="7765" operator="equal">
      <formula>"CPGI"</formula>
    </cfRule>
    <cfRule type="cellIs" dxfId="4516" priority="7766" operator="equal">
      <formula>"COPM"</formula>
    </cfRule>
    <cfRule type="cellIs" dxfId="4515" priority="7767" operator="equal">
      <formula>"COAM"</formula>
    </cfRule>
    <cfRule type="cellIs" dxfId="4514" priority="7768" operator="equal">
      <formula>"COAD/CETEM"</formula>
    </cfRule>
    <cfRule type="cellIs" dxfId="4513" priority="7769" operator="equal">
      <formula>"COAD"</formula>
    </cfRule>
    <cfRule type="cellIs" dxfId="4512" priority="7770" operator="equal">
      <formula>"CATE"</formula>
    </cfRule>
  </conditionalFormatting>
  <conditionalFormatting sqref="H1524">
    <cfRule type="cellIs" dxfId="4511" priority="7749" operator="equal">
      <formula>"NR-ES"</formula>
    </cfRule>
    <cfRule type="cellIs" dxfId="4510" priority="7750" operator="equal">
      <formula>"DIR"</formula>
    </cfRule>
    <cfRule type="cellIs" dxfId="4509" priority="7751" operator="equal">
      <formula>"DIR"</formula>
    </cfRule>
    <cfRule type="cellIs" dxfId="4508" priority="7752" operator="equal">
      <formula>"DIR"</formula>
    </cfRule>
    <cfRule type="cellIs" dxfId="4507" priority="7753" operator="equal">
      <formula>"CPMA"</formula>
    </cfRule>
    <cfRule type="cellIs" dxfId="4506" priority="7754" operator="equal">
      <formula>"CPGI"</formula>
    </cfRule>
    <cfRule type="cellIs" dxfId="4505" priority="7755" operator="equal">
      <formula>"COPM"</formula>
    </cfRule>
    <cfRule type="cellIs" dxfId="4504" priority="7756" operator="equal">
      <formula>"COAM"</formula>
    </cfRule>
    <cfRule type="cellIs" dxfId="4503" priority="7757" operator="equal">
      <formula>"COAD/CETEM"</formula>
    </cfRule>
    <cfRule type="cellIs" dxfId="4502" priority="7758" operator="equal">
      <formula>"COAD"</formula>
    </cfRule>
    <cfRule type="cellIs" dxfId="4501" priority="7759" operator="equal">
      <formula>"CATE"</formula>
    </cfRule>
  </conditionalFormatting>
  <conditionalFormatting sqref="G1525:H1525">
    <cfRule type="cellIs" dxfId="4500" priority="7738" operator="equal">
      <formula>"NR-ES"</formula>
    </cfRule>
    <cfRule type="cellIs" dxfId="4499" priority="7739" operator="equal">
      <formula>"DIR"</formula>
    </cfRule>
    <cfRule type="cellIs" dxfId="4498" priority="7740" operator="equal">
      <formula>"DIR"</formula>
    </cfRule>
    <cfRule type="cellIs" dxfId="4497" priority="7741" operator="equal">
      <formula>"DIR"</formula>
    </cfRule>
    <cfRule type="cellIs" dxfId="4496" priority="7742" operator="equal">
      <formula>"CPMA"</formula>
    </cfRule>
    <cfRule type="cellIs" dxfId="4495" priority="7743" operator="equal">
      <formula>"CPGI"</formula>
    </cfRule>
    <cfRule type="cellIs" dxfId="4494" priority="7744" operator="equal">
      <formula>"COPM"</formula>
    </cfRule>
    <cfRule type="cellIs" dxfId="4493" priority="7745" operator="equal">
      <formula>"COAM"</formula>
    </cfRule>
    <cfRule type="cellIs" dxfId="4492" priority="7746" operator="equal">
      <formula>"COAD/CETEM"</formula>
    </cfRule>
    <cfRule type="cellIs" dxfId="4491" priority="7747" operator="equal">
      <formula>"COAD"</formula>
    </cfRule>
    <cfRule type="cellIs" dxfId="4490" priority="7748" operator="equal">
      <formula>"CATE"</formula>
    </cfRule>
  </conditionalFormatting>
  <conditionalFormatting sqref="G1526:H1526">
    <cfRule type="cellIs" dxfId="4489" priority="7727" operator="equal">
      <formula>"NR-ES"</formula>
    </cfRule>
    <cfRule type="cellIs" dxfId="4488" priority="7728" operator="equal">
      <formula>"DIR"</formula>
    </cfRule>
    <cfRule type="cellIs" dxfId="4487" priority="7729" operator="equal">
      <formula>"DIR"</formula>
    </cfRule>
    <cfRule type="cellIs" dxfId="4486" priority="7730" operator="equal">
      <formula>"DIR"</formula>
    </cfRule>
    <cfRule type="cellIs" dxfId="4485" priority="7731" operator="equal">
      <formula>"CPMA"</formula>
    </cfRule>
    <cfRule type="cellIs" dxfId="4484" priority="7732" operator="equal">
      <formula>"CPGI"</formula>
    </cfRule>
    <cfRule type="cellIs" dxfId="4483" priority="7733" operator="equal">
      <formula>"COPM"</formula>
    </cfRule>
    <cfRule type="cellIs" dxfId="4482" priority="7734" operator="equal">
      <formula>"COAM"</formula>
    </cfRule>
    <cfRule type="cellIs" dxfId="4481" priority="7735" operator="equal">
      <formula>"COAD/CETEM"</formula>
    </cfRule>
    <cfRule type="cellIs" dxfId="4480" priority="7736" operator="equal">
      <formula>"COAD"</formula>
    </cfRule>
    <cfRule type="cellIs" dxfId="4479" priority="7737" operator="equal">
      <formula>"CATE"</formula>
    </cfRule>
  </conditionalFormatting>
  <conditionalFormatting sqref="G1527:H1528">
    <cfRule type="cellIs" dxfId="4478" priority="7716" operator="equal">
      <formula>"NR-ES"</formula>
    </cfRule>
    <cfRule type="cellIs" dxfId="4477" priority="7717" operator="equal">
      <formula>"DIR"</formula>
    </cfRule>
    <cfRule type="cellIs" dxfId="4476" priority="7718" operator="equal">
      <formula>"DIR"</formula>
    </cfRule>
    <cfRule type="cellIs" dxfId="4475" priority="7719" operator="equal">
      <formula>"DIR"</formula>
    </cfRule>
    <cfRule type="cellIs" dxfId="4474" priority="7720" operator="equal">
      <formula>"CPMA"</formula>
    </cfRule>
    <cfRule type="cellIs" dxfId="4473" priority="7721" operator="equal">
      <formula>"CPGI"</formula>
    </cfRule>
    <cfRule type="cellIs" dxfId="4472" priority="7722" operator="equal">
      <formula>"COPM"</formula>
    </cfRule>
    <cfRule type="cellIs" dxfId="4471" priority="7723" operator="equal">
      <formula>"COAM"</formula>
    </cfRule>
    <cfRule type="cellIs" dxfId="4470" priority="7724" operator="equal">
      <formula>"COAD/CETEM"</formula>
    </cfRule>
    <cfRule type="cellIs" dxfId="4469" priority="7725" operator="equal">
      <formula>"COAD"</formula>
    </cfRule>
    <cfRule type="cellIs" dxfId="4468" priority="7726" operator="equal">
      <formula>"CATE"</formula>
    </cfRule>
  </conditionalFormatting>
  <conditionalFormatting sqref="G1529:H1529">
    <cfRule type="cellIs" dxfId="4467" priority="7705" operator="equal">
      <formula>"NR-ES"</formula>
    </cfRule>
    <cfRule type="cellIs" dxfId="4466" priority="7706" operator="equal">
      <formula>"DIR"</formula>
    </cfRule>
    <cfRule type="cellIs" dxfId="4465" priority="7707" operator="equal">
      <formula>"DIR"</formula>
    </cfRule>
    <cfRule type="cellIs" dxfId="4464" priority="7708" operator="equal">
      <formula>"DIR"</formula>
    </cfRule>
    <cfRule type="cellIs" dxfId="4463" priority="7709" operator="equal">
      <formula>"CPMA"</formula>
    </cfRule>
    <cfRule type="cellIs" dxfId="4462" priority="7710" operator="equal">
      <formula>"CPGI"</formula>
    </cfRule>
    <cfRule type="cellIs" dxfId="4461" priority="7711" operator="equal">
      <formula>"COPM"</formula>
    </cfRule>
    <cfRule type="cellIs" dxfId="4460" priority="7712" operator="equal">
      <formula>"COAM"</formula>
    </cfRule>
    <cfRule type="cellIs" dxfId="4459" priority="7713" operator="equal">
      <formula>"COAD/CETEM"</formula>
    </cfRule>
    <cfRule type="cellIs" dxfId="4458" priority="7714" operator="equal">
      <formula>"COAD"</formula>
    </cfRule>
    <cfRule type="cellIs" dxfId="4457" priority="7715" operator="equal">
      <formula>"CATE"</formula>
    </cfRule>
  </conditionalFormatting>
  <conditionalFormatting sqref="G1530:H1530">
    <cfRule type="cellIs" dxfId="4456" priority="7694" operator="equal">
      <formula>"NR-ES"</formula>
    </cfRule>
    <cfRule type="cellIs" dxfId="4455" priority="7695" operator="equal">
      <formula>"DIR"</formula>
    </cfRule>
    <cfRule type="cellIs" dxfId="4454" priority="7696" operator="equal">
      <formula>"DIR"</formula>
    </cfRule>
    <cfRule type="cellIs" dxfId="4453" priority="7697" operator="equal">
      <formula>"DIR"</formula>
    </cfRule>
    <cfRule type="cellIs" dxfId="4452" priority="7698" operator="equal">
      <formula>"CPMA"</formula>
    </cfRule>
    <cfRule type="cellIs" dxfId="4451" priority="7699" operator="equal">
      <formula>"CPGI"</formula>
    </cfRule>
    <cfRule type="cellIs" dxfId="4450" priority="7700" operator="equal">
      <formula>"COPM"</formula>
    </cfRule>
    <cfRule type="cellIs" dxfId="4449" priority="7701" operator="equal">
      <formula>"COAM"</formula>
    </cfRule>
    <cfRule type="cellIs" dxfId="4448" priority="7702" operator="equal">
      <formula>"COAD/CETEM"</formula>
    </cfRule>
    <cfRule type="cellIs" dxfId="4447" priority="7703" operator="equal">
      <formula>"COAD"</formula>
    </cfRule>
    <cfRule type="cellIs" dxfId="4446" priority="7704" operator="equal">
      <formula>"CATE"</formula>
    </cfRule>
  </conditionalFormatting>
  <conditionalFormatting sqref="G1531:H1531">
    <cfRule type="cellIs" dxfId="4445" priority="7683" operator="equal">
      <formula>"NR-ES"</formula>
    </cfRule>
    <cfRule type="cellIs" dxfId="4444" priority="7684" operator="equal">
      <formula>"DIR"</formula>
    </cfRule>
    <cfRule type="cellIs" dxfId="4443" priority="7685" operator="equal">
      <formula>"DIR"</formula>
    </cfRule>
    <cfRule type="cellIs" dxfId="4442" priority="7686" operator="equal">
      <formula>"DIR"</formula>
    </cfRule>
    <cfRule type="cellIs" dxfId="4441" priority="7687" operator="equal">
      <formula>"CPMA"</formula>
    </cfRule>
    <cfRule type="cellIs" dxfId="4440" priority="7688" operator="equal">
      <formula>"CPGI"</formula>
    </cfRule>
    <cfRule type="cellIs" dxfId="4439" priority="7689" operator="equal">
      <formula>"COPM"</formula>
    </cfRule>
    <cfRule type="cellIs" dxfId="4438" priority="7690" operator="equal">
      <formula>"COAM"</formula>
    </cfRule>
    <cfRule type="cellIs" dxfId="4437" priority="7691" operator="equal">
      <formula>"COAD/CETEM"</formula>
    </cfRule>
    <cfRule type="cellIs" dxfId="4436" priority="7692" operator="equal">
      <formula>"COAD"</formula>
    </cfRule>
    <cfRule type="cellIs" dxfId="4435" priority="7693" operator="equal">
      <formula>"CATE"</formula>
    </cfRule>
  </conditionalFormatting>
  <conditionalFormatting sqref="G1533:H1533">
    <cfRule type="cellIs" dxfId="4434" priority="7672" operator="equal">
      <formula>"NR-ES"</formula>
    </cfRule>
    <cfRule type="cellIs" dxfId="4433" priority="7673" operator="equal">
      <formula>"DIR"</formula>
    </cfRule>
    <cfRule type="cellIs" dxfId="4432" priority="7674" operator="equal">
      <formula>"DIR"</formula>
    </cfRule>
    <cfRule type="cellIs" dxfId="4431" priority="7675" operator="equal">
      <formula>"DIR"</formula>
    </cfRule>
    <cfRule type="cellIs" dxfId="4430" priority="7676" operator="equal">
      <formula>"CPMA"</formula>
    </cfRule>
    <cfRule type="cellIs" dxfId="4429" priority="7677" operator="equal">
      <formula>"CPGI"</formula>
    </cfRule>
    <cfRule type="cellIs" dxfId="4428" priority="7678" operator="equal">
      <formula>"COPM"</formula>
    </cfRule>
    <cfRule type="cellIs" dxfId="4427" priority="7679" operator="equal">
      <formula>"COAM"</formula>
    </cfRule>
    <cfRule type="cellIs" dxfId="4426" priority="7680" operator="equal">
      <formula>"COAD/CETEM"</formula>
    </cfRule>
    <cfRule type="cellIs" dxfId="4425" priority="7681" operator="equal">
      <formula>"COAD"</formula>
    </cfRule>
    <cfRule type="cellIs" dxfId="4424" priority="7682" operator="equal">
      <formula>"CATE"</formula>
    </cfRule>
  </conditionalFormatting>
  <conditionalFormatting sqref="G1534:H1534">
    <cfRule type="cellIs" dxfId="4423" priority="7661" operator="equal">
      <formula>"NR-ES"</formula>
    </cfRule>
    <cfRule type="cellIs" dxfId="4422" priority="7662" operator="equal">
      <formula>"DIR"</formula>
    </cfRule>
    <cfRule type="cellIs" dxfId="4421" priority="7663" operator="equal">
      <formula>"DIR"</formula>
    </cfRule>
    <cfRule type="cellIs" dxfId="4420" priority="7664" operator="equal">
      <formula>"DIR"</formula>
    </cfRule>
    <cfRule type="cellIs" dxfId="4419" priority="7665" operator="equal">
      <formula>"CPMA"</formula>
    </cfRule>
    <cfRule type="cellIs" dxfId="4418" priority="7666" operator="equal">
      <formula>"CPGI"</formula>
    </cfRule>
    <cfRule type="cellIs" dxfId="4417" priority="7667" operator="equal">
      <formula>"COPM"</formula>
    </cfRule>
    <cfRule type="cellIs" dxfId="4416" priority="7668" operator="equal">
      <formula>"COAM"</formula>
    </cfRule>
    <cfRule type="cellIs" dxfId="4415" priority="7669" operator="equal">
      <formula>"COAD/CETEM"</formula>
    </cfRule>
    <cfRule type="cellIs" dxfId="4414" priority="7670" operator="equal">
      <formula>"COAD"</formula>
    </cfRule>
    <cfRule type="cellIs" dxfId="4413" priority="7671" operator="equal">
      <formula>"CATE"</formula>
    </cfRule>
  </conditionalFormatting>
  <conditionalFormatting sqref="G1535:H1535">
    <cfRule type="cellIs" dxfId="4412" priority="7650" operator="equal">
      <formula>"NR-ES"</formula>
    </cfRule>
    <cfRule type="cellIs" dxfId="4411" priority="7651" operator="equal">
      <formula>"DIR"</formula>
    </cfRule>
    <cfRule type="cellIs" dxfId="4410" priority="7652" operator="equal">
      <formula>"DIR"</formula>
    </cfRule>
    <cfRule type="cellIs" dxfId="4409" priority="7653" operator="equal">
      <formula>"DIR"</formula>
    </cfRule>
    <cfRule type="cellIs" dxfId="4408" priority="7654" operator="equal">
      <formula>"CPMA"</formula>
    </cfRule>
    <cfRule type="cellIs" dxfId="4407" priority="7655" operator="equal">
      <formula>"CPGI"</formula>
    </cfRule>
    <cfRule type="cellIs" dxfId="4406" priority="7656" operator="equal">
      <formula>"COPM"</formula>
    </cfRule>
    <cfRule type="cellIs" dxfId="4405" priority="7657" operator="equal">
      <formula>"COAM"</formula>
    </cfRule>
    <cfRule type="cellIs" dxfId="4404" priority="7658" operator="equal">
      <formula>"COAD/CETEM"</formula>
    </cfRule>
    <cfRule type="cellIs" dxfId="4403" priority="7659" operator="equal">
      <formula>"COAD"</formula>
    </cfRule>
    <cfRule type="cellIs" dxfId="4402" priority="7660" operator="equal">
      <formula>"CATE"</formula>
    </cfRule>
  </conditionalFormatting>
  <conditionalFormatting sqref="G1536:H1536">
    <cfRule type="cellIs" dxfId="4401" priority="7639" operator="equal">
      <formula>"NR-ES"</formula>
    </cfRule>
    <cfRule type="cellIs" dxfId="4400" priority="7640" operator="equal">
      <formula>"DIR"</formula>
    </cfRule>
    <cfRule type="cellIs" dxfId="4399" priority="7641" operator="equal">
      <formula>"DIR"</formula>
    </cfRule>
    <cfRule type="cellIs" dxfId="4398" priority="7642" operator="equal">
      <formula>"DIR"</formula>
    </cfRule>
    <cfRule type="cellIs" dxfId="4397" priority="7643" operator="equal">
      <formula>"CPMA"</formula>
    </cfRule>
    <cfRule type="cellIs" dxfId="4396" priority="7644" operator="equal">
      <formula>"CPGI"</formula>
    </cfRule>
    <cfRule type="cellIs" dxfId="4395" priority="7645" operator="equal">
      <formula>"COPM"</formula>
    </cfRule>
    <cfRule type="cellIs" dxfId="4394" priority="7646" operator="equal">
      <formula>"COAM"</formula>
    </cfRule>
    <cfRule type="cellIs" dxfId="4393" priority="7647" operator="equal">
      <formula>"COAD/CETEM"</formula>
    </cfRule>
    <cfRule type="cellIs" dxfId="4392" priority="7648" operator="equal">
      <formula>"COAD"</formula>
    </cfRule>
    <cfRule type="cellIs" dxfId="4391" priority="7649" operator="equal">
      <formula>"CATE"</formula>
    </cfRule>
  </conditionalFormatting>
  <conditionalFormatting sqref="H1567">
    <cfRule type="cellIs" dxfId="4390" priority="7628" operator="equal">
      <formula>"NR-ES"</formula>
    </cfRule>
    <cfRule type="cellIs" dxfId="4389" priority="7629" operator="equal">
      <formula>"DIR"</formula>
    </cfRule>
    <cfRule type="cellIs" dxfId="4388" priority="7630" operator="equal">
      <formula>"DIR"</formula>
    </cfRule>
    <cfRule type="cellIs" dxfId="4387" priority="7631" operator="equal">
      <formula>"DIR"</formula>
    </cfRule>
    <cfRule type="cellIs" dxfId="4386" priority="7632" operator="equal">
      <formula>"CPMA"</formula>
    </cfRule>
    <cfRule type="cellIs" dxfId="4385" priority="7633" operator="equal">
      <formula>"CPGI"</formula>
    </cfRule>
    <cfRule type="cellIs" dxfId="4384" priority="7634" operator="equal">
      <formula>"COPM"</formula>
    </cfRule>
    <cfRule type="cellIs" dxfId="4383" priority="7635" operator="equal">
      <formula>"COAM"</formula>
    </cfRule>
    <cfRule type="cellIs" dxfId="4382" priority="7636" operator="equal">
      <formula>"COAD/CETEM"</formula>
    </cfRule>
    <cfRule type="cellIs" dxfId="4381" priority="7637" operator="equal">
      <formula>"COAD"</formula>
    </cfRule>
    <cfRule type="cellIs" dxfId="4380" priority="7638" operator="equal">
      <formula>"CATE"</formula>
    </cfRule>
  </conditionalFormatting>
  <conditionalFormatting sqref="H1568">
    <cfRule type="cellIs" dxfId="4379" priority="7617" operator="equal">
      <formula>"NR-ES"</formula>
    </cfRule>
    <cfRule type="cellIs" dxfId="4378" priority="7618" operator="equal">
      <formula>"DIR"</formula>
    </cfRule>
    <cfRule type="cellIs" dxfId="4377" priority="7619" operator="equal">
      <formula>"DIR"</formula>
    </cfRule>
    <cfRule type="cellIs" dxfId="4376" priority="7620" operator="equal">
      <formula>"DIR"</formula>
    </cfRule>
    <cfRule type="cellIs" dxfId="4375" priority="7621" operator="equal">
      <formula>"CPMA"</formula>
    </cfRule>
    <cfRule type="cellIs" dxfId="4374" priority="7622" operator="equal">
      <formula>"CPGI"</formula>
    </cfRule>
    <cfRule type="cellIs" dxfId="4373" priority="7623" operator="equal">
      <formula>"COPM"</formula>
    </cfRule>
    <cfRule type="cellIs" dxfId="4372" priority="7624" operator="equal">
      <formula>"COAM"</formula>
    </cfRule>
    <cfRule type="cellIs" dxfId="4371" priority="7625" operator="equal">
      <formula>"COAD/CETEM"</formula>
    </cfRule>
    <cfRule type="cellIs" dxfId="4370" priority="7626" operator="equal">
      <formula>"COAD"</formula>
    </cfRule>
    <cfRule type="cellIs" dxfId="4369" priority="7627" operator="equal">
      <formula>"CATE"</formula>
    </cfRule>
  </conditionalFormatting>
  <conditionalFormatting sqref="H1569">
    <cfRule type="cellIs" dxfId="4368" priority="7606" operator="equal">
      <formula>"NR-ES"</formula>
    </cfRule>
    <cfRule type="cellIs" dxfId="4367" priority="7607" operator="equal">
      <formula>"DIR"</formula>
    </cfRule>
    <cfRule type="cellIs" dxfId="4366" priority="7608" operator="equal">
      <formula>"DIR"</formula>
    </cfRule>
    <cfRule type="cellIs" dxfId="4365" priority="7609" operator="equal">
      <formula>"DIR"</formula>
    </cfRule>
    <cfRule type="cellIs" dxfId="4364" priority="7610" operator="equal">
      <formula>"CPMA"</formula>
    </cfRule>
    <cfRule type="cellIs" dxfId="4363" priority="7611" operator="equal">
      <formula>"CPGI"</formula>
    </cfRule>
    <cfRule type="cellIs" dxfId="4362" priority="7612" operator="equal">
      <formula>"COPM"</formula>
    </cfRule>
    <cfRule type="cellIs" dxfId="4361" priority="7613" operator="equal">
      <formula>"COAM"</formula>
    </cfRule>
    <cfRule type="cellIs" dxfId="4360" priority="7614" operator="equal">
      <formula>"COAD/CETEM"</formula>
    </cfRule>
    <cfRule type="cellIs" dxfId="4359" priority="7615" operator="equal">
      <formula>"COAD"</formula>
    </cfRule>
    <cfRule type="cellIs" dxfId="4358" priority="7616" operator="equal">
      <formula>"CATE"</formula>
    </cfRule>
  </conditionalFormatting>
  <conditionalFormatting sqref="H1570">
    <cfRule type="cellIs" dxfId="4357" priority="7595" operator="equal">
      <formula>"NR-ES"</formula>
    </cfRule>
    <cfRule type="cellIs" dxfId="4356" priority="7596" operator="equal">
      <formula>"DIR"</formula>
    </cfRule>
    <cfRule type="cellIs" dxfId="4355" priority="7597" operator="equal">
      <formula>"DIR"</formula>
    </cfRule>
    <cfRule type="cellIs" dxfId="4354" priority="7598" operator="equal">
      <formula>"DIR"</formula>
    </cfRule>
    <cfRule type="cellIs" dxfId="4353" priority="7599" operator="equal">
      <formula>"CPMA"</formula>
    </cfRule>
    <cfRule type="cellIs" dxfId="4352" priority="7600" operator="equal">
      <formula>"CPGI"</formula>
    </cfRule>
    <cfRule type="cellIs" dxfId="4351" priority="7601" operator="equal">
      <formula>"COPM"</formula>
    </cfRule>
    <cfRule type="cellIs" dxfId="4350" priority="7602" operator="equal">
      <formula>"COAM"</formula>
    </cfRule>
    <cfRule type="cellIs" dxfId="4349" priority="7603" operator="equal">
      <formula>"COAD/CETEM"</formula>
    </cfRule>
    <cfRule type="cellIs" dxfId="4348" priority="7604" operator="equal">
      <formula>"COAD"</formula>
    </cfRule>
    <cfRule type="cellIs" dxfId="4347" priority="7605" operator="equal">
      <formula>"CATE"</formula>
    </cfRule>
  </conditionalFormatting>
  <conditionalFormatting sqref="H1571">
    <cfRule type="cellIs" dxfId="4346" priority="7584" operator="equal">
      <formula>"NR-ES"</formula>
    </cfRule>
    <cfRule type="cellIs" dxfId="4345" priority="7585" operator="equal">
      <formula>"DIR"</formula>
    </cfRule>
    <cfRule type="cellIs" dxfId="4344" priority="7586" operator="equal">
      <formula>"DIR"</formula>
    </cfRule>
    <cfRule type="cellIs" dxfId="4343" priority="7587" operator="equal">
      <formula>"DIR"</formula>
    </cfRule>
    <cfRule type="cellIs" dxfId="4342" priority="7588" operator="equal">
      <formula>"CPMA"</formula>
    </cfRule>
    <cfRule type="cellIs" dxfId="4341" priority="7589" operator="equal">
      <formula>"CPGI"</formula>
    </cfRule>
    <cfRule type="cellIs" dxfId="4340" priority="7590" operator="equal">
      <formula>"COPM"</formula>
    </cfRule>
    <cfRule type="cellIs" dxfId="4339" priority="7591" operator="equal">
      <formula>"COAM"</formula>
    </cfRule>
    <cfRule type="cellIs" dxfId="4338" priority="7592" operator="equal">
      <formula>"COAD/CETEM"</formula>
    </cfRule>
    <cfRule type="cellIs" dxfId="4337" priority="7593" operator="equal">
      <formula>"COAD"</formula>
    </cfRule>
    <cfRule type="cellIs" dxfId="4336" priority="7594" operator="equal">
      <formula>"CATE"</formula>
    </cfRule>
  </conditionalFormatting>
  <conditionalFormatting sqref="H1572">
    <cfRule type="cellIs" dxfId="4335" priority="7573" operator="equal">
      <formula>"NR-ES"</formula>
    </cfRule>
    <cfRule type="cellIs" dxfId="4334" priority="7574" operator="equal">
      <formula>"DIR"</formula>
    </cfRule>
    <cfRule type="cellIs" dxfId="4333" priority="7575" operator="equal">
      <formula>"DIR"</formula>
    </cfRule>
    <cfRule type="cellIs" dxfId="4332" priority="7576" operator="equal">
      <formula>"DIR"</formula>
    </cfRule>
    <cfRule type="cellIs" dxfId="4331" priority="7577" operator="equal">
      <formula>"CPMA"</formula>
    </cfRule>
    <cfRule type="cellIs" dxfId="4330" priority="7578" operator="equal">
      <formula>"CPGI"</formula>
    </cfRule>
    <cfRule type="cellIs" dxfId="4329" priority="7579" operator="equal">
      <formula>"COPM"</formula>
    </cfRule>
    <cfRule type="cellIs" dxfId="4328" priority="7580" operator="equal">
      <formula>"COAM"</formula>
    </cfRule>
    <cfRule type="cellIs" dxfId="4327" priority="7581" operator="equal">
      <formula>"COAD/CETEM"</formula>
    </cfRule>
    <cfRule type="cellIs" dxfId="4326" priority="7582" operator="equal">
      <formula>"COAD"</formula>
    </cfRule>
    <cfRule type="cellIs" dxfId="4325" priority="7583" operator="equal">
      <formula>"CATE"</formula>
    </cfRule>
  </conditionalFormatting>
  <conditionalFormatting sqref="H1573">
    <cfRule type="cellIs" dxfId="4324" priority="7562" operator="equal">
      <formula>"NR-ES"</formula>
    </cfRule>
    <cfRule type="cellIs" dxfId="4323" priority="7563" operator="equal">
      <formula>"DIR"</formula>
    </cfRule>
    <cfRule type="cellIs" dxfId="4322" priority="7564" operator="equal">
      <formula>"DIR"</formula>
    </cfRule>
    <cfRule type="cellIs" dxfId="4321" priority="7565" operator="equal">
      <formula>"DIR"</formula>
    </cfRule>
    <cfRule type="cellIs" dxfId="4320" priority="7566" operator="equal">
      <formula>"CPMA"</formula>
    </cfRule>
    <cfRule type="cellIs" dxfId="4319" priority="7567" operator="equal">
      <formula>"CPGI"</formula>
    </cfRule>
    <cfRule type="cellIs" dxfId="4318" priority="7568" operator="equal">
      <formula>"COPM"</formula>
    </cfRule>
    <cfRule type="cellIs" dxfId="4317" priority="7569" operator="equal">
      <formula>"COAM"</formula>
    </cfRule>
    <cfRule type="cellIs" dxfId="4316" priority="7570" operator="equal">
      <formula>"COAD/CETEM"</formula>
    </cfRule>
    <cfRule type="cellIs" dxfId="4315" priority="7571" operator="equal">
      <formula>"COAD"</formula>
    </cfRule>
    <cfRule type="cellIs" dxfId="4314" priority="7572" operator="equal">
      <formula>"CATE"</formula>
    </cfRule>
  </conditionalFormatting>
  <conditionalFormatting sqref="H1574">
    <cfRule type="cellIs" dxfId="4313" priority="7551" operator="equal">
      <formula>"NR-ES"</formula>
    </cfRule>
    <cfRule type="cellIs" dxfId="4312" priority="7552" operator="equal">
      <formula>"DIR"</formula>
    </cfRule>
    <cfRule type="cellIs" dxfId="4311" priority="7553" operator="equal">
      <formula>"DIR"</formula>
    </cfRule>
    <cfRule type="cellIs" dxfId="4310" priority="7554" operator="equal">
      <formula>"DIR"</formula>
    </cfRule>
    <cfRule type="cellIs" dxfId="4309" priority="7555" operator="equal">
      <formula>"CPMA"</formula>
    </cfRule>
    <cfRule type="cellIs" dxfId="4308" priority="7556" operator="equal">
      <formula>"CPGI"</formula>
    </cfRule>
    <cfRule type="cellIs" dxfId="4307" priority="7557" operator="equal">
      <formula>"COPM"</formula>
    </cfRule>
    <cfRule type="cellIs" dxfId="4306" priority="7558" operator="equal">
      <formula>"COAM"</formula>
    </cfRule>
    <cfRule type="cellIs" dxfId="4305" priority="7559" operator="equal">
      <formula>"COAD/CETEM"</formula>
    </cfRule>
    <cfRule type="cellIs" dxfId="4304" priority="7560" operator="equal">
      <formula>"COAD"</formula>
    </cfRule>
    <cfRule type="cellIs" dxfId="4303" priority="7561" operator="equal">
      <formula>"CATE"</formula>
    </cfRule>
  </conditionalFormatting>
  <conditionalFormatting sqref="H1575">
    <cfRule type="cellIs" dxfId="4302" priority="7540" operator="equal">
      <formula>"NR-ES"</formula>
    </cfRule>
    <cfRule type="cellIs" dxfId="4301" priority="7541" operator="equal">
      <formula>"DIR"</formula>
    </cfRule>
    <cfRule type="cellIs" dxfId="4300" priority="7542" operator="equal">
      <formula>"DIR"</formula>
    </cfRule>
    <cfRule type="cellIs" dxfId="4299" priority="7543" operator="equal">
      <formula>"DIR"</formula>
    </cfRule>
    <cfRule type="cellIs" dxfId="4298" priority="7544" operator="equal">
      <formula>"CPMA"</formula>
    </cfRule>
    <cfRule type="cellIs" dxfId="4297" priority="7545" operator="equal">
      <formula>"CPGI"</formula>
    </cfRule>
    <cfRule type="cellIs" dxfId="4296" priority="7546" operator="equal">
      <formula>"COPM"</formula>
    </cfRule>
    <cfRule type="cellIs" dxfId="4295" priority="7547" operator="equal">
      <formula>"COAM"</formula>
    </cfRule>
    <cfRule type="cellIs" dxfId="4294" priority="7548" operator="equal">
      <formula>"COAD/CETEM"</formula>
    </cfRule>
    <cfRule type="cellIs" dxfId="4293" priority="7549" operator="equal">
      <formula>"COAD"</formula>
    </cfRule>
    <cfRule type="cellIs" dxfId="4292" priority="7550" operator="equal">
      <formula>"CATE"</formula>
    </cfRule>
  </conditionalFormatting>
  <conditionalFormatting sqref="H1576">
    <cfRule type="cellIs" dxfId="4291" priority="7529" operator="equal">
      <formula>"NR-ES"</formula>
    </cfRule>
    <cfRule type="cellIs" dxfId="4290" priority="7530" operator="equal">
      <formula>"DIR"</formula>
    </cfRule>
    <cfRule type="cellIs" dxfId="4289" priority="7531" operator="equal">
      <formula>"DIR"</formula>
    </cfRule>
    <cfRule type="cellIs" dxfId="4288" priority="7532" operator="equal">
      <formula>"DIR"</formula>
    </cfRule>
    <cfRule type="cellIs" dxfId="4287" priority="7533" operator="equal">
      <formula>"CPMA"</formula>
    </cfRule>
    <cfRule type="cellIs" dxfId="4286" priority="7534" operator="equal">
      <formula>"CPGI"</formula>
    </cfRule>
    <cfRule type="cellIs" dxfId="4285" priority="7535" operator="equal">
      <formula>"COPM"</formula>
    </cfRule>
    <cfRule type="cellIs" dxfId="4284" priority="7536" operator="equal">
      <formula>"COAM"</formula>
    </cfRule>
    <cfRule type="cellIs" dxfId="4283" priority="7537" operator="equal">
      <formula>"COAD/CETEM"</formula>
    </cfRule>
    <cfRule type="cellIs" dxfId="4282" priority="7538" operator="equal">
      <formula>"COAD"</formula>
    </cfRule>
    <cfRule type="cellIs" dxfId="4281" priority="7539" operator="equal">
      <formula>"CATE"</formula>
    </cfRule>
  </conditionalFormatting>
  <conditionalFormatting sqref="H1577">
    <cfRule type="cellIs" dxfId="4280" priority="7518" operator="equal">
      <formula>"NR-ES"</formula>
    </cfRule>
    <cfRule type="cellIs" dxfId="4279" priority="7519" operator="equal">
      <formula>"DIR"</formula>
    </cfRule>
    <cfRule type="cellIs" dxfId="4278" priority="7520" operator="equal">
      <formula>"DIR"</formula>
    </cfRule>
    <cfRule type="cellIs" dxfId="4277" priority="7521" operator="equal">
      <formula>"DIR"</formula>
    </cfRule>
    <cfRule type="cellIs" dxfId="4276" priority="7522" operator="equal">
      <formula>"CPMA"</formula>
    </cfRule>
    <cfRule type="cellIs" dxfId="4275" priority="7523" operator="equal">
      <formula>"CPGI"</formula>
    </cfRule>
    <cfRule type="cellIs" dxfId="4274" priority="7524" operator="equal">
      <formula>"COPM"</formula>
    </cfRule>
    <cfRule type="cellIs" dxfId="4273" priority="7525" operator="equal">
      <formula>"COAM"</formula>
    </cfRule>
    <cfRule type="cellIs" dxfId="4272" priority="7526" operator="equal">
      <formula>"COAD/CETEM"</formula>
    </cfRule>
    <cfRule type="cellIs" dxfId="4271" priority="7527" operator="equal">
      <formula>"COAD"</formula>
    </cfRule>
    <cfRule type="cellIs" dxfId="4270" priority="7528" operator="equal">
      <formula>"CATE"</formula>
    </cfRule>
  </conditionalFormatting>
  <conditionalFormatting sqref="H1578">
    <cfRule type="cellIs" dxfId="4269" priority="7507" operator="equal">
      <formula>"NR-ES"</formula>
    </cfRule>
    <cfRule type="cellIs" dxfId="4268" priority="7508" operator="equal">
      <formula>"DIR"</formula>
    </cfRule>
    <cfRule type="cellIs" dxfId="4267" priority="7509" operator="equal">
      <formula>"DIR"</formula>
    </cfRule>
    <cfRule type="cellIs" dxfId="4266" priority="7510" operator="equal">
      <formula>"DIR"</formula>
    </cfRule>
    <cfRule type="cellIs" dxfId="4265" priority="7511" operator="equal">
      <formula>"CPMA"</formula>
    </cfRule>
    <cfRule type="cellIs" dxfId="4264" priority="7512" operator="equal">
      <formula>"CPGI"</formula>
    </cfRule>
    <cfRule type="cellIs" dxfId="4263" priority="7513" operator="equal">
      <formula>"COPM"</formula>
    </cfRule>
    <cfRule type="cellIs" dxfId="4262" priority="7514" operator="equal">
      <formula>"COAM"</formula>
    </cfRule>
    <cfRule type="cellIs" dxfId="4261" priority="7515" operator="equal">
      <formula>"COAD/CETEM"</formula>
    </cfRule>
    <cfRule type="cellIs" dxfId="4260" priority="7516" operator="equal">
      <formula>"COAD"</formula>
    </cfRule>
    <cfRule type="cellIs" dxfId="4259" priority="7517" operator="equal">
      <formula>"CATE"</formula>
    </cfRule>
  </conditionalFormatting>
  <conditionalFormatting sqref="H1579">
    <cfRule type="cellIs" dxfId="4258" priority="7496" operator="equal">
      <formula>"NR-ES"</formula>
    </cfRule>
    <cfRule type="cellIs" dxfId="4257" priority="7497" operator="equal">
      <formula>"DIR"</formula>
    </cfRule>
    <cfRule type="cellIs" dxfId="4256" priority="7498" operator="equal">
      <formula>"DIR"</formula>
    </cfRule>
    <cfRule type="cellIs" dxfId="4255" priority="7499" operator="equal">
      <formula>"DIR"</formula>
    </cfRule>
    <cfRule type="cellIs" dxfId="4254" priority="7500" operator="equal">
      <formula>"CPMA"</formula>
    </cfRule>
    <cfRule type="cellIs" dxfId="4253" priority="7501" operator="equal">
      <formula>"CPGI"</formula>
    </cfRule>
    <cfRule type="cellIs" dxfId="4252" priority="7502" operator="equal">
      <formula>"COPM"</formula>
    </cfRule>
    <cfRule type="cellIs" dxfId="4251" priority="7503" operator="equal">
      <formula>"COAM"</formula>
    </cfRule>
    <cfRule type="cellIs" dxfId="4250" priority="7504" operator="equal">
      <formula>"COAD/CETEM"</formula>
    </cfRule>
    <cfRule type="cellIs" dxfId="4249" priority="7505" operator="equal">
      <formula>"COAD"</formula>
    </cfRule>
    <cfRule type="cellIs" dxfId="4248" priority="7506" operator="equal">
      <formula>"CATE"</formula>
    </cfRule>
  </conditionalFormatting>
  <conditionalFormatting sqref="H1580">
    <cfRule type="cellIs" dxfId="4247" priority="7485" operator="equal">
      <formula>"NR-ES"</formula>
    </cfRule>
    <cfRule type="cellIs" dxfId="4246" priority="7486" operator="equal">
      <formula>"DIR"</formula>
    </cfRule>
    <cfRule type="cellIs" dxfId="4245" priority="7487" operator="equal">
      <formula>"DIR"</formula>
    </cfRule>
    <cfRule type="cellIs" dxfId="4244" priority="7488" operator="equal">
      <formula>"DIR"</formula>
    </cfRule>
    <cfRule type="cellIs" dxfId="4243" priority="7489" operator="equal">
      <formula>"CPMA"</formula>
    </cfRule>
    <cfRule type="cellIs" dxfId="4242" priority="7490" operator="equal">
      <formula>"CPGI"</formula>
    </cfRule>
    <cfRule type="cellIs" dxfId="4241" priority="7491" operator="equal">
      <formula>"COPM"</formula>
    </cfRule>
    <cfRule type="cellIs" dxfId="4240" priority="7492" operator="equal">
      <formula>"COAM"</formula>
    </cfRule>
    <cfRule type="cellIs" dxfId="4239" priority="7493" operator="equal">
      <formula>"COAD/CETEM"</formula>
    </cfRule>
    <cfRule type="cellIs" dxfId="4238" priority="7494" operator="equal">
      <formula>"COAD"</formula>
    </cfRule>
    <cfRule type="cellIs" dxfId="4237" priority="7495" operator="equal">
      <formula>"CATE"</formula>
    </cfRule>
  </conditionalFormatting>
  <conditionalFormatting sqref="H1581">
    <cfRule type="cellIs" dxfId="4236" priority="7474" operator="equal">
      <formula>"NR-ES"</formula>
    </cfRule>
    <cfRule type="cellIs" dxfId="4235" priority="7475" operator="equal">
      <formula>"DIR"</formula>
    </cfRule>
    <cfRule type="cellIs" dxfId="4234" priority="7476" operator="equal">
      <formula>"DIR"</formula>
    </cfRule>
    <cfRule type="cellIs" dxfId="4233" priority="7477" operator="equal">
      <formula>"DIR"</formula>
    </cfRule>
    <cfRule type="cellIs" dxfId="4232" priority="7478" operator="equal">
      <formula>"CPMA"</formula>
    </cfRule>
    <cfRule type="cellIs" dxfId="4231" priority="7479" operator="equal">
      <formula>"CPGI"</formula>
    </cfRule>
    <cfRule type="cellIs" dxfId="4230" priority="7480" operator="equal">
      <formula>"COPM"</formula>
    </cfRule>
    <cfRule type="cellIs" dxfId="4229" priority="7481" operator="equal">
      <formula>"COAM"</formula>
    </cfRule>
    <cfRule type="cellIs" dxfId="4228" priority="7482" operator="equal">
      <formula>"COAD/CETEM"</formula>
    </cfRule>
    <cfRule type="cellIs" dxfId="4227" priority="7483" operator="equal">
      <formula>"COAD"</formula>
    </cfRule>
    <cfRule type="cellIs" dxfId="4226" priority="7484" operator="equal">
      <formula>"CATE"</formula>
    </cfRule>
  </conditionalFormatting>
  <conditionalFormatting sqref="H1594">
    <cfRule type="cellIs" dxfId="4225" priority="7463" operator="equal">
      <formula>"NR-ES"</formula>
    </cfRule>
    <cfRule type="cellIs" dxfId="4224" priority="7464" operator="equal">
      <formula>"DIR"</formula>
    </cfRule>
    <cfRule type="cellIs" dxfId="4223" priority="7465" operator="equal">
      <formula>"DIR"</formula>
    </cfRule>
    <cfRule type="cellIs" dxfId="4222" priority="7466" operator="equal">
      <formula>"DIR"</formula>
    </cfRule>
    <cfRule type="cellIs" dxfId="4221" priority="7467" operator="equal">
      <formula>"CPMA"</formula>
    </cfRule>
    <cfRule type="cellIs" dxfId="4220" priority="7468" operator="equal">
      <formula>"CPGI"</formula>
    </cfRule>
    <cfRule type="cellIs" dxfId="4219" priority="7469" operator="equal">
      <formula>"COPM"</formula>
    </cfRule>
    <cfRule type="cellIs" dxfId="4218" priority="7470" operator="equal">
      <formula>"COAM"</formula>
    </cfRule>
    <cfRule type="cellIs" dxfId="4217" priority="7471" operator="equal">
      <formula>"COAD/CETEM"</formula>
    </cfRule>
    <cfRule type="cellIs" dxfId="4216" priority="7472" operator="equal">
      <formula>"COAD"</formula>
    </cfRule>
    <cfRule type="cellIs" dxfId="4215" priority="7473" operator="equal">
      <formula>"CATE"</formula>
    </cfRule>
  </conditionalFormatting>
  <conditionalFormatting sqref="H1595">
    <cfRule type="cellIs" dxfId="4214" priority="7452" operator="equal">
      <formula>"NR-ES"</formula>
    </cfRule>
    <cfRule type="cellIs" dxfId="4213" priority="7453" operator="equal">
      <formula>"DIR"</formula>
    </cfRule>
    <cfRule type="cellIs" dxfId="4212" priority="7454" operator="equal">
      <formula>"DIR"</formula>
    </cfRule>
    <cfRule type="cellIs" dxfId="4211" priority="7455" operator="equal">
      <formula>"DIR"</formula>
    </cfRule>
    <cfRule type="cellIs" dxfId="4210" priority="7456" operator="equal">
      <formula>"CPMA"</formula>
    </cfRule>
    <cfRule type="cellIs" dxfId="4209" priority="7457" operator="equal">
      <formula>"CPGI"</formula>
    </cfRule>
    <cfRule type="cellIs" dxfId="4208" priority="7458" operator="equal">
      <formula>"COPM"</formula>
    </cfRule>
    <cfRule type="cellIs" dxfId="4207" priority="7459" operator="equal">
      <formula>"COAM"</formula>
    </cfRule>
    <cfRule type="cellIs" dxfId="4206" priority="7460" operator="equal">
      <formula>"COAD/CETEM"</formula>
    </cfRule>
    <cfRule type="cellIs" dxfId="4205" priority="7461" operator="equal">
      <formula>"COAD"</formula>
    </cfRule>
    <cfRule type="cellIs" dxfId="4204" priority="7462" operator="equal">
      <formula>"CATE"</formula>
    </cfRule>
  </conditionalFormatting>
  <conditionalFormatting sqref="H1596">
    <cfRule type="cellIs" dxfId="4203" priority="7441" operator="equal">
      <formula>"NR-ES"</formula>
    </cfRule>
    <cfRule type="cellIs" dxfId="4202" priority="7442" operator="equal">
      <formula>"DIR"</formula>
    </cfRule>
    <cfRule type="cellIs" dxfId="4201" priority="7443" operator="equal">
      <formula>"DIR"</formula>
    </cfRule>
    <cfRule type="cellIs" dxfId="4200" priority="7444" operator="equal">
      <formula>"DIR"</formula>
    </cfRule>
    <cfRule type="cellIs" dxfId="4199" priority="7445" operator="equal">
      <formula>"CPMA"</formula>
    </cfRule>
    <cfRule type="cellIs" dxfId="4198" priority="7446" operator="equal">
      <formula>"CPGI"</formula>
    </cfRule>
    <cfRule type="cellIs" dxfId="4197" priority="7447" operator="equal">
      <formula>"COPM"</formula>
    </cfRule>
    <cfRule type="cellIs" dxfId="4196" priority="7448" operator="equal">
      <formula>"COAM"</formula>
    </cfRule>
    <cfRule type="cellIs" dxfId="4195" priority="7449" operator="equal">
      <formula>"COAD/CETEM"</formula>
    </cfRule>
    <cfRule type="cellIs" dxfId="4194" priority="7450" operator="equal">
      <formula>"COAD"</formula>
    </cfRule>
    <cfRule type="cellIs" dxfId="4193" priority="7451" operator="equal">
      <formula>"CATE"</formula>
    </cfRule>
  </conditionalFormatting>
  <conditionalFormatting sqref="H1597">
    <cfRule type="cellIs" dxfId="4192" priority="7430" operator="equal">
      <formula>"NR-ES"</formula>
    </cfRule>
    <cfRule type="cellIs" dxfId="4191" priority="7431" operator="equal">
      <formula>"DIR"</formula>
    </cfRule>
    <cfRule type="cellIs" dxfId="4190" priority="7432" operator="equal">
      <formula>"DIR"</formula>
    </cfRule>
    <cfRule type="cellIs" dxfId="4189" priority="7433" operator="equal">
      <formula>"DIR"</formula>
    </cfRule>
    <cfRule type="cellIs" dxfId="4188" priority="7434" operator="equal">
      <formula>"CPMA"</formula>
    </cfRule>
    <cfRule type="cellIs" dxfId="4187" priority="7435" operator="equal">
      <formula>"CPGI"</formula>
    </cfRule>
    <cfRule type="cellIs" dxfId="4186" priority="7436" operator="equal">
      <formula>"COPM"</formula>
    </cfRule>
    <cfRule type="cellIs" dxfId="4185" priority="7437" operator="equal">
      <formula>"COAM"</formula>
    </cfRule>
    <cfRule type="cellIs" dxfId="4184" priority="7438" operator="equal">
      <formula>"COAD/CETEM"</formula>
    </cfRule>
    <cfRule type="cellIs" dxfId="4183" priority="7439" operator="equal">
      <formula>"COAD"</formula>
    </cfRule>
    <cfRule type="cellIs" dxfId="4182" priority="7440" operator="equal">
      <formula>"CATE"</formula>
    </cfRule>
  </conditionalFormatting>
  <conditionalFormatting sqref="H1598">
    <cfRule type="cellIs" dxfId="4181" priority="7419" operator="equal">
      <formula>"NR-ES"</formula>
    </cfRule>
    <cfRule type="cellIs" dxfId="4180" priority="7420" operator="equal">
      <formula>"DIR"</formula>
    </cfRule>
    <cfRule type="cellIs" dxfId="4179" priority="7421" operator="equal">
      <formula>"DIR"</formula>
    </cfRule>
    <cfRule type="cellIs" dxfId="4178" priority="7422" operator="equal">
      <formula>"DIR"</formula>
    </cfRule>
    <cfRule type="cellIs" dxfId="4177" priority="7423" operator="equal">
      <formula>"CPMA"</formula>
    </cfRule>
    <cfRule type="cellIs" dxfId="4176" priority="7424" operator="equal">
      <formula>"CPGI"</formula>
    </cfRule>
    <cfRule type="cellIs" dxfId="4175" priority="7425" operator="equal">
      <formula>"COPM"</formula>
    </cfRule>
    <cfRule type="cellIs" dxfId="4174" priority="7426" operator="equal">
      <formula>"COAM"</formula>
    </cfRule>
    <cfRule type="cellIs" dxfId="4173" priority="7427" operator="equal">
      <formula>"COAD/CETEM"</formula>
    </cfRule>
    <cfRule type="cellIs" dxfId="4172" priority="7428" operator="equal">
      <formula>"COAD"</formula>
    </cfRule>
    <cfRule type="cellIs" dxfId="4171" priority="7429" operator="equal">
      <formula>"CATE"</formula>
    </cfRule>
  </conditionalFormatting>
  <conditionalFormatting sqref="H1599">
    <cfRule type="cellIs" dxfId="4170" priority="7408" operator="equal">
      <formula>"NR-ES"</formula>
    </cfRule>
    <cfRule type="cellIs" dxfId="4169" priority="7409" operator="equal">
      <formula>"DIR"</formula>
    </cfRule>
    <cfRule type="cellIs" dxfId="4168" priority="7410" operator="equal">
      <formula>"DIR"</formula>
    </cfRule>
    <cfRule type="cellIs" dxfId="4167" priority="7411" operator="equal">
      <formula>"DIR"</formula>
    </cfRule>
    <cfRule type="cellIs" dxfId="4166" priority="7412" operator="equal">
      <formula>"CPMA"</formula>
    </cfRule>
    <cfRule type="cellIs" dxfId="4165" priority="7413" operator="equal">
      <formula>"CPGI"</formula>
    </cfRule>
    <cfRule type="cellIs" dxfId="4164" priority="7414" operator="equal">
      <formula>"COPM"</formula>
    </cfRule>
    <cfRule type="cellIs" dxfId="4163" priority="7415" operator="equal">
      <formula>"COAM"</formula>
    </cfRule>
    <cfRule type="cellIs" dxfId="4162" priority="7416" operator="equal">
      <formula>"COAD/CETEM"</formula>
    </cfRule>
    <cfRule type="cellIs" dxfId="4161" priority="7417" operator="equal">
      <formula>"COAD"</formula>
    </cfRule>
    <cfRule type="cellIs" dxfId="4160" priority="7418" operator="equal">
      <formula>"CATE"</formula>
    </cfRule>
  </conditionalFormatting>
  <conditionalFormatting sqref="H1600">
    <cfRule type="cellIs" dxfId="4159" priority="7397" operator="equal">
      <formula>"NR-ES"</formula>
    </cfRule>
    <cfRule type="cellIs" dxfId="4158" priority="7398" operator="equal">
      <formula>"DIR"</formula>
    </cfRule>
    <cfRule type="cellIs" dxfId="4157" priority="7399" operator="equal">
      <formula>"DIR"</formula>
    </cfRule>
    <cfRule type="cellIs" dxfId="4156" priority="7400" operator="equal">
      <formula>"DIR"</formula>
    </cfRule>
    <cfRule type="cellIs" dxfId="4155" priority="7401" operator="equal">
      <formula>"CPMA"</formula>
    </cfRule>
    <cfRule type="cellIs" dxfId="4154" priority="7402" operator="equal">
      <formula>"CPGI"</formula>
    </cfRule>
    <cfRule type="cellIs" dxfId="4153" priority="7403" operator="equal">
      <formula>"COPM"</formula>
    </cfRule>
    <cfRule type="cellIs" dxfId="4152" priority="7404" operator="equal">
      <formula>"COAM"</formula>
    </cfRule>
    <cfRule type="cellIs" dxfId="4151" priority="7405" operator="equal">
      <formula>"COAD/CETEM"</formula>
    </cfRule>
    <cfRule type="cellIs" dxfId="4150" priority="7406" operator="equal">
      <formula>"COAD"</formula>
    </cfRule>
    <cfRule type="cellIs" dxfId="4149" priority="7407" operator="equal">
      <formula>"CATE"</formula>
    </cfRule>
  </conditionalFormatting>
  <conditionalFormatting sqref="H1601">
    <cfRule type="cellIs" dxfId="4148" priority="7386" operator="equal">
      <formula>"NR-ES"</formula>
    </cfRule>
    <cfRule type="cellIs" dxfId="4147" priority="7387" operator="equal">
      <formula>"DIR"</formula>
    </cfRule>
    <cfRule type="cellIs" dxfId="4146" priority="7388" operator="equal">
      <formula>"DIR"</formula>
    </cfRule>
    <cfRule type="cellIs" dxfId="4145" priority="7389" operator="equal">
      <formula>"DIR"</formula>
    </cfRule>
    <cfRule type="cellIs" dxfId="4144" priority="7390" operator="equal">
      <formula>"CPMA"</formula>
    </cfRule>
    <cfRule type="cellIs" dxfId="4143" priority="7391" operator="equal">
      <formula>"CPGI"</formula>
    </cfRule>
    <cfRule type="cellIs" dxfId="4142" priority="7392" operator="equal">
      <formula>"COPM"</formula>
    </cfRule>
    <cfRule type="cellIs" dxfId="4141" priority="7393" operator="equal">
      <formula>"COAM"</formula>
    </cfRule>
    <cfRule type="cellIs" dxfId="4140" priority="7394" operator="equal">
      <formula>"COAD/CETEM"</formula>
    </cfRule>
    <cfRule type="cellIs" dxfId="4139" priority="7395" operator="equal">
      <formula>"COAD"</formula>
    </cfRule>
    <cfRule type="cellIs" dxfId="4138" priority="7396" operator="equal">
      <formula>"CATE"</formula>
    </cfRule>
  </conditionalFormatting>
  <conditionalFormatting sqref="H1602">
    <cfRule type="cellIs" dxfId="4137" priority="7375" operator="equal">
      <formula>"NR-ES"</formula>
    </cfRule>
    <cfRule type="cellIs" dxfId="4136" priority="7376" operator="equal">
      <formula>"DIR"</formula>
    </cfRule>
    <cfRule type="cellIs" dxfId="4135" priority="7377" operator="equal">
      <formula>"DIR"</formula>
    </cfRule>
    <cfRule type="cellIs" dxfId="4134" priority="7378" operator="equal">
      <formula>"DIR"</formula>
    </cfRule>
    <cfRule type="cellIs" dxfId="4133" priority="7379" operator="equal">
      <formula>"CPMA"</formula>
    </cfRule>
    <cfRule type="cellIs" dxfId="4132" priority="7380" operator="equal">
      <formula>"CPGI"</formula>
    </cfRule>
    <cfRule type="cellIs" dxfId="4131" priority="7381" operator="equal">
      <formula>"COPM"</formula>
    </cfRule>
    <cfRule type="cellIs" dxfId="4130" priority="7382" operator="equal">
      <formula>"COAM"</formula>
    </cfRule>
    <cfRule type="cellIs" dxfId="4129" priority="7383" operator="equal">
      <formula>"COAD/CETEM"</formula>
    </cfRule>
    <cfRule type="cellIs" dxfId="4128" priority="7384" operator="equal">
      <formula>"COAD"</formula>
    </cfRule>
    <cfRule type="cellIs" dxfId="4127" priority="7385" operator="equal">
      <formula>"CATE"</formula>
    </cfRule>
  </conditionalFormatting>
  <conditionalFormatting sqref="H1640">
    <cfRule type="cellIs" dxfId="4126" priority="7364" operator="equal">
      <formula>"NR-ES"</formula>
    </cfRule>
    <cfRule type="cellIs" dxfId="4125" priority="7365" operator="equal">
      <formula>"DIR"</formula>
    </cfRule>
    <cfRule type="cellIs" dxfId="4124" priority="7366" operator="equal">
      <formula>"DIR"</formula>
    </cfRule>
    <cfRule type="cellIs" dxfId="4123" priority="7367" operator="equal">
      <formula>"DIR"</formula>
    </cfRule>
    <cfRule type="cellIs" dxfId="4122" priority="7368" operator="equal">
      <formula>"CPMA"</formula>
    </cfRule>
    <cfRule type="cellIs" dxfId="4121" priority="7369" operator="equal">
      <formula>"CPGI"</formula>
    </cfRule>
    <cfRule type="cellIs" dxfId="4120" priority="7370" operator="equal">
      <formula>"COPM"</formula>
    </cfRule>
    <cfRule type="cellIs" dxfId="4119" priority="7371" operator="equal">
      <formula>"COAM"</formula>
    </cfRule>
    <cfRule type="cellIs" dxfId="4118" priority="7372" operator="equal">
      <formula>"COAD/CETEM"</formula>
    </cfRule>
    <cfRule type="cellIs" dxfId="4117" priority="7373" operator="equal">
      <formula>"COAD"</formula>
    </cfRule>
    <cfRule type="cellIs" dxfId="4116" priority="7374" operator="equal">
      <formula>"CATE"</formula>
    </cfRule>
  </conditionalFormatting>
  <conditionalFormatting sqref="H1641">
    <cfRule type="cellIs" dxfId="4115" priority="7353" operator="equal">
      <formula>"NR-ES"</formula>
    </cfRule>
    <cfRule type="cellIs" dxfId="4114" priority="7354" operator="equal">
      <formula>"DIR"</formula>
    </cfRule>
    <cfRule type="cellIs" dxfId="4113" priority="7355" operator="equal">
      <formula>"DIR"</formula>
    </cfRule>
    <cfRule type="cellIs" dxfId="4112" priority="7356" operator="equal">
      <formula>"DIR"</formula>
    </cfRule>
    <cfRule type="cellIs" dxfId="4111" priority="7357" operator="equal">
      <formula>"CPMA"</formula>
    </cfRule>
    <cfRule type="cellIs" dxfId="4110" priority="7358" operator="equal">
      <formula>"CPGI"</formula>
    </cfRule>
    <cfRule type="cellIs" dxfId="4109" priority="7359" operator="equal">
      <formula>"COPM"</formula>
    </cfRule>
    <cfRule type="cellIs" dxfId="4108" priority="7360" operator="equal">
      <formula>"COAM"</formula>
    </cfRule>
    <cfRule type="cellIs" dxfId="4107" priority="7361" operator="equal">
      <formula>"COAD/CETEM"</formula>
    </cfRule>
    <cfRule type="cellIs" dxfId="4106" priority="7362" operator="equal">
      <formula>"COAD"</formula>
    </cfRule>
    <cfRule type="cellIs" dxfId="4105" priority="7363" operator="equal">
      <formula>"CATE"</formula>
    </cfRule>
  </conditionalFormatting>
  <conditionalFormatting sqref="H1642">
    <cfRule type="cellIs" dxfId="4104" priority="7342" operator="equal">
      <formula>"NR-ES"</formula>
    </cfRule>
    <cfRule type="cellIs" dxfId="4103" priority="7343" operator="equal">
      <formula>"DIR"</formula>
    </cfRule>
    <cfRule type="cellIs" dxfId="4102" priority="7344" operator="equal">
      <formula>"DIR"</formula>
    </cfRule>
    <cfRule type="cellIs" dxfId="4101" priority="7345" operator="equal">
      <formula>"DIR"</formula>
    </cfRule>
    <cfRule type="cellIs" dxfId="4100" priority="7346" operator="equal">
      <formula>"CPMA"</formula>
    </cfRule>
    <cfRule type="cellIs" dxfId="4099" priority="7347" operator="equal">
      <formula>"CPGI"</formula>
    </cfRule>
    <cfRule type="cellIs" dxfId="4098" priority="7348" operator="equal">
      <formula>"COPM"</formula>
    </cfRule>
    <cfRule type="cellIs" dxfId="4097" priority="7349" operator="equal">
      <formula>"COAM"</formula>
    </cfRule>
    <cfRule type="cellIs" dxfId="4096" priority="7350" operator="equal">
      <formula>"COAD/CETEM"</formula>
    </cfRule>
    <cfRule type="cellIs" dxfId="4095" priority="7351" operator="equal">
      <formula>"COAD"</formula>
    </cfRule>
    <cfRule type="cellIs" dxfId="4094" priority="7352" operator="equal">
      <formula>"CATE"</formula>
    </cfRule>
  </conditionalFormatting>
  <conditionalFormatting sqref="H1645">
    <cfRule type="cellIs" dxfId="4093" priority="7340" operator="equal">
      <formula>"C"</formula>
    </cfRule>
    <cfRule type="cellIs" dxfId="4092" priority="7341" operator="equal">
      <formula>"C"</formula>
    </cfRule>
  </conditionalFormatting>
  <conditionalFormatting sqref="H1646">
    <cfRule type="cellIs" dxfId="4091" priority="7338" operator="equal">
      <formula>"C"</formula>
    </cfRule>
    <cfRule type="cellIs" dxfId="4090" priority="7339" operator="equal">
      <formula>"C"</formula>
    </cfRule>
  </conditionalFormatting>
  <conditionalFormatting sqref="H1647">
    <cfRule type="cellIs" dxfId="4089" priority="7336" operator="equal">
      <formula>"C"</formula>
    </cfRule>
    <cfRule type="cellIs" dxfId="4088" priority="7337" operator="equal">
      <formula>"C"</formula>
    </cfRule>
  </conditionalFormatting>
  <conditionalFormatting sqref="H1652">
    <cfRule type="cellIs" dxfId="4087" priority="7325" operator="equal">
      <formula>"NR-ES"</formula>
    </cfRule>
    <cfRule type="cellIs" dxfId="4086" priority="7326" operator="equal">
      <formula>"DIR"</formula>
    </cfRule>
    <cfRule type="cellIs" dxfId="4085" priority="7327" operator="equal">
      <formula>"DIR"</formula>
    </cfRule>
    <cfRule type="cellIs" dxfId="4084" priority="7328" operator="equal">
      <formula>"DIR"</formula>
    </cfRule>
    <cfRule type="cellIs" dxfId="4083" priority="7329" operator="equal">
      <formula>"CPMA"</formula>
    </cfRule>
    <cfRule type="cellIs" dxfId="4082" priority="7330" operator="equal">
      <formula>"CPGI"</formula>
    </cfRule>
    <cfRule type="cellIs" dxfId="4081" priority="7331" operator="equal">
      <formula>"COPM"</formula>
    </cfRule>
    <cfRule type="cellIs" dxfId="4080" priority="7332" operator="equal">
      <formula>"COAM"</formula>
    </cfRule>
    <cfRule type="cellIs" dxfId="4079" priority="7333" operator="equal">
      <formula>"COAD/CETEM"</formula>
    </cfRule>
    <cfRule type="cellIs" dxfId="4078" priority="7334" operator="equal">
      <formula>"COAD"</formula>
    </cfRule>
    <cfRule type="cellIs" dxfId="4077" priority="7335" operator="equal">
      <formula>"CATE"</formula>
    </cfRule>
  </conditionalFormatting>
  <conditionalFormatting sqref="H1653">
    <cfRule type="cellIs" dxfId="4076" priority="7314" operator="equal">
      <formula>"NR-ES"</formula>
    </cfRule>
    <cfRule type="cellIs" dxfId="4075" priority="7315" operator="equal">
      <formula>"DIR"</formula>
    </cfRule>
    <cfRule type="cellIs" dxfId="4074" priority="7316" operator="equal">
      <formula>"DIR"</formula>
    </cfRule>
    <cfRule type="cellIs" dxfId="4073" priority="7317" operator="equal">
      <formula>"DIR"</formula>
    </cfRule>
    <cfRule type="cellIs" dxfId="4072" priority="7318" operator="equal">
      <formula>"CPMA"</formula>
    </cfRule>
    <cfRule type="cellIs" dxfId="4071" priority="7319" operator="equal">
      <formula>"CPGI"</formula>
    </cfRule>
    <cfRule type="cellIs" dxfId="4070" priority="7320" operator="equal">
      <formula>"COPM"</formula>
    </cfRule>
    <cfRule type="cellIs" dxfId="4069" priority="7321" operator="equal">
      <formula>"COAM"</formula>
    </cfRule>
    <cfRule type="cellIs" dxfId="4068" priority="7322" operator="equal">
      <formula>"COAD/CETEM"</formula>
    </cfRule>
    <cfRule type="cellIs" dxfId="4067" priority="7323" operator="equal">
      <formula>"COAD"</formula>
    </cfRule>
    <cfRule type="cellIs" dxfId="4066" priority="7324" operator="equal">
      <formula>"CATE"</formula>
    </cfRule>
  </conditionalFormatting>
  <conditionalFormatting sqref="H1654">
    <cfRule type="cellIs" dxfId="4065" priority="7303" operator="equal">
      <formula>"NR-ES"</formula>
    </cfRule>
    <cfRule type="cellIs" dxfId="4064" priority="7304" operator="equal">
      <formula>"DIR"</formula>
    </cfRule>
    <cfRule type="cellIs" dxfId="4063" priority="7305" operator="equal">
      <formula>"DIR"</formula>
    </cfRule>
    <cfRule type="cellIs" dxfId="4062" priority="7306" operator="equal">
      <formula>"DIR"</formula>
    </cfRule>
    <cfRule type="cellIs" dxfId="4061" priority="7307" operator="equal">
      <formula>"CPMA"</formula>
    </cfRule>
    <cfRule type="cellIs" dxfId="4060" priority="7308" operator="equal">
      <formula>"CPGI"</formula>
    </cfRule>
    <cfRule type="cellIs" dxfId="4059" priority="7309" operator="equal">
      <formula>"COPM"</formula>
    </cfRule>
    <cfRule type="cellIs" dxfId="4058" priority="7310" operator="equal">
      <formula>"COAM"</formula>
    </cfRule>
    <cfRule type="cellIs" dxfId="4057" priority="7311" operator="equal">
      <formula>"COAD/CETEM"</formula>
    </cfRule>
    <cfRule type="cellIs" dxfId="4056" priority="7312" operator="equal">
      <formula>"COAD"</formula>
    </cfRule>
    <cfRule type="cellIs" dxfId="4055" priority="7313" operator="equal">
      <formula>"CATE"</formula>
    </cfRule>
  </conditionalFormatting>
  <conditionalFormatting sqref="H1655">
    <cfRule type="cellIs" dxfId="4054" priority="7292" operator="equal">
      <formula>"NR-ES"</formula>
    </cfRule>
    <cfRule type="cellIs" dxfId="4053" priority="7293" operator="equal">
      <formula>"DIR"</formula>
    </cfRule>
    <cfRule type="cellIs" dxfId="4052" priority="7294" operator="equal">
      <formula>"DIR"</formula>
    </cfRule>
    <cfRule type="cellIs" dxfId="4051" priority="7295" operator="equal">
      <formula>"DIR"</formula>
    </cfRule>
    <cfRule type="cellIs" dxfId="4050" priority="7296" operator="equal">
      <formula>"CPMA"</formula>
    </cfRule>
    <cfRule type="cellIs" dxfId="4049" priority="7297" operator="equal">
      <formula>"CPGI"</formula>
    </cfRule>
    <cfRule type="cellIs" dxfId="4048" priority="7298" operator="equal">
      <formula>"COPM"</formula>
    </cfRule>
    <cfRule type="cellIs" dxfId="4047" priority="7299" operator="equal">
      <formula>"COAM"</formula>
    </cfRule>
    <cfRule type="cellIs" dxfId="4046" priority="7300" operator="equal">
      <formula>"COAD/CETEM"</formula>
    </cfRule>
    <cfRule type="cellIs" dxfId="4045" priority="7301" operator="equal">
      <formula>"COAD"</formula>
    </cfRule>
    <cfRule type="cellIs" dxfId="4044" priority="7302" operator="equal">
      <formula>"CATE"</formula>
    </cfRule>
  </conditionalFormatting>
  <conditionalFormatting sqref="H1658">
    <cfRule type="cellIs" dxfId="4043" priority="7281" operator="equal">
      <formula>"NR-ES"</formula>
    </cfRule>
    <cfRule type="cellIs" dxfId="4042" priority="7282" operator="equal">
      <formula>"DIR"</formula>
    </cfRule>
    <cfRule type="cellIs" dxfId="4041" priority="7283" operator="equal">
      <formula>"DIR"</formula>
    </cfRule>
    <cfRule type="cellIs" dxfId="4040" priority="7284" operator="equal">
      <formula>"DIR"</formula>
    </cfRule>
    <cfRule type="cellIs" dxfId="4039" priority="7285" operator="equal">
      <formula>"CPMA"</formula>
    </cfRule>
    <cfRule type="cellIs" dxfId="4038" priority="7286" operator="equal">
      <formula>"CPGI"</formula>
    </cfRule>
    <cfRule type="cellIs" dxfId="4037" priority="7287" operator="equal">
      <formula>"COPM"</formula>
    </cfRule>
    <cfRule type="cellIs" dxfId="4036" priority="7288" operator="equal">
      <formula>"COAM"</formula>
    </cfRule>
    <cfRule type="cellIs" dxfId="4035" priority="7289" operator="equal">
      <formula>"COAD/CETEM"</formula>
    </cfRule>
    <cfRule type="cellIs" dxfId="4034" priority="7290" operator="equal">
      <formula>"COAD"</formula>
    </cfRule>
    <cfRule type="cellIs" dxfId="4033" priority="7291" operator="equal">
      <formula>"CATE"</formula>
    </cfRule>
  </conditionalFormatting>
  <conditionalFormatting sqref="H1659">
    <cfRule type="cellIs" dxfId="4032" priority="7270" operator="equal">
      <formula>"NR-ES"</formula>
    </cfRule>
    <cfRule type="cellIs" dxfId="4031" priority="7271" operator="equal">
      <formula>"DIR"</formula>
    </cfRule>
    <cfRule type="cellIs" dxfId="4030" priority="7272" operator="equal">
      <formula>"DIR"</formula>
    </cfRule>
    <cfRule type="cellIs" dxfId="4029" priority="7273" operator="equal">
      <formula>"DIR"</formula>
    </cfRule>
    <cfRule type="cellIs" dxfId="4028" priority="7274" operator="equal">
      <formula>"CPMA"</formula>
    </cfRule>
    <cfRule type="cellIs" dxfId="4027" priority="7275" operator="equal">
      <formula>"CPGI"</formula>
    </cfRule>
    <cfRule type="cellIs" dxfId="4026" priority="7276" operator="equal">
      <formula>"COPM"</formula>
    </cfRule>
    <cfRule type="cellIs" dxfId="4025" priority="7277" operator="equal">
      <formula>"COAM"</formula>
    </cfRule>
    <cfRule type="cellIs" dxfId="4024" priority="7278" operator="equal">
      <formula>"COAD/CETEM"</formula>
    </cfRule>
    <cfRule type="cellIs" dxfId="4023" priority="7279" operator="equal">
      <formula>"COAD"</formula>
    </cfRule>
    <cfRule type="cellIs" dxfId="4022" priority="7280" operator="equal">
      <formula>"CATE"</formula>
    </cfRule>
  </conditionalFormatting>
  <conditionalFormatting sqref="H1660">
    <cfRule type="cellIs" dxfId="4021" priority="7259" operator="equal">
      <formula>"NR-ES"</formula>
    </cfRule>
    <cfRule type="cellIs" dxfId="4020" priority="7260" operator="equal">
      <formula>"DIR"</formula>
    </cfRule>
    <cfRule type="cellIs" dxfId="4019" priority="7261" operator="equal">
      <formula>"DIR"</formula>
    </cfRule>
    <cfRule type="cellIs" dxfId="4018" priority="7262" operator="equal">
      <formula>"DIR"</formula>
    </cfRule>
    <cfRule type="cellIs" dxfId="4017" priority="7263" operator="equal">
      <formula>"CPMA"</formula>
    </cfRule>
    <cfRule type="cellIs" dxfId="4016" priority="7264" operator="equal">
      <formula>"CPGI"</formula>
    </cfRule>
    <cfRule type="cellIs" dxfId="4015" priority="7265" operator="equal">
      <formula>"COPM"</formula>
    </cfRule>
    <cfRule type="cellIs" dxfId="4014" priority="7266" operator="equal">
      <formula>"COAM"</formula>
    </cfRule>
    <cfRule type="cellIs" dxfId="4013" priority="7267" operator="equal">
      <formula>"COAD/CETEM"</formula>
    </cfRule>
    <cfRule type="cellIs" dxfId="4012" priority="7268" operator="equal">
      <formula>"COAD"</formula>
    </cfRule>
    <cfRule type="cellIs" dxfId="4011" priority="7269" operator="equal">
      <formula>"CATE"</formula>
    </cfRule>
  </conditionalFormatting>
  <conditionalFormatting sqref="H1715">
    <cfRule type="cellIs" dxfId="4010" priority="7257" operator="equal">
      <formula>"C"</formula>
    </cfRule>
    <cfRule type="cellIs" dxfId="4009" priority="7258" operator="equal">
      <formula>"C"</formula>
    </cfRule>
  </conditionalFormatting>
  <conditionalFormatting sqref="H1716">
    <cfRule type="cellIs" dxfId="4008" priority="7255" operator="equal">
      <formula>"C"</formula>
    </cfRule>
    <cfRule type="cellIs" dxfId="4007" priority="7256" operator="equal">
      <formula>"C"</formula>
    </cfRule>
  </conditionalFormatting>
  <conditionalFormatting sqref="H1717">
    <cfRule type="cellIs" dxfId="4006" priority="7253" operator="equal">
      <formula>"C"</formula>
    </cfRule>
    <cfRule type="cellIs" dxfId="4005" priority="7254" operator="equal">
      <formula>"C"</formula>
    </cfRule>
  </conditionalFormatting>
  <conditionalFormatting sqref="H1718">
    <cfRule type="cellIs" dxfId="4004" priority="7251" operator="equal">
      <formula>"C"</formula>
    </cfRule>
    <cfRule type="cellIs" dxfId="4003" priority="7252" operator="equal">
      <formula>"C"</formula>
    </cfRule>
  </conditionalFormatting>
  <conditionalFormatting sqref="H1719">
    <cfRule type="cellIs" dxfId="4002" priority="7249" operator="equal">
      <formula>"C"</formula>
    </cfRule>
    <cfRule type="cellIs" dxfId="4001" priority="7250" operator="equal">
      <formula>"C"</formula>
    </cfRule>
  </conditionalFormatting>
  <conditionalFormatting sqref="H1720">
    <cfRule type="cellIs" dxfId="4000" priority="7247" operator="equal">
      <formula>"C"</formula>
    </cfRule>
    <cfRule type="cellIs" dxfId="3999" priority="7248" operator="equal">
      <formula>"C"</formula>
    </cfRule>
  </conditionalFormatting>
  <conditionalFormatting sqref="H1721">
    <cfRule type="cellIs" dxfId="3998" priority="7245" operator="equal">
      <formula>"C"</formula>
    </cfRule>
    <cfRule type="cellIs" dxfId="3997" priority="7246" operator="equal">
      <formula>"C"</formula>
    </cfRule>
  </conditionalFormatting>
  <conditionalFormatting sqref="H1722">
    <cfRule type="cellIs" dxfId="3996" priority="7243" operator="equal">
      <formula>"C"</formula>
    </cfRule>
    <cfRule type="cellIs" dxfId="3995" priority="7244" operator="equal">
      <formula>"C"</formula>
    </cfRule>
  </conditionalFormatting>
  <conditionalFormatting sqref="H1723">
    <cfRule type="cellIs" dxfId="3994" priority="7241" operator="equal">
      <formula>"C"</formula>
    </cfRule>
    <cfRule type="cellIs" dxfId="3993" priority="7242" operator="equal">
      <formula>"C"</formula>
    </cfRule>
  </conditionalFormatting>
  <conditionalFormatting sqref="H1765">
    <cfRule type="cellIs" dxfId="3992" priority="7230" operator="equal">
      <formula>"NR-ES"</formula>
    </cfRule>
    <cfRule type="cellIs" dxfId="3991" priority="7231" operator="equal">
      <formula>"DIR"</formula>
    </cfRule>
    <cfRule type="cellIs" dxfId="3990" priority="7232" operator="equal">
      <formula>"DIR"</formula>
    </cfRule>
    <cfRule type="cellIs" dxfId="3989" priority="7233" operator="equal">
      <formula>"DIR"</formula>
    </cfRule>
    <cfRule type="cellIs" dxfId="3988" priority="7234" operator="equal">
      <formula>"CPMA"</formula>
    </cfRule>
    <cfRule type="cellIs" dxfId="3987" priority="7235" operator="equal">
      <formula>"CPGI"</formula>
    </cfRule>
    <cfRule type="cellIs" dxfId="3986" priority="7236" operator="equal">
      <formula>"COPM"</formula>
    </cfRule>
    <cfRule type="cellIs" dxfId="3985" priority="7237" operator="equal">
      <formula>"COAM"</formula>
    </cfRule>
    <cfRule type="cellIs" dxfId="3984" priority="7238" operator="equal">
      <formula>"COAD/CETEM"</formula>
    </cfRule>
    <cfRule type="cellIs" dxfId="3983" priority="7239" operator="equal">
      <formula>"COAD"</formula>
    </cfRule>
    <cfRule type="cellIs" dxfId="3982" priority="7240" operator="equal">
      <formula>"CATE"</formula>
    </cfRule>
  </conditionalFormatting>
  <conditionalFormatting sqref="H1766">
    <cfRule type="cellIs" dxfId="3981" priority="7219" operator="equal">
      <formula>"NR-ES"</formula>
    </cfRule>
    <cfRule type="cellIs" dxfId="3980" priority="7220" operator="equal">
      <formula>"DIR"</formula>
    </cfRule>
    <cfRule type="cellIs" dxfId="3979" priority="7221" operator="equal">
      <formula>"DIR"</formula>
    </cfRule>
    <cfRule type="cellIs" dxfId="3978" priority="7222" operator="equal">
      <formula>"DIR"</formula>
    </cfRule>
    <cfRule type="cellIs" dxfId="3977" priority="7223" operator="equal">
      <formula>"CPMA"</formula>
    </cfRule>
    <cfRule type="cellIs" dxfId="3976" priority="7224" operator="equal">
      <formula>"CPGI"</formula>
    </cfRule>
    <cfRule type="cellIs" dxfId="3975" priority="7225" operator="equal">
      <formula>"COPM"</formula>
    </cfRule>
    <cfRule type="cellIs" dxfId="3974" priority="7226" operator="equal">
      <formula>"COAM"</formula>
    </cfRule>
    <cfRule type="cellIs" dxfId="3973" priority="7227" operator="equal">
      <formula>"COAD/CETEM"</formula>
    </cfRule>
    <cfRule type="cellIs" dxfId="3972" priority="7228" operator="equal">
      <formula>"COAD"</formula>
    </cfRule>
    <cfRule type="cellIs" dxfId="3971" priority="7229" operator="equal">
      <formula>"CATE"</formula>
    </cfRule>
  </conditionalFormatting>
  <conditionalFormatting sqref="H1767">
    <cfRule type="cellIs" dxfId="3970" priority="7208" operator="equal">
      <formula>"NR-ES"</formula>
    </cfRule>
    <cfRule type="cellIs" dxfId="3969" priority="7209" operator="equal">
      <formula>"DIR"</formula>
    </cfRule>
    <cfRule type="cellIs" dxfId="3968" priority="7210" operator="equal">
      <formula>"DIR"</formula>
    </cfRule>
    <cfRule type="cellIs" dxfId="3967" priority="7211" operator="equal">
      <formula>"DIR"</formula>
    </cfRule>
    <cfRule type="cellIs" dxfId="3966" priority="7212" operator="equal">
      <formula>"CPMA"</formula>
    </cfRule>
    <cfRule type="cellIs" dxfId="3965" priority="7213" operator="equal">
      <formula>"CPGI"</formula>
    </cfRule>
    <cfRule type="cellIs" dxfId="3964" priority="7214" operator="equal">
      <formula>"COPM"</formula>
    </cfRule>
    <cfRule type="cellIs" dxfId="3963" priority="7215" operator="equal">
      <formula>"COAM"</formula>
    </cfRule>
    <cfRule type="cellIs" dxfId="3962" priority="7216" operator="equal">
      <formula>"COAD/CETEM"</formula>
    </cfRule>
    <cfRule type="cellIs" dxfId="3961" priority="7217" operator="equal">
      <formula>"COAD"</formula>
    </cfRule>
    <cfRule type="cellIs" dxfId="3960" priority="7218" operator="equal">
      <formula>"CATE"</formula>
    </cfRule>
  </conditionalFormatting>
  <conditionalFormatting sqref="H1769">
    <cfRule type="cellIs" dxfId="3959" priority="7206" operator="equal">
      <formula>"C"</formula>
    </cfRule>
    <cfRule type="cellIs" dxfId="3958" priority="7207" operator="equal">
      <formula>"C"</formula>
    </cfRule>
  </conditionalFormatting>
  <conditionalFormatting sqref="H1770">
    <cfRule type="cellIs" dxfId="3957" priority="7204" operator="equal">
      <formula>"C"</formula>
    </cfRule>
    <cfRule type="cellIs" dxfId="3956" priority="7205" operator="equal">
      <formula>"C"</formula>
    </cfRule>
  </conditionalFormatting>
  <conditionalFormatting sqref="H1771">
    <cfRule type="cellIs" dxfId="3955" priority="7202" operator="equal">
      <formula>"C"</formula>
    </cfRule>
    <cfRule type="cellIs" dxfId="3954" priority="7203" operator="equal">
      <formula>"C"</formula>
    </cfRule>
  </conditionalFormatting>
  <conditionalFormatting sqref="H1772">
    <cfRule type="cellIs" dxfId="3953" priority="7200" operator="equal">
      <formula>"C"</formula>
    </cfRule>
    <cfRule type="cellIs" dxfId="3952" priority="7201" operator="equal">
      <formula>"C"</formula>
    </cfRule>
  </conditionalFormatting>
  <conditionalFormatting sqref="H1773">
    <cfRule type="cellIs" dxfId="3951" priority="7198" operator="equal">
      <formula>"C"</formula>
    </cfRule>
    <cfRule type="cellIs" dxfId="3950" priority="7199" operator="equal">
      <formula>"C"</formula>
    </cfRule>
  </conditionalFormatting>
  <conditionalFormatting sqref="H1776">
    <cfRule type="cellIs" dxfId="3949" priority="7196" operator="equal">
      <formula>"C"</formula>
    </cfRule>
    <cfRule type="cellIs" dxfId="3948" priority="7197" operator="equal">
      <formula>"C"</formula>
    </cfRule>
  </conditionalFormatting>
  <conditionalFormatting sqref="H1777">
    <cfRule type="cellIs" dxfId="3947" priority="7185" operator="equal">
      <formula>"NR-ES"</formula>
    </cfRule>
    <cfRule type="cellIs" dxfId="3946" priority="7186" operator="equal">
      <formula>"DIR"</formula>
    </cfRule>
    <cfRule type="cellIs" dxfId="3945" priority="7187" operator="equal">
      <formula>"DIR"</formula>
    </cfRule>
    <cfRule type="cellIs" dxfId="3944" priority="7188" operator="equal">
      <formula>"DIR"</formula>
    </cfRule>
    <cfRule type="cellIs" dxfId="3943" priority="7189" operator="equal">
      <formula>"CPMA"</formula>
    </cfRule>
    <cfRule type="cellIs" dxfId="3942" priority="7190" operator="equal">
      <formula>"CPGI"</formula>
    </cfRule>
    <cfRule type="cellIs" dxfId="3941" priority="7191" operator="equal">
      <formula>"COPM"</formula>
    </cfRule>
    <cfRule type="cellIs" dxfId="3940" priority="7192" operator="equal">
      <formula>"COAM"</formula>
    </cfRule>
    <cfRule type="cellIs" dxfId="3939" priority="7193" operator="equal">
      <formula>"COAD/CETEM"</formula>
    </cfRule>
    <cfRule type="cellIs" dxfId="3938" priority="7194" operator="equal">
      <formula>"COAD"</formula>
    </cfRule>
    <cfRule type="cellIs" dxfId="3937" priority="7195" operator="equal">
      <formula>"CATE"</formula>
    </cfRule>
  </conditionalFormatting>
  <conditionalFormatting sqref="H1778">
    <cfRule type="cellIs" dxfId="3936" priority="7174" operator="equal">
      <formula>"NR-ES"</formula>
    </cfRule>
    <cfRule type="cellIs" dxfId="3935" priority="7175" operator="equal">
      <formula>"DIR"</formula>
    </cfRule>
    <cfRule type="cellIs" dxfId="3934" priority="7176" operator="equal">
      <formula>"DIR"</formula>
    </cfRule>
    <cfRule type="cellIs" dxfId="3933" priority="7177" operator="equal">
      <formula>"DIR"</formula>
    </cfRule>
    <cfRule type="cellIs" dxfId="3932" priority="7178" operator="equal">
      <formula>"CPMA"</formula>
    </cfRule>
    <cfRule type="cellIs" dxfId="3931" priority="7179" operator="equal">
      <formula>"CPGI"</formula>
    </cfRule>
    <cfRule type="cellIs" dxfId="3930" priority="7180" operator="equal">
      <formula>"COPM"</formula>
    </cfRule>
    <cfRule type="cellIs" dxfId="3929" priority="7181" operator="equal">
      <formula>"COAM"</formula>
    </cfRule>
    <cfRule type="cellIs" dxfId="3928" priority="7182" operator="equal">
      <formula>"COAD/CETEM"</formula>
    </cfRule>
    <cfRule type="cellIs" dxfId="3927" priority="7183" operator="equal">
      <formula>"COAD"</formula>
    </cfRule>
    <cfRule type="cellIs" dxfId="3926" priority="7184" operator="equal">
      <formula>"CATE"</formula>
    </cfRule>
  </conditionalFormatting>
  <conditionalFormatting sqref="H1780">
    <cfRule type="cellIs" dxfId="3925" priority="7163" operator="equal">
      <formula>"NR-ES"</formula>
    </cfRule>
    <cfRule type="cellIs" dxfId="3924" priority="7164" operator="equal">
      <formula>"DIR"</formula>
    </cfRule>
    <cfRule type="cellIs" dxfId="3923" priority="7165" operator="equal">
      <formula>"DIR"</formula>
    </cfRule>
    <cfRule type="cellIs" dxfId="3922" priority="7166" operator="equal">
      <formula>"DIR"</formula>
    </cfRule>
    <cfRule type="cellIs" dxfId="3921" priority="7167" operator="equal">
      <formula>"CPMA"</formula>
    </cfRule>
    <cfRule type="cellIs" dxfId="3920" priority="7168" operator="equal">
      <formula>"CPGI"</formula>
    </cfRule>
    <cfRule type="cellIs" dxfId="3919" priority="7169" operator="equal">
      <formula>"COPM"</formula>
    </cfRule>
    <cfRule type="cellIs" dxfId="3918" priority="7170" operator="equal">
      <formula>"COAM"</formula>
    </cfRule>
    <cfRule type="cellIs" dxfId="3917" priority="7171" operator="equal">
      <formula>"COAD/CETEM"</formula>
    </cfRule>
    <cfRule type="cellIs" dxfId="3916" priority="7172" operator="equal">
      <formula>"COAD"</formula>
    </cfRule>
    <cfRule type="cellIs" dxfId="3915" priority="7173" operator="equal">
      <formula>"CATE"</formula>
    </cfRule>
  </conditionalFormatting>
  <conditionalFormatting sqref="H1781">
    <cfRule type="cellIs" dxfId="3914" priority="7152" operator="equal">
      <formula>"NR-ES"</formula>
    </cfRule>
    <cfRule type="cellIs" dxfId="3913" priority="7153" operator="equal">
      <formula>"DIR"</formula>
    </cfRule>
    <cfRule type="cellIs" dxfId="3912" priority="7154" operator="equal">
      <formula>"DIR"</formula>
    </cfRule>
    <cfRule type="cellIs" dxfId="3911" priority="7155" operator="equal">
      <formula>"DIR"</formula>
    </cfRule>
    <cfRule type="cellIs" dxfId="3910" priority="7156" operator="equal">
      <formula>"CPMA"</formula>
    </cfRule>
    <cfRule type="cellIs" dxfId="3909" priority="7157" operator="equal">
      <formula>"CPGI"</formula>
    </cfRule>
    <cfRule type="cellIs" dxfId="3908" priority="7158" operator="equal">
      <formula>"COPM"</formula>
    </cfRule>
    <cfRule type="cellIs" dxfId="3907" priority="7159" operator="equal">
      <formula>"COAM"</formula>
    </cfRule>
    <cfRule type="cellIs" dxfId="3906" priority="7160" operator="equal">
      <formula>"COAD/CETEM"</formula>
    </cfRule>
    <cfRule type="cellIs" dxfId="3905" priority="7161" operator="equal">
      <formula>"COAD"</formula>
    </cfRule>
    <cfRule type="cellIs" dxfId="3904" priority="7162" operator="equal">
      <formula>"CATE"</formula>
    </cfRule>
  </conditionalFormatting>
  <conditionalFormatting sqref="H1786">
    <cfRule type="cellIs" dxfId="3903" priority="7141" operator="equal">
      <formula>"NR-ES"</formula>
    </cfRule>
    <cfRule type="cellIs" dxfId="3902" priority="7142" operator="equal">
      <formula>"DIR"</formula>
    </cfRule>
    <cfRule type="cellIs" dxfId="3901" priority="7143" operator="equal">
      <formula>"DIR"</formula>
    </cfRule>
    <cfRule type="cellIs" dxfId="3900" priority="7144" operator="equal">
      <formula>"DIR"</formula>
    </cfRule>
    <cfRule type="cellIs" dxfId="3899" priority="7145" operator="equal">
      <formula>"CPMA"</formula>
    </cfRule>
    <cfRule type="cellIs" dxfId="3898" priority="7146" operator="equal">
      <formula>"CPGI"</formula>
    </cfRule>
    <cfRule type="cellIs" dxfId="3897" priority="7147" operator="equal">
      <formula>"COPM"</formula>
    </cfRule>
    <cfRule type="cellIs" dxfId="3896" priority="7148" operator="equal">
      <formula>"COAM"</formula>
    </cfRule>
    <cfRule type="cellIs" dxfId="3895" priority="7149" operator="equal">
      <formula>"COAD/CETEM"</formula>
    </cfRule>
    <cfRule type="cellIs" dxfId="3894" priority="7150" operator="equal">
      <formula>"COAD"</formula>
    </cfRule>
    <cfRule type="cellIs" dxfId="3893" priority="7151" operator="equal">
      <formula>"CATE"</formula>
    </cfRule>
  </conditionalFormatting>
  <conditionalFormatting sqref="H1787">
    <cfRule type="cellIs" dxfId="3892" priority="7130" operator="equal">
      <formula>"NR-ES"</formula>
    </cfRule>
    <cfRule type="cellIs" dxfId="3891" priority="7131" operator="equal">
      <formula>"DIR"</formula>
    </cfRule>
    <cfRule type="cellIs" dxfId="3890" priority="7132" operator="equal">
      <formula>"DIR"</formula>
    </cfRule>
    <cfRule type="cellIs" dxfId="3889" priority="7133" operator="equal">
      <formula>"DIR"</formula>
    </cfRule>
    <cfRule type="cellIs" dxfId="3888" priority="7134" operator="equal">
      <formula>"CPMA"</formula>
    </cfRule>
    <cfRule type="cellIs" dxfId="3887" priority="7135" operator="equal">
      <formula>"CPGI"</formula>
    </cfRule>
    <cfRule type="cellIs" dxfId="3886" priority="7136" operator="equal">
      <formula>"COPM"</formula>
    </cfRule>
    <cfRule type="cellIs" dxfId="3885" priority="7137" operator="equal">
      <formula>"COAM"</formula>
    </cfRule>
    <cfRule type="cellIs" dxfId="3884" priority="7138" operator="equal">
      <formula>"COAD/CETEM"</formula>
    </cfRule>
    <cfRule type="cellIs" dxfId="3883" priority="7139" operator="equal">
      <formula>"COAD"</formula>
    </cfRule>
    <cfRule type="cellIs" dxfId="3882" priority="7140" operator="equal">
      <formula>"CATE"</formula>
    </cfRule>
  </conditionalFormatting>
  <conditionalFormatting sqref="H1788">
    <cfRule type="cellIs" dxfId="3881" priority="7119" operator="equal">
      <formula>"NR-ES"</formula>
    </cfRule>
    <cfRule type="cellIs" dxfId="3880" priority="7120" operator="equal">
      <formula>"DIR"</formula>
    </cfRule>
    <cfRule type="cellIs" dxfId="3879" priority="7121" operator="equal">
      <formula>"DIR"</formula>
    </cfRule>
    <cfRule type="cellIs" dxfId="3878" priority="7122" operator="equal">
      <formula>"DIR"</formula>
    </cfRule>
    <cfRule type="cellIs" dxfId="3877" priority="7123" operator="equal">
      <formula>"CPMA"</formula>
    </cfRule>
    <cfRule type="cellIs" dxfId="3876" priority="7124" operator="equal">
      <formula>"CPGI"</formula>
    </cfRule>
    <cfRule type="cellIs" dxfId="3875" priority="7125" operator="equal">
      <formula>"COPM"</formula>
    </cfRule>
    <cfRule type="cellIs" dxfId="3874" priority="7126" operator="equal">
      <formula>"COAM"</formula>
    </cfRule>
    <cfRule type="cellIs" dxfId="3873" priority="7127" operator="equal">
      <formula>"COAD/CETEM"</formula>
    </cfRule>
    <cfRule type="cellIs" dxfId="3872" priority="7128" operator="equal">
      <formula>"COAD"</formula>
    </cfRule>
    <cfRule type="cellIs" dxfId="3871" priority="7129" operator="equal">
      <formula>"CATE"</formula>
    </cfRule>
  </conditionalFormatting>
  <conditionalFormatting sqref="H1789">
    <cfRule type="cellIs" dxfId="3870" priority="7108" operator="equal">
      <formula>"NR-ES"</formula>
    </cfRule>
    <cfRule type="cellIs" dxfId="3869" priority="7109" operator="equal">
      <formula>"DIR"</formula>
    </cfRule>
    <cfRule type="cellIs" dxfId="3868" priority="7110" operator="equal">
      <formula>"DIR"</formula>
    </cfRule>
    <cfRule type="cellIs" dxfId="3867" priority="7111" operator="equal">
      <formula>"DIR"</formula>
    </cfRule>
    <cfRule type="cellIs" dxfId="3866" priority="7112" operator="equal">
      <formula>"CPMA"</formula>
    </cfRule>
    <cfRule type="cellIs" dxfId="3865" priority="7113" operator="equal">
      <formula>"CPGI"</formula>
    </cfRule>
    <cfRule type="cellIs" dxfId="3864" priority="7114" operator="equal">
      <formula>"COPM"</formula>
    </cfRule>
    <cfRule type="cellIs" dxfId="3863" priority="7115" operator="equal">
      <formula>"COAM"</formula>
    </cfRule>
    <cfRule type="cellIs" dxfId="3862" priority="7116" operator="equal">
      <formula>"COAD/CETEM"</formula>
    </cfRule>
    <cfRule type="cellIs" dxfId="3861" priority="7117" operator="equal">
      <formula>"COAD"</formula>
    </cfRule>
    <cfRule type="cellIs" dxfId="3860" priority="7118" operator="equal">
      <formula>"CATE"</formula>
    </cfRule>
  </conditionalFormatting>
  <conditionalFormatting sqref="H1790">
    <cfRule type="cellIs" dxfId="3859" priority="7097" operator="equal">
      <formula>"NR-ES"</formula>
    </cfRule>
    <cfRule type="cellIs" dxfId="3858" priority="7098" operator="equal">
      <formula>"DIR"</formula>
    </cfRule>
    <cfRule type="cellIs" dxfId="3857" priority="7099" operator="equal">
      <formula>"DIR"</formula>
    </cfRule>
    <cfRule type="cellIs" dxfId="3856" priority="7100" operator="equal">
      <formula>"DIR"</formula>
    </cfRule>
    <cfRule type="cellIs" dxfId="3855" priority="7101" operator="equal">
      <formula>"CPMA"</formula>
    </cfRule>
    <cfRule type="cellIs" dxfId="3854" priority="7102" operator="equal">
      <formula>"CPGI"</formula>
    </cfRule>
    <cfRule type="cellIs" dxfId="3853" priority="7103" operator="equal">
      <formula>"COPM"</formula>
    </cfRule>
    <cfRule type="cellIs" dxfId="3852" priority="7104" operator="equal">
      <formula>"COAM"</formula>
    </cfRule>
    <cfRule type="cellIs" dxfId="3851" priority="7105" operator="equal">
      <formula>"COAD/CETEM"</formula>
    </cfRule>
    <cfRule type="cellIs" dxfId="3850" priority="7106" operator="equal">
      <formula>"COAD"</formula>
    </cfRule>
    <cfRule type="cellIs" dxfId="3849" priority="7107" operator="equal">
      <formula>"CATE"</formula>
    </cfRule>
  </conditionalFormatting>
  <conditionalFormatting sqref="H1791">
    <cfRule type="cellIs" dxfId="3848" priority="7086" operator="equal">
      <formula>"NR-ES"</formula>
    </cfRule>
    <cfRule type="cellIs" dxfId="3847" priority="7087" operator="equal">
      <formula>"DIR"</formula>
    </cfRule>
    <cfRule type="cellIs" dxfId="3846" priority="7088" operator="equal">
      <formula>"DIR"</formula>
    </cfRule>
    <cfRule type="cellIs" dxfId="3845" priority="7089" operator="equal">
      <formula>"DIR"</formula>
    </cfRule>
    <cfRule type="cellIs" dxfId="3844" priority="7090" operator="equal">
      <formula>"CPMA"</formula>
    </cfRule>
    <cfRule type="cellIs" dxfId="3843" priority="7091" operator="equal">
      <formula>"CPGI"</formula>
    </cfRule>
    <cfRule type="cellIs" dxfId="3842" priority="7092" operator="equal">
      <formula>"COPM"</formula>
    </cfRule>
    <cfRule type="cellIs" dxfId="3841" priority="7093" operator="equal">
      <formula>"COAM"</formula>
    </cfRule>
    <cfRule type="cellIs" dxfId="3840" priority="7094" operator="equal">
      <formula>"COAD/CETEM"</formula>
    </cfRule>
    <cfRule type="cellIs" dxfId="3839" priority="7095" operator="equal">
      <formula>"COAD"</formula>
    </cfRule>
    <cfRule type="cellIs" dxfId="3838" priority="7096" operator="equal">
      <formula>"CATE"</formula>
    </cfRule>
  </conditionalFormatting>
  <conditionalFormatting sqref="H1792">
    <cfRule type="cellIs" dxfId="3837" priority="7075" operator="equal">
      <formula>"NR-ES"</formula>
    </cfRule>
    <cfRule type="cellIs" dxfId="3836" priority="7076" operator="equal">
      <formula>"DIR"</formula>
    </cfRule>
    <cfRule type="cellIs" dxfId="3835" priority="7077" operator="equal">
      <formula>"DIR"</formula>
    </cfRule>
    <cfRule type="cellIs" dxfId="3834" priority="7078" operator="equal">
      <formula>"DIR"</formula>
    </cfRule>
    <cfRule type="cellIs" dxfId="3833" priority="7079" operator="equal">
      <formula>"CPMA"</formula>
    </cfRule>
    <cfRule type="cellIs" dxfId="3832" priority="7080" operator="equal">
      <formula>"CPGI"</formula>
    </cfRule>
    <cfRule type="cellIs" dxfId="3831" priority="7081" operator="equal">
      <formula>"COPM"</formula>
    </cfRule>
    <cfRule type="cellIs" dxfId="3830" priority="7082" operator="equal">
      <formula>"COAM"</formula>
    </cfRule>
    <cfRule type="cellIs" dxfId="3829" priority="7083" operator="equal">
      <formula>"COAD/CETEM"</formula>
    </cfRule>
    <cfRule type="cellIs" dxfId="3828" priority="7084" operator="equal">
      <formula>"COAD"</formula>
    </cfRule>
    <cfRule type="cellIs" dxfId="3827" priority="7085" operator="equal">
      <formula>"CATE"</formula>
    </cfRule>
  </conditionalFormatting>
  <conditionalFormatting sqref="H1793">
    <cfRule type="cellIs" dxfId="3826" priority="7064" operator="equal">
      <formula>"NR-ES"</formula>
    </cfRule>
    <cfRule type="cellIs" dxfId="3825" priority="7065" operator="equal">
      <formula>"DIR"</formula>
    </cfRule>
    <cfRule type="cellIs" dxfId="3824" priority="7066" operator="equal">
      <formula>"DIR"</formula>
    </cfRule>
    <cfRule type="cellIs" dxfId="3823" priority="7067" operator="equal">
      <formula>"DIR"</formula>
    </cfRule>
    <cfRule type="cellIs" dxfId="3822" priority="7068" operator="equal">
      <formula>"CPMA"</formula>
    </cfRule>
    <cfRule type="cellIs" dxfId="3821" priority="7069" operator="equal">
      <formula>"CPGI"</formula>
    </cfRule>
    <cfRule type="cellIs" dxfId="3820" priority="7070" operator="equal">
      <formula>"COPM"</formula>
    </cfRule>
    <cfRule type="cellIs" dxfId="3819" priority="7071" operator="equal">
      <formula>"COAM"</formula>
    </cfRule>
    <cfRule type="cellIs" dxfId="3818" priority="7072" operator="equal">
      <formula>"COAD/CETEM"</formula>
    </cfRule>
    <cfRule type="cellIs" dxfId="3817" priority="7073" operator="equal">
      <formula>"COAD"</formula>
    </cfRule>
    <cfRule type="cellIs" dxfId="3816" priority="7074" operator="equal">
      <formula>"CATE"</formula>
    </cfRule>
  </conditionalFormatting>
  <conditionalFormatting sqref="G1794:H1794">
    <cfRule type="cellIs" dxfId="3815" priority="7053" operator="equal">
      <formula>"NR-ES"</formula>
    </cfRule>
    <cfRule type="cellIs" dxfId="3814" priority="7054" operator="equal">
      <formula>"DIR"</formula>
    </cfRule>
    <cfRule type="cellIs" dxfId="3813" priority="7055" operator="equal">
      <formula>"DIR"</formula>
    </cfRule>
    <cfRule type="cellIs" dxfId="3812" priority="7056" operator="equal">
      <formula>"DIR"</formula>
    </cfRule>
    <cfRule type="cellIs" dxfId="3811" priority="7057" operator="equal">
      <formula>"CPMA"</formula>
    </cfRule>
    <cfRule type="cellIs" dxfId="3810" priority="7058" operator="equal">
      <formula>"CPGI"</formula>
    </cfRule>
    <cfRule type="cellIs" dxfId="3809" priority="7059" operator="equal">
      <formula>"COPM"</formula>
    </cfRule>
    <cfRule type="cellIs" dxfId="3808" priority="7060" operator="equal">
      <formula>"COAM"</formula>
    </cfRule>
    <cfRule type="cellIs" dxfId="3807" priority="7061" operator="equal">
      <formula>"COAD/CETEM"</formula>
    </cfRule>
    <cfRule type="cellIs" dxfId="3806" priority="7062" operator="equal">
      <formula>"COAD"</formula>
    </cfRule>
    <cfRule type="cellIs" dxfId="3805" priority="7063" operator="equal">
      <formula>"CATE"</formula>
    </cfRule>
  </conditionalFormatting>
  <conditionalFormatting sqref="G1795:H1795">
    <cfRule type="cellIs" dxfId="3804" priority="7042" operator="equal">
      <formula>"NR-ES"</formula>
    </cfRule>
    <cfRule type="cellIs" dxfId="3803" priority="7043" operator="equal">
      <formula>"DIR"</formula>
    </cfRule>
    <cfRule type="cellIs" dxfId="3802" priority="7044" operator="equal">
      <formula>"DIR"</formula>
    </cfRule>
    <cfRule type="cellIs" dxfId="3801" priority="7045" operator="equal">
      <formula>"DIR"</formula>
    </cfRule>
    <cfRule type="cellIs" dxfId="3800" priority="7046" operator="equal">
      <formula>"CPMA"</formula>
    </cfRule>
    <cfRule type="cellIs" dxfId="3799" priority="7047" operator="equal">
      <formula>"CPGI"</formula>
    </cfRule>
    <cfRule type="cellIs" dxfId="3798" priority="7048" operator="equal">
      <formula>"COPM"</formula>
    </cfRule>
    <cfRule type="cellIs" dxfId="3797" priority="7049" operator="equal">
      <formula>"COAM"</formula>
    </cfRule>
    <cfRule type="cellIs" dxfId="3796" priority="7050" operator="equal">
      <formula>"COAD/CETEM"</formula>
    </cfRule>
    <cfRule type="cellIs" dxfId="3795" priority="7051" operator="equal">
      <formula>"COAD"</formula>
    </cfRule>
    <cfRule type="cellIs" dxfId="3794" priority="7052" operator="equal">
      <formula>"CATE"</formula>
    </cfRule>
  </conditionalFormatting>
  <conditionalFormatting sqref="G1796:H1796">
    <cfRule type="cellIs" dxfId="3793" priority="7031" operator="equal">
      <formula>"NR-ES"</formula>
    </cfRule>
    <cfRule type="cellIs" dxfId="3792" priority="7032" operator="equal">
      <formula>"DIR"</formula>
    </cfRule>
    <cfRule type="cellIs" dxfId="3791" priority="7033" operator="equal">
      <formula>"DIR"</formula>
    </cfRule>
    <cfRule type="cellIs" dxfId="3790" priority="7034" operator="equal">
      <formula>"DIR"</formula>
    </cfRule>
    <cfRule type="cellIs" dxfId="3789" priority="7035" operator="equal">
      <formula>"CPMA"</formula>
    </cfRule>
    <cfRule type="cellIs" dxfId="3788" priority="7036" operator="equal">
      <formula>"CPGI"</formula>
    </cfRule>
    <cfRule type="cellIs" dxfId="3787" priority="7037" operator="equal">
      <formula>"COPM"</formula>
    </cfRule>
    <cfRule type="cellIs" dxfId="3786" priority="7038" operator="equal">
      <formula>"COAM"</formula>
    </cfRule>
    <cfRule type="cellIs" dxfId="3785" priority="7039" operator="equal">
      <formula>"COAD/CETEM"</formula>
    </cfRule>
    <cfRule type="cellIs" dxfId="3784" priority="7040" operator="equal">
      <formula>"COAD"</formula>
    </cfRule>
    <cfRule type="cellIs" dxfId="3783" priority="7041" operator="equal">
      <formula>"CATE"</formula>
    </cfRule>
  </conditionalFormatting>
  <conditionalFormatting sqref="G1797:H1797">
    <cfRule type="cellIs" dxfId="3782" priority="7020" operator="equal">
      <formula>"NR-ES"</formula>
    </cfRule>
    <cfRule type="cellIs" dxfId="3781" priority="7021" operator="equal">
      <formula>"DIR"</formula>
    </cfRule>
    <cfRule type="cellIs" dxfId="3780" priority="7022" operator="equal">
      <formula>"DIR"</formula>
    </cfRule>
    <cfRule type="cellIs" dxfId="3779" priority="7023" operator="equal">
      <formula>"DIR"</formula>
    </cfRule>
    <cfRule type="cellIs" dxfId="3778" priority="7024" operator="equal">
      <formula>"CPMA"</formula>
    </cfRule>
    <cfRule type="cellIs" dxfId="3777" priority="7025" operator="equal">
      <formula>"CPGI"</formula>
    </cfRule>
    <cfRule type="cellIs" dxfId="3776" priority="7026" operator="equal">
      <formula>"COPM"</formula>
    </cfRule>
    <cfRule type="cellIs" dxfId="3775" priority="7027" operator="equal">
      <formula>"COAM"</formula>
    </cfRule>
    <cfRule type="cellIs" dxfId="3774" priority="7028" operator="equal">
      <formula>"COAD/CETEM"</formula>
    </cfRule>
    <cfRule type="cellIs" dxfId="3773" priority="7029" operator="equal">
      <formula>"COAD"</formula>
    </cfRule>
    <cfRule type="cellIs" dxfId="3772" priority="7030" operator="equal">
      <formula>"CATE"</formula>
    </cfRule>
  </conditionalFormatting>
  <conditionalFormatting sqref="G1798:H1798">
    <cfRule type="cellIs" dxfId="3771" priority="7009" operator="equal">
      <formula>"NR-ES"</formula>
    </cfRule>
    <cfRule type="cellIs" dxfId="3770" priority="7010" operator="equal">
      <formula>"DIR"</formula>
    </cfRule>
    <cfRule type="cellIs" dxfId="3769" priority="7011" operator="equal">
      <formula>"DIR"</formula>
    </cfRule>
    <cfRule type="cellIs" dxfId="3768" priority="7012" operator="equal">
      <formula>"DIR"</formula>
    </cfRule>
    <cfRule type="cellIs" dxfId="3767" priority="7013" operator="equal">
      <formula>"CPMA"</formula>
    </cfRule>
    <cfRule type="cellIs" dxfId="3766" priority="7014" operator="equal">
      <formula>"CPGI"</formula>
    </cfRule>
    <cfRule type="cellIs" dxfId="3765" priority="7015" operator="equal">
      <formula>"COPM"</formula>
    </cfRule>
    <cfRule type="cellIs" dxfId="3764" priority="7016" operator="equal">
      <formula>"COAM"</formula>
    </cfRule>
    <cfRule type="cellIs" dxfId="3763" priority="7017" operator="equal">
      <formula>"COAD/CETEM"</formula>
    </cfRule>
    <cfRule type="cellIs" dxfId="3762" priority="7018" operator="equal">
      <formula>"COAD"</formula>
    </cfRule>
    <cfRule type="cellIs" dxfId="3761" priority="7019" operator="equal">
      <formula>"CATE"</formula>
    </cfRule>
  </conditionalFormatting>
  <conditionalFormatting sqref="G1799:H1799">
    <cfRule type="cellIs" dxfId="3760" priority="6998" operator="equal">
      <formula>"NR-ES"</formula>
    </cfRule>
    <cfRule type="cellIs" dxfId="3759" priority="6999" operator="equal">
      <formula>"DIR"</formula>
    </cfRule>
    <cfRule type="cellIs" dxfId="3758" priority="7000" operator="equal">
      <formula>"DIR"</formula>
    </cfRule>
    <cfRule type="cellIs" dxfId="3757" priority="7001" operator="equal">
      <formula>"DIR"</formula>
    </cfRule>
    <cfRule type="cellIs" dxfId="3756" priority="7002" operator="equal">
      <formula>"CPMA"</formula>
    </cfRule>
    <cfRule type="cellIs" dxfId="3755" priority="7003" operator="equal">
      <formula>"CPGI"</formula>
    </cfRule>
    <cfRule type="cellIs" dxfId="3754" priority="7004" operator="equal">
      <formula>"COPM"</formula>
    </cfRule>
    <cfRule type="cellIs" dxfId="3753" priority="7005" operator="equal">
      <formula>"COAM"</formula>
    </cfRule>
    <cfRule type="cellIs" dxfId="3752" priority="7006" operator="equal">
      <formula>"COAD/CETEM"</formula>
    </cfRule>
    <cfRule type="cellIs" dxfId="3751" priority="7007" operator="equal">
      <formula>"COAD"</formula>
    </cfRule>
    <cfRule type="cellIs" dxfId="3750" priority="7008" operator="equal">
      <formula>"CATE"</formula>
    </cfRule>
  </conditionalFormatting>
  <conditionalFormatting sqref="G1800:H1800">
    <cfRule type="cellIs" dxfId="3749" priority="6987" operator="equal">
      <formula>"NR-ES"</formula>
    </cfRule>
    <cfRule type="cellIs" dxfId="3748" priority="6988" operator="equal">
      <formula>"DIR"</formula>
    </cfRule>
    <cfRule type="cellIs" dxfId="3747" priority="6989" operator="equal">
      <formula>"DIR"</formula>
    </cfRule>
    <cfRule type="cellIs" dxfId="3746" priority="6990" operator="equal">
      <formula>"DIR"</formula>
    </cfRule>
    <cfRule type="cellIs" dxfId="3745" priority="6991" operator="equal">
      <formula>"CPMA"</formula>
    </cfRule>
    <cfRule type="cellIs" dxfId="3744" priority="6992" operator="equal">
      <formula>"CPGI"</formula>
    </cfRule>
    <cfRule type="cellIs" dxfId="3743" priority="6993" operator="equal">
      <formula>"COPM"</formula>
    </cfRule>
    <cfRule type="cellIs" dxfId="3742" priority="6994" operator="equal">
      <formula>"COAM"</formula>
    </cfRule>
    <cfRule type="cellIs" dxfId="3741" priority="6995" operator="equal">
      <formula>"COAD/CETEM"</formula>
    </cfRule>
    <cfRule type="cellIs" dxfId="3740" priority="6996" operator="equal">
      <formula>"COAD"</formula>
    </cfRule>
    <cfRule type="cellIs" dxfId="3739" priority="6997" operator="equal">
      <formula>"CATE"</formula>
    </cfRule>
  </conditionalFormatting>
  <conditionalFormatting sqref="G1801:H1801">
    <cfRule type="cellIs" dxfId="3738" priority="6976" operator="equal">
      <formula>"NR-ES"</formula>
    </cfRule>
    <cfRule type="cellIs" dxfId="3737" priority="6977" operator="equal">
      <formula>"DIR"</formula>
    </cfRule>
    <cfRule type="cellIs" dxfId="3736" priority="6978" operator="equal">
      <formula>"DIR"</formula>
    </cfRule>
    <cfRule type="cellIs" dxfId="3735" priority="6979" operator="equal">
      <formula>"DIR"</formula>
    </cfRule>
    <cfRule type="cellIs" dxfId="3734" priority="6980" operator="equal">
      <formula>"CPMA"</formula>
    </cfRule>
    <cfRule type="cellIs" dxfId="3733" priority="6981" operator="equal">
      <formula>"CPGI"</formula>
    </cfRule>
    <cfRule type="cellIs" dxfId="3732" priority="6982" operator="equal">
      <formula>"COPM"</formula>
    </cfRule>
    <cfRule type="cellIs" dxfId="3731" priority="6983" operator="equal">
      <formula>"COAM"</formula>
    </cfRule>
    <cfRule type="cellIs" dxfId="3730" priority="6984" operator="equal">
      <formula>"COAD/CETEM"</formula>
    </cfRule>
    <cfRule type="cellIs" dxfId="3729" priority="6985" operator="equal">
      <formula>"COAD"</formula>
    </cfRule>
    <cfRule type="cellIs" dxfId="3728" priority="6986" operator="equal">
      <formula>"CATE"</formula>
    </cfRule>
  </conditionalFormatting>
  <conditionalFormatting sqref="G1802:H1802">
    <cfRule type="cellIs" dxfId="3727" priority="6965" operator="equal">
      <formula>"NR-ES"</formula>
    </cfRule>
    <cfRule type="cellIs" dxfId="3726" priority="6966" operator="equal">
      <formula>"DIR"</formula>
    </cfRule>
    <cfRule type="cellIs" dxfId="3725" priority="6967" operator="equal">
      <formula>"DIR"</formula>
    </cfRule>
    <cfRule type="cellIs" dxfId="3724" priority="6968" operator="equal">
      <formula>"DIR"</formula>
    </cfRule>
    <cfRule type="cellIs" dxfId="3723" priority="6969" operator="equal">
      <formula>"CPMA"</formula>
    </cfRule>
    <cfRule type="cellIs" dxfId="3722" priority="6970" operator="equal">
      <formula>"CPGI"</formula>
    </cfRule>
    <cfRule type="cellIs" dxfId="3721" priority="6971" operator="equal">
      <formula>"COPM"</formula>
    </cfRule>
    <cfRule type="cellIs" dxfId="3720" priority="6972" operator="equal">
      <formula>"COAM"</formula>
    </cfRule>
    <cfRule type="cellIs" dxfId="3719" priority="6973" operator="equal">
      <formula>"COAD/CETEM"</formula>
    </cfRule>
    <cfRule type="cellIs" dxfId="3718" priority="6974" operator="equal">
      <formula>"COAD"</formula>
    </cfRule>
    <cfRule type="cellIs" dxfId="3717" priority="6975" operator="equal">
      <formula>"CATE"</formula>
    </cfRule>
  </conditionalFormatting>
  <conditionalFormatting sqref="H1803">
    <cfRule type="cellIs" dxfId="3716" priority="6954" operator="equal">
      <formula>"NR-ES"</formula>
    </cfRule>
    <cfRule type="cellIs" dxfId="3715" priority="6955" operator="equal">
      <formula>"DIR"</formula>
    </cfRule>
    <cfRule type="cellIs" dxfId="3714" priority="6956" operator="equal">
      <formula>"DIR"</formula>
    </cfRule>
    <cfRule type="cellIs" dxfId="3713" priority="6957" operator="equal">
      <formula>"DIR"</formula>
    </cfRule>
    <cfRule type="cellIs" dxfId="3712" priority="6958" operator="equal">
      <formula>"CPMA"</formula>
    </cfRule>
    <cfRule type="cellIs" dxfId="3711" priority="6959" operator="equal">
      <formula>"CPGI"</formula>
    </cfRule>
    <cfRule type="cellIs" dxfId="3710" priority="6960" operator="equal">
      <formula>"COPM"</formula>
    </cfRule>
    <cfRule type="cellIs" dxfId="3709" priority="6961" operator="equal">
      <formula>"COAM"</formula>
    </cfRule>
    <cfRule type="cellIs" dxfId="3708" priority="6962" operator="equal">
      <formula>"COAD/CETEM"</formula>
    </cfRule>
    <cfRule type="cellIs" dxfId="3707" priority="6963" operator="equal">
      <formula>"COAD"</formula>
    </cfRule>
    <cfRule type="cellIs" dxfId="3706" priority="6964" operator="equal">
      <formula>"CATE"</formula>
    </cfRule>
  </conditionalFormatting>
  <conditionalFormatting sqref="H1804">
    <cfRule type="cellIs" dxfId="3705" priority="6943" operator="equal">
      <formula>"NR-ES"</formula>
    </cfRule>
    <cfRule type="cellIs" dxfId="3704" priority="6944" operator="equal">
      <formula>"DIR"</formula>
    </cfRule>
    <cfRule type="cellIs" dxfId="3703" priority="6945" operator="equal">
      <formula>"DIR"</formula>
    </cfRule>
    <cfRule type="cellIs" dxfId="3702" priority="6946" operator="equal">
      <formula>"DIR"</formula>
    </cfRule>
    <cfRule type="cellIs" dxfId="3701" priority="6947" operator="equal">
      <formula>"CPMA"</formula>
    </cfRule>
    <cfRule type="cellIs" dxfId="3700" priority="6948" operator="equal">
      <formula>"CPGI"</formula>
    </cfRule>
    <cfRule type="cellIs" dxfId="3699" priority="6949" operator="equal">
      <formula>"COPM"</formula>
    </cfRule>
    <cfRule type="cellIs" dxfId="3698" priority="6950" operator="equal">
      <formula>"COAM"</formula>
    </cfRule>
    <cfRule type="cellIs" dxfId="3697" priority="6951" operator="equal">
      <formula>"COAD/CETEM"</formula>
    </cfRule>
    <cfRule type="cellIs" dxfId="3696" priority="6952" operator="equal">
      <formula>"COAD"</formula>
    </cfRule>
    <cfRule type="cellIs" dxfId="3695" priority="6953" operator="equal">
      <formula>"CATE"</formula>
    </cfRule>
  </conditionalFormatting>
  <conditionalFormatting sqref="H1805">
    <cfRule type="cellIs" dxfId="3694" priority="6932" operator="equal">
      <formula>"NR-ES"</formula>
    </cfRule>
    <cfRule type="cellIs" dxfId="3693" priority="6933" operator="equal">
      <formula>"DIR"</formula>
    </cfRule>
    <cfRule type="cellIs" dxfId="3692" priority="6934" operator="equal">
      <formula>"DIR"</formula>
    </cfRule>
    <cfRule type="cellIs" dxfId="3691" priority="6935" operator="equal">
      <formula>"DIR"</formula>
    </cfRule>
    <cfRule type="cellIs" dxfId="3690" priority="6936" operator="equal">
      <formula>"CPMA"</formula>
    </cfRule>
    <cfRule type="cellIs" dxfId="3689" priority="6937" operator="equal">
      <formula>"CPGI"</formula>
    </cfRule>
    <cfRule type="cellIs" dxfId="3688" priority="6938" operator="equal">
      <formula>"COPM"</formula>
    </cfRule>
    <cfRule type="cellIs" dxfId="3687" priority="6939" operator="equal">
      <formula>"COAM"</formula>
    </cfRule>
    <cfRule type="cellIs" dxfId="3686" priority="6940" operator="equal">
      <formula>"COAD/CETEM"</formula>
    </cfRule>
    <cfRule type="cellIs" dxfId="3685" priority="6941" operator="equal">
      <formula>"COAD"</formula>
    </cfRule>
    <cfRule type="cellIs" dxfId="3684" priority="6942" operator="equal">
      <formula>"CATE"</formula>
    </cfRule>
  </conditionalFormatting>
  <conditionalFormatting sqref="H1806">
    <cfRule type="cellIs" dxfId="3683" priority="6921" operator="equal">
      <formula>"NR-ES"</formula>
    </cfRule>
    <cfRule type="cellIs" dxfId="3682" priority="6922" operator="equal">
      <formula>"DIR"</formula>
    </cfRule>
    <cfRule type="cellIs" dxfId="3681" priority="6923" operator="equal">
      <formula>"DIR"</formula>
    </cfRule>
    <cfRule type="cellIs" dxfId="3680" priority="6924" operator="equal">
      <formula>"DIR"</formula>
    </cfRule>
    <cfRule type="cellIs" dxfId="3679" priority="6925" operator="equal">
      <formula>"CPMA"</formula>
    </cfRule>
    <cfRule type="cellIs" dxfId="3678" priority="6926" operator="equal">
      <formula>"CPGI"</formula>
    </cfRule>
    <cfRule type="cellIs" dxfId="3677" priority="6927" operator="equal">
      <formula>"COPM"</formula>
    </cfRule>
    <cfRule type="cellIs" dxfId="3676" priority="6928" operator="equal">
      <formula>"COAM"</formula>
    </cfRule>
    <cfRule type="cellIs" dxfId="3675" priority="6929" operator="equal">
      <formula>"COAD/CETEM"</formula>
    </cfRule>
    <cfRule type="cellIs" dxfId="3674" priority="6930" operator="equal">
      <formula>"COAD"</formula>
    </cfRule>
    <cfRule type="cellIs" dxfId="3673" priority="6931" operator="equal">
      <formula>"CATE"</formula>
    </cfRule>
  </conditionalFormatting>
  <conditionalFormatting sqref="H1807">
    <cfRule type="cellIs" dxfId="3672" priority="6910" operator="equal">
      <formula>"NR-ES"</formula>
    </cfRule>
    <cfRule type="cellIs" dxfId="3671" priority="6911" operator="equal">
      <formula>"DIR"</formula>
    </cfRule>
    <cfRule type="cellIs" dxfId="3670" priority="6912" operator="equal">
      <formula>"DIR"</formula>
    </cfRule>
    <cfRule type="cellIs" dxfId="3669" priority="6913" operator="equal">
      <formula>"DIR"</formula>
    </cfRule>
    <cfRule type="cellIs" dxfId="3668" priority="6914" operator="equal">
      <formula>"CPMA"</formula>
    </cfRule>
    <cfRule type="cellIs" dxfId="3667" priority="6915" operator="equal">
      <formula>"CPGI"</formula>
    </cfRule>
    <cfRule type="cellIs" dxfId="3666" priority="6916" operator="equal">
      <formula>"COPM"</formula>
    </cfRule>
    <cfRule type="cellIs" dxfId="3665" priority="6917" operator="equal">
      <formula>"COAM"</formula>
    </cfRule>
    <cfRule type="cellIs" dxfId="3664" priority="6918" operator="equal">
      <formula>"COAD/CETEM"</formula>
    </cfRule>
    <cfRule type="cellIs" dxfId="3663" priority="6919" operator="equal">
      <formula>"COAD"</formula>
    </cfRule>
    <cfRule type="cellIs" dxfId="3662" priority="6920" operator="equal">
      <formula>"CATE"</formula>
    </cfRule>
  </conditionalFormatting>
  <conditionalFormatting sqref="G1808:H1808">
    <cfRule type="cellIs" dxfId="3661" priority="6899" operator="equal">
      <formula>"NR-ES"</formula>
    </cfRule>
    <cfRule type="cellIs" dxfId="3660" priority="6900" operator="equal">
      <formula>"DIR"</formula>
    </cfRule>
    <cfRule type="cellIs" dxfId="3659" priority="6901" operator="equal">
      <formula>"DIR"</formula>
    </cfRule>
    <cfRule type="cellIs" dxfId="3658" priority="6902" operator="equal">
      <formula>"DIR"</formula>
    </cfRule>
    <cfRule type="cellIs" dxfId="3657" priority="6903" operator="equal">
      <formula>"CPMA"</formula>
    </cfRule>
    <cfRule type="cellIs" dxfId="3656" priority="6904" operator="equal">
      <formula>"CPGI"</formula>
    </cfRule>
    <cfRule type="cellIs" dxfId="3655" priority="6905" operator="equal">
      <formula>"COPM"</formula>
    </cfRule>
    <cfRule type="cellIs" dxfId="3654" priority="6906" operator="equal">
      <formula>"COAM"</formula>
    </cfRule>
    <cfRule type="cellIs" dxfId="3653" priority="6907" operator="equal">
      <formula>"COAD/CETEM"</formula>
    </cfRule>
    <cfRule type="cellIs" dxfId="3652" priority="6908" operator="equal">
      <formula>"COAD"</formula>
    </cfRule>
    <cfRule type="cellIs" dxfId="3651" priority="6909" operator="equal">
      <formula>"CATE"</formula>
    </cfRule>
  </conditionalFormatting>
  <conditionalFormatting sqref="G1809:H1809">
    <cfRule type="cellIs" dxfId="3650" priority="6888" operator="equal">
      <formula>"NR-ES"</formula>
    </cfRule>
    <cfRule type="cellIs" dxfId="3649" priority="6889" operator="equal">
      <formula>"DIR"</formula>
    </cfRule>
    <cfRule type="cellIs" dxfId="3648" priority="6890" operator="equal">
      <formula>"DIR"</formula>
    </cfRule>
    <cfRule type="cellIs" dxfId="3647" priority="6891" operator="equal">
      <formula>"DIR"</formula>
    </cfRule>
    <cfRule type="cellIs" dxfId="3646" priority="6892" operator="equal">
      <formula>"CPMA"</formula>
    </cfRule>
    <cfRule type="cellIs" dxfId="3645" priority="6893" operator="equal">
      <formula>"CPGI"</formula>
    </cfRule>
    <cfRule type="cellIs" dxfId="3644" priority="6894" operator="equal">
      <formula>"COPM"</formula>
    </cfRule>
    <cfRule type="cellIs" dxfId="3643" priority="6895" operator="equal">
      <formula>"COAM"</formula>
    </cfRule>
    <cfRule type="cellIs" dxfId="3642" priority="6896" operator="equal">
      <formula>"COAD/CETEM"</formula>
    </cfRule>
    <cfRule type="cellIs" dxfId="3641" priority="6897" operator="equal">
      <formula>"COAD"</formula>
    </cfRule>
    <cfRule type="cellIs" dxfId="3640" priority="6898" operator="equal">
      <formula>"CATE"</formula>
    </cfRule>
  </conditionalFormatting>
  <conditionalFormatting sqref="G1810:H1810">
    <cfRule type="cellIs" dxfId="3639" priority="6877" operator="equal">
      <formula>"NR-ES"</formula>
    </cfRule>
    <cfRule type="cellIs" dxfId="3638" priority="6878" operator="equal">
      <formula>"DIR"</formula>
    </cfRule>
    <cfRule type="cellIs" dxfId="3637" priority="6879" operator="equal">
      <formula>"DIR"</formula>
    </cfRule>
    <cfRule type="cellIs" dxfId="3636" priority="6880" operator="equal">
      <formula>"DIR"</formula>
    </cfRule>
    <cfRule type="cellIs" dxfId="3635" priority="6881" operator="equal">
      <formula>"CPMA"</formula>
    </cfRule>
    <cfRule type="cellIs" dxfId="3634" priority="6882" operator="equal">
      <formula>"CPGI"</formula>
    </cfRule>
    <cfRule type="cellIs" dxfId="3633" priority="6883" operator="equal">
      <formula>"COPM"</formula>
    </cfRule>
    <cfRule type="cellIs" dxfId="3632" priority="6884" operator="equal">
      <formula>"COAM"</formula>
    </cfRule>
    <cfRule type="cellIs" dxfId="3631" priority="6885" operator="equal">
      <formula>"COAD/CETEM"</formula>
    </cfRule>
    <cfRule type="cellIs" dxfId="3630" priority="6886" operator="equal">
      <formula>"COAD"</formula>
    </cfRule>
    <cfRule type="cellIs" dxfId="3629" priority="6887" operator="equal">
      <formula>"CATE"</formula>
    </cfRule>
  </conditionalFormatting>
  <conditionalFormatting sqref="G1811:H1811">
    <cfRule type="cellIs" dxfId="3628" priority="6866" operator="equal">
      <formula>"NR-ES"</formula>
    </cfRule>
    <cfRule type="cellIs" dxfId="3627" priority="6867" operator="equal">
      <formula>"DIR"</formula>
    </cfRule>
    <cfRule type="cellIs" dxfId="3626" priority="6868" operator="equal">
      <formula>"DIR"</formula>
    </cfRule>
    <cfRule type="cellIs" dxfId="3625" priority="6869" operator="equal">
      <formula>"DIR"</formula>
    </cfRule>
    <cfRule type="cellIs" dxfId="3624" priority="6870" operator="equal">
      <formula>"CPMA"</formula>
    </cfRule>
    <cfRule type="cellIs" dxfId="3623" priority="6871" operator="equal">
      <formula>"CPGI"</formula>
    </cfRule>
    <cfRule type="cellIs" dxfId="3622" priority="6872" operator="equal">
      <formula>"COPM"</formula>
    </cfRule>
    <cfRule type="cellIs" dxfId="3621" priority="6873" operator="equal">
      <formula>"COAM"</formula>
    </cfRule>
    <cfRule type="cellIs" dxfId="3620" priority="6874" operator="equal">
      <formula>"COAD/CETEM"</formula>
    </cfRule>
    <cfRule type="cellIs" dxfId="3619" priority="6875" operator="equal">
      <formula>"COAD"</formula>
    </cfRule>
    <cfRule type="cellIs" dxfId="3618" priority="6876" operator="equal">
      <formula>"CATE"</formula>
    </cfRule>
  </conditionalFormatting>
  <conditionalFormatting sqref="G1812:H1812">
    <cfRule type="cellIs" dxfId="3617" priority="6855" operator="equal">
      <formula>"NR-ES"</formula>
    </cfRule>
    <cfRule type="cellIs" dxfId="3616" priority="6856" operator="equal">
      <formula>"DIR"</formula>
    </cfRule>
    <cfRule type="cellIs" dxfId="3615" priority="6857" operator="equal">
      <formula>"DIR"</formula>
    </cfRule>
    <cfRule type="cellIs" dxfId="3614" priority="6858" operator="equal">
      <formula>"DIR"</formula>
    </cfRule>
    <cfRule type="cellIs" dxfId="3613" priority="6859" operator="equal">
      <formula>"CPMA"</formula>
    </cfRule>
    <cfRule type="cellIs" dxfId="3612" priority="6860" operator="equal">
      <formula>"CPGI"</formula>
    </cfRule>
    <cfRule type="cellIs" dxfId="3611" priority="6861" operator="equal">
      <formula>"COPM"</formula>
    </cfRule>
    <cfRule type="cellIs" dxfId="3610" priority="6862" operator="equal">
      <formula>"COAM"</formula>
    </cfRule>
    <cfRule type="cellIs" dxfId="3609" priority="6863" operator="equal">
      <formula>"COAD/CETEM"</formula>
    </cfRule>
    <cfRule type="cellIs" dxfId="3608" priority="6864" operator="equal">
      <formula>"COAD"</formula>
    </cfRule>
    <cfRule type="cellIs" dxfId="3607" priority="6865" operator="equal">
      <formula>"CATE"</formula>
    </cfRule>
  </conditionalFormatting>
  <conditionalFormatting sqref="G1813:H1813">
    <cfRule type="cellIs" dxfId="3606" priority="6844" operator="equal">
      <formula>"NR-ES"</formula>
    </cfRule>
    <cfRule type="cellIs" dxfId="3605" priority="6845" operator="equal">
      <formula>"DIR"</formula>
    </cfRule>
    <cfRule type="cellIs" dxfId="3604" priority="6846" operator="equal">
      <formula>"DIR"</formula>
    </cfRule>
    <cfRule type="cellIs" dxfId="3603" priority="6847" operator="equal">
      <formula>"DIR"</formula>
    </cfRule>
    <cfRule type="cellIs" dxfId="3602" priority="6848" operator="equal">
      <formula>"CPMA"</formula>
    </cfRule>
    <cfRule type="cellIs" dxfId="3601" priority="6849" operator="equal">
      <formula>"CPGI"</formula>
    </cfRule>
    <cfRule type="cellIs" dxfId="3600" priority="6850" operator="equal">
      <formula>"COPM"</formula>
    </cfRule>
    <cfRule type="cellIs" dxfId="3599" priority="6851" operator="equal">
      <formula>"COAM"</formula>
    </cfRule>
    <cfRule type="cellIs" dxfId="3598" priority="6852" operator="equal">
      <formula>"COAD/CETEM"</formula>
    </cfRule>
    <cfRule type="cellIs" dxfId="3597" priority="6853" operator="equal">
      <formula>"COAD"</formula>
    </cfRule>
    <cfRule type="cellIs" dxfId="3596" priority="6854" operator="equal">
      <formula>"CATE"</formula>
    </cfRule>
  </conditionalFormatting>
  <conditionalFormatting sqref="G1814:H1814">
    <cfRule type="cellIs" dxfId="3595" priority="6833" operator="equal">
      <formula>"NR-ES"</formula>
    </cfRule>
    <cfRule type="cellIs" dxfId="3594" priority="6834" operator="equal">
      <formula>"DIR"</formula>
    </cfRule>
    <cfRule type="cellIs" dxfId="3593" priority="6835" operator="equal">
      <formula>"DIR"</formula>
    </cfRule>
    <cfRule type="cellIs" dxfId="3592" priority="6836" operator="equal">
      <formula>"DIR"</formula>
    </cfRule>
    <cfRule type="cellIs" dxfId="3591" priority="6837" operator="equal">
      <formula>"CPMA"</formula>
    </cfRule>
    <cfRule type="cellIs" dxfId="3590" priority="6838" operator="equal">
      <formula>"CPGI"</formula>
    </cfRule>
    <cfRule type="cellIs" dxfId="3589" priority="6839" operator="equal">
      <formula>"COPM"</formula>
    </cfRule>
    <cfRule type="cellIs" dxfId="3588" priority="6840" operator="equal">
      <formula>"COAM"</formula>
    </cfRule>
    <cfRule type="cellIs" dxfId="3587" priority="6841" operator="equal">
      <formula>"COAD/CETEM"</formula>
    </cfRule>
    <cfRule type="cellIs" dxfId="3586" priority="6842" operator="equal">
      <formula>"COAD"</formula>
    </cfRule>
    <cfRule type="cellIs" dxfId="3585" priority="6843" operator="equal">
      <formula>"CATE"</formula>
    </cfRule>
  </conditionalFormatting>
  <conditionalFormatting sqref="G1815:H1815">
    <cfRule type="cellIs" dxfId="3584" priority="6822" operator="equal">
      <formula>"NR-ES"</formula>
    </cfRule>
    <cfRule type="cellIs" dxfId="3583" priority="6823" operator="equal">
      <formula>"DIR"</formula>
    </cfRule>
    <cfRule type="cellIs" dxfId="3582" priority="6824" operator="equal">
      <formula>"DIR"</formula>
    </cfRule>
    <cfRule type="cellIs" dxfId="3581" priority="6825" operator="equal">
      <formula>"DIR"</formula>
    </cfRule>
    <cfRule type="cellIs" dxfId="3580" priority="6826" operator="equal">
      <formula>"CPMA"</formula>
    </cfRule>
    <cfRule type="cellIs" dxfId="3579" priority="6827" operator="equal">
      <formula>"CPGI"</formula>
    </cfRule>
    <cfRule type="cellIs" dxfId="3578" priority="6828" operator="equal">
      <formula>"COPM"</formula>
    </cfRule>
    <cfRule type="cellIs" dxfId="3577" priority="6829" operator="equal">
      <formula>"COAM"</formula>
    </cfRule>
    <cfRule type="cellIs" dxfId="3576" priority="6830" operator="equal">
      <formula>"COAD/CETEM"</formula>
    </cfRule>
    <cfRule type="cellIs" dxfId="3575" priority="6831" operator="equal">
      <formula>"COAD"</formula>
    </cfRule>
    <cfRule type="cellIs" dxfId="3574" priority="6832" operator="equal">
      <formula>"CATE"</formula>
    </cfRule>
  </conditionalFormatting>
  <conditionalFormatting sqref="G1816:H1816">
    <cfRule type="cellIs" dxfId="3573" priority="6811" operator="equal">
      <formula>"NR-ES"</formula>
    </cfRule>
    <cfRule type="cellIs" dxfId="3572" priority="6812" operator="equal">
      <formula>"DIR"</formula>
    </cfRule>
    <cfRule type="cellIs" dxfId="3571" priority="6813" operator="equal">
      <formula>"DIR"</formula>
    </cfRule>
    <cfRule type="cellIs" dxfId="3570" priority="6814" operator="equal">
      <formula>"DIR"</formula>
    </cfRule>
    <cfRule type="cellIs" dxfId="3569" priority="6815" operator="equal">
      <formula>"CPMA"</formula>
    </cfRule>
    <cfRule type="cellIs" dxfId="3568" priority="6816" operator="equal">
      <formula>"CPGI"</formula>
    </cfRule>
    <cfRule type="cellIs" dxfId="3567" priority="6817" operator="equal">
      <formula>"COPM"</formula>
    </cfRule>
    <cfRule type="cellIs" dxfId="3566" priority="6818" operator="equal">
      <formula>"COAM"</formula>
    </cfRule>
    <cfRule type="cellIs" dxfId="3565" priority="6819" operator="equal">
      <formula>"COAD/CETEM"</formula>
    </cfRule>
    <cfRule type="cellIs" dxfId="3564" priority="6820" operator="equal">
      <formula>"COAD"</formula>
    </cfRule>
    <cfRule type="cellIs" dxfId="3563" priority="6821" operator="equal">
      <formula>"CATE"</formula>
    </cfRule>
  </conditionalFormatting>
  <conditionalFormatting sqref="G1817:H1817">
    <cfRule type="cellIs" dxfId="3562" priority="6800" operator="equal">
      <formula>"NR-ES"</formula>
    </cfRule>
    <cfRule type="cellIs" dxfId="3561" priority="6801" operator="equal">
      <formula>"DIR"</formula>
    </cfRule>
    <cfRule type="cellIs" dxfId="3560" priority="6802" operator="equal">
      <formula>"DIR"</formula>
    </cfRule>
    <cfRule type="cellIs" dxfId="3559" priority="6803" operator="equal">
      <formula>"DIR"</formula>
    </cfRule>
    <cfRule type="cellIs" dxfId="3558" priority="6804" operator="equal">
      <formula>"CPMA"</formula>
    </cfRule>
    <cfRule type="cellIs" dxfId="3557" priority="6805" operator="equal">
      <formula>"CPGI"</formula>
    </cfRule>
    <cfRule type="cellIs" dxfId="3556" priority="6806" operator="equal">
      <formula>"COPM"</formula>
    </cfRule>
    <cfRule type="cellIs" dxfId="3555" priority="6807" operator="equal">
      <formula>"COAM"</formula>
    </cfRule>
    <cfRule type="cellIs" dxfId="3554" priority="6808" operator="equal">
      <formula>"COAD/CETEM"</formula>
    </cfRule>
    <cfRule type="cellIs" dxfId="3553" priority="6809" operator="equal">
      <formula>"COAD"</formula>
    </cfRule>
    <cfRule type="cellIs" dxfId="3552" priority="6810" operator="equal">
      <formula>"CATE"</formula>
    </cfRule>
  </conditionalFormatting>
  <conditionalFormatting sqref="G1818:H1818">
    <cfRule type="cellIs" dxfId="3551" priority="6789" operator="equal">
      <formula>"NR-ES"</formula>
    </cfRule>
    <cfRule type="cellIs" dxfId="3550" priority="6790" operator="equal">
      <formula>"DIR"</formula>
    </cfRule>
    <cfRule type="cellIs" dxfId="3549" priority="6791" operator="equal">
      <formula>"DIR"</formula>
    </cfRule>
    <cfRule type="cellIs" dxfId="3548" priority="6792" operator="equal">
      <formula>"DIR"</formula>
    </cfRule>
    <cfRule type="cellIs" dxfId="3547" priority="6793" operator="equal">
      <formula>"CPMA"</formula>
    </cfRule>
    <cfRule type="cellIs" dxfId="3546" priority="6794" operator="equal">
      <formula>"CPGI"</formula>
    </cfRule>
    <cfRule type="cellIs" dxfId="3545" priority="6795" operator="equal">
      <formula>"COPM"</formula>
    </cfRule>
    <cfRule type="cellIs" dxfId="3544" priority="6796" operator="equal">
      <formula>"COAM"</formula>
    </cfRule>
    <cfRule type="cellIs" dxfId="3543" priority="6797" operator="equal">
      <formula>"COAD/CETEM"</formula>
    </cfRule>
    <cfRule type="cellIs" dxfId="3542" priority="6798" operator="equal">
      <formula>"COAD"</formula>
    </cfRule>
    <cfRule type="cellIs" dxfId="3541" priority="6799" operator="equal">
      <formula>"CATE"</formula>
    </cfRule>
  </conditionalFormatting>
  <conditionalFormatting sqref="G1819:H1819">
    <cfRule type="cellIs" dxfId="3540" priority="6778" operator="equal">
      <formula>"NR-ES"</formula>
    </cfRule>
    <cfRule type="cellIs" dxfId="3539" priority="6779" operator="equal">
      <formula>"DIR"</formula>
    </cfRule>
    <cfRule type="cellIs" dxfId="3538" priority="6780" operator="equal">
      <formula>"DIR"</formula>
    </cfRule>
    <cfRule type="cellIs" dxfId="3537" priority="6781" operator="equal">
      <formula>"DIR"</formula>
    </cfRule>
    <cfRule type="cellIs" dxfId="3536" priority="6782" operator="equal">
      <formula>"CPMA"</formula>
    </cfRule>
    <cfRule type="cellIs" dxfId="3535" priority="6783" operator="equal">
      <formula>"CPGI"</formula>
    </cfRule>
    <cfRule type="cellIs" dxfId="3534" priority="6784" operator="equal">
      <formula>"COPM"</formula>
    </cfRule>
    <cfRule type="cellIs" dxfId="3533" priority="6785" operator="equal">
      <formula>"COAM"</formula>
    </cfRule>
    <cfRule type="cellIs" dxfId="3532" priority="6786" operator="equal">
      <formula>"COAD/CETEM"</formula>
    </cfRule>
    <cfRule type="cellIs" dxfId="3531" priority="6787" operator="equal">
      <formula>"COAD"</formula>
    </cfRule>
    <cfRule type="cellIs" dxfId="3530" priority="6788" operator="equal">
      <formula>"CATE"</formula>
    </cfRule>
  </conditionalFormatting>
  <conditionalFormatting sqref="G1820:H1820">
    <cfRule type="cellIs" dxfId="3529" priority="6767" operator="equal">
      <formula>"NR-ES"</formula>
    </cfRule>
    <cfRule type="cellIs" dxfId="3528" priority="6768" operator="equal">
      <formula>"DIR"</formula>
    </cfRule>
    <cfRule type="cellIs" dxfId="3527" priority="6769" operator="equal">
      <formula>"DIR"</formula>
    </cfRule>
    <cfRule type="cellIs" dxfId="3526" priority="6770" operator="equal">
      <formula>"DIR"</formula>
    </cfRule>
    <cfRule type="cellIs" dxfId="3525" priority="6771" operator="equal">
      <formula>"CPMA"</formula>
    </cfRule>
    <cfRule type="cellIs" dxfId="3524" priority="6772" operator="equal">
      <formula>"CPGI"</formula>
    </cfRule>
    <cfRule type="cellIs" dxfId="3523" priority="6773" operator="equal">
      <formula>"COPM"</formula>
    </cfRule>
    <cfRule type="cellIs" dxfId="3522" priority="6774" operator="equal">
      <formula>"COAM"</formula>
    </cfRule>
    <cfRule type="cellIs" dxfId="3521" priority="6775" operator="equal">
      <formula>"COAD/CETEM"</formula>
    </cfRule>
    <cfRule type="cellIs" dxfId="3520" priority="6776" operator="equal">
      <formula>"COAD"</formula>
    </cfRule>
    <cfRule type="cellIs" dxfId="3519" priority="6777" operator="equal">
      <formula>"CATE"</formula>
    </cfRule>
  </conditionalFormatting>
  <conditionalFormatting sqref="G1821:H1821">
    <cfRule type="cellIs" dxfId="3518" priority="6756" operator="equal">
      <formula>"NR-ES"</formula>
    </cfRule>
    <cfRule type="cellIs" dxfId="3517" priority="6757" operator="equal">
      <formula>"DIR"</formula>
    </cfRule>
    <cfRule type="cellIs" dxfId="3516" priority="6758" operator="equal">
      <formula>"DIR"</formula>
    </cfRule>
    <cfRule type="cellIs" dxfId="3515" priority="6759" operator="equal">
      <formula>"DIR"</formula>
    </cfRule>
    <cfRule type="cellIs" dxfId="3514" priority="6760" operator="equal">
      <formula>"CPMA"</formula>
    </cfRule>
    <cfRule type="cellIs" dxfId="3513" priority="6761" operator="equal">
      <formula>"CPGI"</formula>
    </cfRule>
    <cfRule type="cellIs" dxfId="3512" priority="6762" operator="equal">
      <formula>"COPM"</formula>
    </cfRule>
    <cfRule type="cellIs" dxfId="3511" priority="6763" operator="equal">
      <formula>"COAM"</formula>
    </cfRule>
    <cfRule type="cellIs" dxfId="3510" priority="6764" operator="equal">
      <formula>"COAD/CETEM"</formula>
    </cfRule>
    <cfRule type="cellIs" dxfId="3509" priority="6765" operator="equal">
      <formula>"COAD"</formula>
    </cfRule>
    <cfRule type="cellIs" dxfId="3508" priority="6766" operator="equal">
      <formula>"CATE"</formula>
    </cfRule>
  </conditionalFormatting>
  <conditionalFormatting sqref="G1822:H1822">
    <cfRule type="cellIs" dxfId="3507" priority="6745" operator="equal">
      <formula>"NR-ES"</formula>
    </cfRule>
    <cfRule type="cellIs" dxfId="3506" priority="6746" operator="equal">
      <formula>"DIR"</formula>
    </cfRule>
    <cfRule type="cellIs" dxfId="3505" priority="6747" operator="equal">
      <formula>"DIR"</formula>
    </cfRule>
    <cfRule type="cellIs" dxfId="3504" priority="6748" operator="equal">
      <formula>"DIR"</formula>
    </cfRule>
    <cfRule type="cellIs" dxfId="3503" priority="6749" operator="equal">
      <formula>"CPMA"</formula>
    </cfRule>
    <cfRule type="cellIs" dxfId="3502" priority="6750" operator="equal">
      <formula>"CPGI"</formula>
    </cfRule>
    <cfRule type="cellIs" dxfId="3501" priority="6751" operator="equal">
      <formula>"COPM"</formula>
    </cfRule>
    <cfRule type="cellIs" dxfId="3500" priority="6752" operator="equal">
      <formula>"COAM"</formula>
    </cfRule>
    <cfRule type="cellIs" dxfId="3499" priority="6753" operator="equal">
      <formula>"COAD/CETEM"</formula>
    </cfRule>
    <cfRule type="cellIs" dxfId="3498" priority="6754" operator="equal">
      <formula>"COAD"</formula>
    </cfRule>
    <cfRule type="cellIs" dxfId="3497" priority="6755" operator="equal">
      <formula>"CATE"</formula>
    </cfRule>
  </conditionalFormatting>
  <conditionalFormatting sqref="G1826">
    <cfRule type="cellIs" dxfId="3496" priority="6734" operator="equal">
      <formula>"NR-ES"</formula>
    </cfRule>
    <cfRule type="cellIs" dxfId="3495" priority="6735" operator="equal">
      <formula>"DIR"</formula>
    </cfRule>
    <cfRule type="cellIs" dxfId="3494" priority="6736" operator="equal">
      <formula>"DIR"</formula>
    </cfRule>
    <cfRule type="cellIs" dxfId="3493" priority="6737" operator="equal">
      <formula>"DIR"</formula>
    </cfRule>
    <cfRule type="cellIs" dxfId="3492" priority="6738" operator="equal">
      <formula>"CPMA"</formula>
    </cfRule>
    <cfRule type="cellIs" dxfId="3491" priority="6739" operator="equal">
      <formula>"CPGI"</formula>
    </cfRule>
    <cfRule type="cellIs" dxfId="3490" priority="6740" operator="equal">
      <formula>"COPM"</formula>
    </cfRule>
    <cfRule type="cellIs" dxfId="3489" priority="6741" operator="equal">
      <formula>"COAM"</formula>
    </cfRule>
    <cfRule type="cellIs" dxfId="3488" priority="6742" operator="equal">
      <formula>"COAD/CETEM"</formula>
    </cfRule>
    <cfRule type="cellIs" dxfId="3487" priority="6743" operator="equal">
      <formula>"COAD"</formula>
    </cfRule>
    <cfRule type="cellIs" dxfId="3486" priority="6744" operator="equal">
      <formula>"CATE"</formula>
    </cfRule>
  </conditionalFormatting>
  <conditionalFormatting sqref="G1827:H1827">
    <cfRule type="cellIs" dxfId="3485" priority="6723" operator="equal">
      <formula>"NR-ES"</formula>
    </cfRule>
    <cfRule type="cellIs" dxfId="3484" priority="6724" operator="equal">
      <formula>"DIR"</formula>
    </cfRule>
    <cfRule type="cellIs" dxfId="3483" priority="6725" operator="equal">
      <formula>"DIR"</formula>
    </cfRule>
    <cfRule type="cellIs" dxfId="3482" priority="6726" operator="equal">
      <formula>"DIR"</formula>
    </cfRule>
    <cfRule type="cellIs" dxfId="3481" priority="6727" operator="equal">
      <formula>"CPMA"</formula>
    </cfRule>
    <cfRule type="cellIs" dxfId="3480" priority="6728" operator="equal">
      <formula>"CPGI"</formula>
    </cfRule>
    <cfRule type="cellIs" dxfId="3479" priority="6729" operator="equal">
      <formula>"COPM"</formula>
    </cfRule>
    <cfRule type="cellIs" dxfId="3478" priority="6730" operator="equal">
      <formula>"COAM"</formula>
    </cfRule>
    <cfRule type="cellIs" dxfId="3477" priority="6731" operator="equal">
      <formula>"COAD/CETEM"</formula>
    </cfRule>
    <cfRule type="cellIs" dxfId="3476" priority="6732" operator="equal">
      <formula>"COAD"</formula>
    </cfRule>
    <cfRule type="cellIs" dxfId="3475" priority="6733" operator="equal">
      <formula>"CATE"</formula>
    </cfRule>
  </conditionalFormatting>
  <conditionalFormatting sqref="G1828:H1828">
    <cfRule type="cellIs" dxfId="3474" priority="6712" operator="equal">
      <formula>"NR-ES"</formula>
    </cfRule>
    <cfRule type="cellIs" dxfId="3473" priority="6713" operator="equal">
      <formula>"DIR"</formula>
    </cfRule>
    <cfRule type="cellIs" dxfId="3472" priority="6714" operator="equal">
      <formula>"DIR"</formula>
    </cfRule>
    <cfRule type="cellIs" dxfId="3471" priority="6715" operator="equal">
      <formula>"DIR"</formula>
    </cfRule>
    <cfRule type="cellIs" dxfId="3470" priority="6716" operator="equal">
      <formula>"CPMA"</formula>
    </cfRule>
    <cfRule type="cellIs" dxfId="3469" priority="6717" operator="equal">
      <formula>"CPGI"</formula>
    </cfRule>
    <cfRule type="cellIs" dxfId="3468" priority="6718" operator="equal">
      <formula>"COPM"</formula>
    </cfRule>
    <cfRule type="cellIs" dxfId="3467" priority="6719" operator="equal">
      <formula>"COAM"</formula>
    </cfRule>
    <cfRule type="cellIs" dxfId="3466" priority="6720" operator="equal">
      <formula>"COAD/CETEM"</formula>
    </cfRule>
    <cfRule type="cellIs" dxfId="3465" priority="6721" operator="equal">
      <formula>"COAD"</formula>
    </cfRule>
    <cfRule type="cellIs" dxfId="3464" priority="6722" operator="equal">
      <formula>"CATE"</formula>
    </cfRule>
  </conditionalFormatting>
  <conditionalFormatting sqref="G1829:H1829">
    <cfRule type="cellIs" dxfId="3463" priority="6701" operator="equal">
      <formula>"NR-ES"</formula>
    </cfRule>
    <cfRule type="cellIs" dxfId="3462" priority="6702" operator="equal">
      <formula>"DIR"</formula>
    </cfRule>
    <cfRule type="cellIs" dxfId="3461" priority="6703" operator="equal">
      <formula>"DIR"</formula>
    </cfRule>
    <cfRule type="cellIs" dxfId="3460" priority="6704" operator="equal">
      <formula>"DIR"</formula>
    </cfRule>
    <cfRule type="cellIs" dxfId="3459" priority="6705" operator="equal">
      <formula>"CPMA"</formula>
    </cfRule>
    <cfRule type="cellIs" dxfId="3458" priority="6706" operator="equal">
      <formula>"CPGI"</formula>
    </cfRule>
    <cfRule type="cellIs" dxfId="3457" priority="6707" operator="equal">
      <formula>"COPM"</formula>
    </cfRule>
    <cfRule type="cellIs" dxfId="3456" priority="6708" operator="equal">
      <formula>"COAM"</formula>
    </cfRule>
    <cfRule type="cellIs" dxfId="3455" priority="6709" operator="equal">
      <formula>"COAD/CETEM"</formula>
    </cfRule>
    <cfRule type="cellIs" dxfId="3454" priority="6710" operator="equal">
      <formula>"COAD"</formula>
    </cfRule>
    <cfRule type="cellIs" dxfId="3453" priority="6711" operator="equal">
      <formula>"CATE"</formula>
    </cfRule>
  </conditionalFormatting>
  <conditionalFormatting sqref="G1830:H1830">
    <cfRule type="cellIs" dxfId="3452" priority="6690" operator="equal">
      <formula>"NR-ES"</formula>
    </cfRule>
    <cfRule type="cellIs" dxfId="3451" priority="6691" operator="equal">
      <formula>"DIR"</formula>
    </cfRule>
    <cfRule type="cellIs" dxfId="3450" priority="6692" operator="equal">
      <formula>"DIR"</formula>
    </cfRule>
    <cfRule type="cellIs" dxfId="3449" priority="6693" operator="equal">
      <formula>"DIR"</formula>
    </cfRule>
    <cfRule type="cellIs" dxfId="3448" priority="6694" operator="equal">
      <formula>"CPMA"</formula>
    </cfRule>
    <cfRule type="cellIs" dxfId="3447" priority="6695" operator="equal">
      <formula>"CPGI"</formula>
    </cfRule>
    <cfRule type="cellIs" dxfId="3446" priority="6696" operator="equal">
      <formula>"COPM"</formula>
    </cfRule>
    <cfRule type="cellIs" dxfId="3445" priority="6697" operator="equal">
      <formula>"COAM"</formula>
    </cfRule>
    <cfRule type="cellIs" dxfId="3444" priority="6698" operator="equal">
      <formula>"COAD/CETEM"</formula>
    </cfRule>
    <cfRule type="cellIs" dxfId="3443" priority="6699" operator="equal">
      <formula>"COAD"</formula>
    </cfRule>
    <cfRule type="cellIs" dxfId="3442" priority="6700" operator="equal">
      <formula>"CATE"</formula>
    </cfRule>
  </conditionalFormatting>
  <conditionalFormatting sqref="G1831:H1831">
    <cfRule type="cellIs" dxfId="3441" priority="6679" operator="equal">
      <formula>"NR-ES"</formula>
    </cfRule>
    <cfRule type="cellIs" dxfId="3440" priority="6680" operator="equal">
      <formula>"DIR"</formula>
    </cfRule>
    <cfRule type="cellIs" dxfId="3439" priority="6681" operator="equal">
      <formula>"DIR"</formula>
    </cfRule>
    <cfRule type="cellIs" dxfId="3438" priority="6682" operator="equal">
      <formula>"DIR"</formula>
    </cfRule>
    <cfRule type="cellIs" dxfId="3437" priority="6683" operator="equal">
      <formula>"CPMA"</formula>
    </cfRule>
    <cfRule type="cellIs" dxfId="3436" priority="6684" operator="equal">
      <formula>"CPGI"</formula>
    </cfRule>
    <cfRule type="cellIs" dxfId="3435" priority="6685" operator="equal">
      <formula>"COPM"</formula>
    </cfRule>
    <cfRule type="cellIs" dxfId="3434" priority="6686" operator="equal">
      <formula>"COAM"</formula>
    </cfRule>
    <cfRule type="cellIs" dxfId="3433" priority="6687" operator="equal">
      <formula>"COAD/CETEM"</formula>
    </cfRule>
    <cfRule type="cellIs" dxfId="3432" priority="6688" operator="equal">
      <formula>"COAD"</formula>
    </cfRule>
    <cfRule type="cellIs" dxfId="3431" priority="6689" operator="equal">
      <formula>"CATE"</formula>
    </cfRule>
  </conditionalFormatting>
  <conditionalFormatting sqref="G1832:H1832">
    <cfRule type="cellIs" dxfId="3430" priority="6668" operator="equal">
      <formula>"NR-ES"</formula>
    </cfRule>
    <cfRule type="cellIs" dxfId="3429" priority="6669" operator="equal">
      <formula>"DIR"</formula>
    </cfRule>
    <cfRule type="cellIs" dxfId="3428" priority="6670" operator="equal">
      <formula>"DIR"</formula>
    </cfRule>
    <cfRule type="cellIs" dxfId="3427" priority="6671" operator="equal">
      <formula>"DIR"</formula>
    </cfRule>
    <cfRule type="cellIs" dxfId="3426" priority="6672" operator="equal">
      <formula>"CPMA"</formula>
    </cfRule>
    <cfRule type="cellIs" dxfId="3425" priority="6673" operator="equal">
      <formula>"CPGI"</formula>
    </cfRule>
    <cfRule type="cellIs" dxfId="3424" priority="6674" operator="equal">
      <formula>"COPM"</formula>
    </cfRule>
    <cfRule type="cellIs" dxfId="3423" priority="6675" operator="equal">
      <formula>"COAM"</formula>
    </cfRule>
    <cfRule type="cellIs" dxfId="3422" priority="6676" operator="equal">
      <formula>"COAD/CETEM"</formula>
    </cfRule>
    <cfRule type="cellIs" dxfId="3421" priority="6677" operator="equal">
      <formula>"COAD"</formula>
    </cfRule>
    <cfRule type="cellIs" dxfId="3420" priority="6678" operator="equal">
      <formula>"CATE"</formula>
    </cfRule>
  </conditionalFormatting>
  <conditionalFormatting sqref="G1833:H1833">
    <cfRule type="cellIs" dxfId="3419" priority="6657" operator="equal">
      <formula>"NR-ES"</formula>
    </cfRule>
    <cfRule type="cellIs" dxfId="3418" priority="6658" operator="equal">
      <formula>"DIR"</formula>
    </cfRule>
    <cfRule type="cellIs" dxfId="3417" priority="6659" operator="equal">
      <formula>"DIR"</formula>
    </cfRule>
    <cfRule type="cellIs" dxfId="3416" priority="6660" operator="equal">
      <formula>"DIR"</formula>
    </cfRule>
    <cfRule type="cellIs" dxfId="3415" priority="6661" operator="equal">
      <formula>"CPMA"</formula>
    </cfRule>
    <cfRule type="cellIs" dxfId="3414" priority="6662" operator="equal">
      <formula>"CPGI"</formula>
    </cfRule>
    <cfRule type="cellIs" dxfId="3413" priority="6663" operator="equal">
      <formula>"COPM"</formula>
    </cfRule>
    <cfRule type="cellIs" dxfId="3412" priority="6664" operator="equal">
      <formula>"COAM"</formula>
    </cfRule>
    <cfRule type="cellIs" dxfId="3411" priority="6665" operator="equal">
      <formula>"COAD/CETEM"</formula>
    </cfRule>
    <cfRule type="cellIs" dxfId="3410" priority="6666" operator="equal">
      <formula>"COAD"</formula>
    </cfRule>
    <cfRule type="cellIs" dxfId="3409" priority="6667" operator="equal">
      <formula>"CATE"</formula>
    </cfRule>
  </conditionalFormatting>
  <conditionalFormatting sqref="G1834:H1834">
    <cfRule type="cellIs" dxfId="3408" priority="6646" operator="equal">
      <formula>"NR-ES"</formula>
    </cfRule>
    <cfRule type="cellIs" dxfId="3407" priority="6647" operator="equal">
      <formula>"DIR"</formula>
    </cfRule>
    <cfRule type="cellIs" dxfId="3406" priority="6648" operator="equal">
      <formula>"DIR"</formula>
    </cfRule>
    <cfRule type="cellIs" dxfId="3405" priority="6649" operator="equal">
      <formula>"DIR"</formula>
    </cfRule>
    <cfRule type="cellIs" dxfId="3404" priority="6650" operator="equal">
      <formula>"CPMA"</formula>
    </cfRule>
    <cfRule type="cellIs" dxfId="3403" priority="6651" operator="equal">
      <formula>"CPGI"</formula>
    </cfRule>
    <cfRule type="cellIs" dxfId="3402" priority="6652" operator="equal">
      <formula>"COPM"</formula>
    </cfRule>
    <cfRule type="cellIs" dxfId="3401" priority="6653" operator="equal">
      <formula>"COAM"</formula>
    </cfRule>
    <cfRule type="cellIs" dxfId="3400" priority="6654" operator="equal">
      <formula>"COAD/CETEM"</formula>
    </cfRule>
    <cfRule type="cellIs" dxfId="3399" priority="6655" operator="equal">
      <formula>"COAD"</formula>
    </cfRule>
    <cfRule type="cellIs" dxfId="3398" priority="6656" operator="equal">
      <formula>"CATE"</formula>
    </cfRule>
  </conditionalFormatting>
  <conditionalFormatting sqref="G1835:H1835">
    <cfRule type="cellIs" dxfId="3397" priority="6635" operator="equal">
      <formula>"NR-ES"</formula>
    </cfRule>
    <cfRule type="cellIs" dxfId="3396" priority="6636" operator="equal">
      <formula>"DIR"</formula>
    </cfRule>
    <cfRule type="cellIs" dxfId="3395" priority="6637" operator="equal">
      <formula>"DIR"</formula>
    </cfRule>
    <cfRule type="cellIs" dxfId="3394" priority="6638" operator="equal">
      <formula>"DIR"</formula>
    </cfRule>
    <cfRule type="cellIs" dxfId="3393" priority="6639" operator="equal">
      <formula>"CPMA"</formula>
    </cfRule>
    <cfRule type="cellIs" dxfId="3392" priority="6640" operator="equal">
      <formula>"CPGI"</formula>
    </cfRule>
    <cfRule type="cellIs" dxfId="3391" priority="6641" operator="equal">
      <formula>"COPM"</formula>
    </cfRule>
    <cfRule type="cellIs" dxfId="3390" priority="6642" operator="equal">
      <formula>"COAM"</formula>
    </cfRule>
    <cfRule type="cellIs" dxfId="3389" priority="6643" operator="equal">
      <formula>"COAD/CETEM"</formula>
    </cfRule>
    <cfRule type="cellIs" dxfId="3388" priority="6644" operator="equal">
      <formula>"COAD"</formula>
    </cfRule>
    <cfRule type="cellIs" dxfId="3387" priority="6645" operator="equal">
      <formula>"CATE"</formula>
    </cfRule>
  </conditionalFormatting>
  <conditionalFormatting sqref="G1836">
    <cfRule type="cellIs" dxfId="3386" priority="6624" operator="equal">
      <formula>"NR-ES"</formula>
    </cfRule>
    <cfRule type="cellIs" dxfId="3385" priority="6625" operator="equal">
      <formula>"DIR"</formula>
    </cfRule>
    <cfRule type="cellIs" dxfId="3384" priority="6626" operator="equal">
      <formula>"DIR"</formula>
    </cfRule>
    <cfRule type="cellIs" dxfId="3383" priority="6627" operator="equal">
      <formula>"DIR"</formula>
    </cfRule>
    <cfRule type="cellIs" dxfId="3382" priority="6628" operator="equal">
      <formula>"CPMA"</formula>
    </cfRule>
    <cfRule type="cellIs" dxfId="3381" priority="6629" operator="equal">
      <formula>"CPGI"</formula>
    </cfRule>
    <cfRule type="cellIs" dxfId="3380" priority="6630" operator="equal">
      <formula>"COPM"</formula>
    </cfRule>
    <cfRule type="cellIs" dxfId="3379" priority="6631" operator="equal">
      <formula>"COAM"</formula>
    </cfRule>
    <cfRule type="cellIs" dxfId="3378" priority="6632" operator="equal">
      <formula>"COAD/CETEM"</formula>
    </cfRule>
    <cfRule type="cellIs" dxfId="3377" priority="6633" operator="equal">
      <formula>"COAD"</formula>
    </cfRule>
    <cfRule type="cellIs" dxfId="3376" priority="6634" operator="equal">
      <formula>"CATE"</formula>
    </cfRule>
  </conditionalFormatting>
  <conditionalFormatting sqref="G1837">
    <cfRule type="cellIs" dxfId="3375" priority="6613" operator="equal">
      <formula>"NR-ES"</formula>
    </cfRule>
    <cfRule type="cellIs" dxfId="3374" priority="6614" operator="equal">
      <formula>"DIR"</formula>
    </cfRule>
    <cfRule type="cellIs" dxfId="3373" priority="6615" operator="equal">
      <formula>"DIR"</formula>
    </cfRule>
    <cfRule type="cellIs" dxfId="3372" priority="6616" operator="equal">
      <formula>"DIR"</formula>
    </cfRule>
    <cfRule type="cellIs" dxfId="3371" priority="6617" operator="equal">
      <formula>"CPMA"</formula>
    </cfRule>
    <cfRule type="cellIs" dxfId="3370" priority="6618" operator="equal">
      <formula>"CPGI"</formula>
    </cfRule>
    <cfRule type="cellIs" dxfId="3369" priority="6619" operator="equal">
      <formula>"COPM"</formula>
    </cfRule>
    <cfRule type="cellIs" dxfId="3368" priority="6620" operator="equal">
      <formula>"COAM"</formula>
    </cfRule>
    <cfRule type="cellIs" dxfId="3367" priority="6621" operator="equal">
      <formula>"COAD/CETEM"</formula>
    </cfRule>
    <cfRule type="cellIs" dxfId="3366" priority="6622" operator="equal">
      <formula>"COAD"</formula>
    </cfRule>
    <cfRule type="cellIs" dxfId="3365" priority="6623" operator="equal">
      <formula>"CATE"</formula>
    </cfRule>
  </conditionalFormatting>
  <conditionalFormatting sqref="G1838:G1839 G1841:G1852">
    <cfRule type="cellIs" dxfId="3364" priority="6602" operator="equal">
      <formula>"NR-ES"</formula>
    </cfRule>
    <cfRule type="cellIs" dxfId="3363" priority="6603" operator="equal">
      <formula>"DIR"</formula>
    </cfRule>
    <cfRule type="cellIs" dxfId="3362" priority="6604" operator="equal">
      <formula>"DIR"</formula>
    </cfRule>
    <cfRule type="cellIs" dxfId="3361" priority="6605" operator="equal">
      <formula>"DIR"</formula>
    </cfRule>
    <cfRule type="cellIs" dxfId="3360" priority="6606" operator="equal">
      <formula>"CPMA"</formula>
    </cfRule>
    <cfRule type="cellIs" dxfId="3359" priority="6607" operator="equal">
      <formula>"CPGI"</formula>
    </cfRule>
    <cfRule type="cellIs" dxfId="3358" priority="6608" operator="equal">
      <formula>"COPM"</formula>
    </cfRule>
    <cfRule type="cellIs" dxfId="3357" priority="6609" operator="equal">
      <formula>"COAM"</formula>
    </cfRule>
    <cfRule type="cellIs" dxfId="3356" priority="6610" operator="equal">
      <formula>"COAD/CETEM"</formula>
    </cfRule>
    <cfRule type="cellIs" dxfId="3355" priority="6611" operator="equal">
      <formula>"COAD"</formula>
    </cfRule>
    <cfRule type="cellIs" dxfId="3354" priority="6612" operator="equal">
      <formula>"CATE"</formula>
    </cfRule>
  </conditionalFormatting>
  <conditionalFormatting sqref="H1900">
    <cfRule type="cellIs" dxfId="3353" priority="6591" operator="equal">
      <formula>"NR-ES"</formula>
    </cfRule>
    <cfRule type="cellIs" dxfId="3352" priority="6592" operator="equal">
      <formula>"DIR"</formula>
    </cfRule>
    <cfRule type="cellIs" dxfId="3351" priority="6593" operator="equal">
      <formula>"DIR"</formula>
    </cfRule>
    <cfRule type="cellIs" dxfId="3350" priority="6594" operator="equal">
      <formula>"DIR"</formula>
    </cfRule>
    <cfRule type="cellIs" dxfId="3349" priority="6595" operator="equal">
      <formula>"CPMA"</formula>
    </cfRule>
    <cfRule type="cellIs" dxfId="3348" priority="6596" operator="equal">
      <formula>"CPGI"</formula>
    </cfRule>
    <cfRule type="cellIs" dxfId="3347" priority="6597" operator="equal">
      <formula>"COPM"</formula>
    </cfRule>
    <cfRule type="cellIs" dxfId="3346" priority="6598" operator="equal">
      <formula>"COAM"</formula>
    </cfRule>
    <cfRule type="cellIs" dxfId="3345" priority="6599" operator="equal">
      <formula>"COAD/CETEM"</formula>
    </cfRule>
    <cfRule type="cellIs" dxfId="3344" priority="6600" operator="equal">
      <formula>"COAD"</formula>
    </cfRule>
    <cfRule type="cellIs" dxfId="3343" priority="6601" operator="equal">
      <formula>"CATE"</formula>
    </cfRule>
  </conditionalFormatting>
  <conditionalFormatting sqref="H1907">
    <cfRule type="cellIs" dxfId="3342" priority="6580" operator="equal">
      <formula>"NR-ES"</formula>
    </cfRule>
    <cfRule type="cellIs" dxfId="3341" priority="6581" operator="equal">
      <formula>"DIR"</formula>
    </cfRule>
    <cfRule type="cellIs" dxfId="3340" priority="6582" operator="equal">
      <formula>"DIR"</formula>
    </cfRule>
    <cfRule type="cellIs" dxfId="3339" priority="6583" operator="equal">
      <formula>"DIR"</formula>
    </cfRule>
    <cfRule type="cellIs" dxfId="3338" priority="6584" operator="equal">
      <formula>"CPMA"</formula>
    </cfRule>
    <cfRule type="cellIs" dxfId="3337" priority="6585" operator="equal">
      <formula>"CPGI"</formula>
    </cfRule>
    <cfRule type="cellIs" dxfId="3336" priority="6586" operator="equal">
      <formula>"COPM"</formula>
    </cfRule>
    <cfRule type="cellIs" dxfId="3335" priority="6587" operator="equal">
      <formula>"COAM"</formula>
    </cfRule>
    <cfRule type="cellIs" dxfId="3334" priority="6588" operator="equal">
      <formula>"COAD/CETEM"</formula>
    </cfRule>
    <cfRule type="cellIs" dxfId="3333" priority="6589" operator="equal">
      <formula>"COAD"</formula>
    </cfRule>
    <cfRule type="cellIs" dxfId="3332" priority="6590" operator="equal">
      <formula>"CATE"</formula>
    </cfRule>
  </conditionalFormatting>
  <conditionalFormatting sqref="H1908">
    <cfRule type="cellIs" dxfId="3331" priority="6569" operator="equal">
      <formula>"NR-ES"</formula>
    </cfRule>
    <cfRule type="cellIs" dxfId="3330" priority="6570" operator="equal">
      <formula>"DIR"</formula>
    </cfRule>
    <cfRule type="cellIs" dxfId="3329" priority="6571" operator="equal">
      <formula>"DIR"</formula>
    </cfRule>
    <cfRule type="cellIs" dxfId="3328" priority="6572" operator="equal">
      <formula>"DIR"</formula>
    </cfRule>
    <cfRule type="cellIs" dxfId="3327" priority="6573" operator="equal">
      <formula>"CPMA"</formula>
    </cfRule>
    <cfRule type="cellIs" dxfId="3326" priority="6574" operator="equal">
      <formula>"CPGI"</formula>
    </cfRule>
    <cfRule type="cellIs" dxfId="3325" priority="6575" operator="equal">
      <formula>"COPM"</formula>
    </cfRule>
    <cfRule type="cellIs" dxfId="3324" priority="6576" operator="equal">
      <formula>"COAM"</formula>
    </cfRule>
    <cfRule type="cellIs" dxfId="3323" priority="6577" operator="equal">
      <formula>"COAD/CETEM"</formula>
    </cfRule>
    <cfRule type="cellIs" dxfId="3322" priority="6578" operator="equal">
      <formula>"COAD"</formula>
    </cfRule>
    <cfRule type="cellIs" dxfId="3321" priority="6579" operator="equal">
      <formula>"CATE"</formula>
    </cfRule>
  </conditionalFormatting>
  <conditionalFormatting sqref="H1909">
    <cfRule type="cellIs" dxfId="3320" priority="6558" operator="equal">
      <formula>"NR-ES"</formula>
    </cfRule>
    <cfRule type="cellIs" dxfId="3319" priority="6559" operator="equal">
      <formula>"DIR"</formula>
    </cfRule>
    <cfRule type="cellIs" dxfId="3318" priority="6560" operator="equal">
      <formula>"DIR"</formula>
    </cfRule>
    <cfRule type="cellIs" dxfId="3317" priority="6561" operator="equal">
      <formula>"DIR"</formula>
    </cfRule>
    <cfRule type="cellIs" dxfId="3316" priority="6562" operator="equal">
      <formula>"CPMA"</formula>
    </cfRule>
    <cfRule type="cellIs" dxfId="3315" priority="6563" operator="equal">
      <formula>"CPGI"</formula>
    </cfRule>
    <cfRule type="cellIs" dxfId="3314" priority="6564" operator="equal">
      <formula>"COPM"</formula>
    </cfRule>
    <cfRule type="cellIs" dxfId="3313" priority="6565" operator="equal">
      <formula>"COAM"</formula>
    </cfRule>
    <cfRule type="cellIs" dxfId="3312" priority="6566" operator="equal">
      <formula>"COAD/CETEM"</formula>
    </cfRule>
    <cfRule type="cellIs" dxfId="3311" priority="6567" operator="equal">
      <formula>"COAD"</formula>
    </cfRule>
    <cfRule type="cellIs" dxfId="3310" priority="6568" operator="equal">
      <formula>"CATE"</formula>
    </cfRule>
  </conditionalFormatting>
  <conditionalFormatting sqref="H1910">
    <cfRule type="cellIs" dxfId="3309" priority="6547" operator="equal">
      <formula>"NR-ES"</formula>
    </cfRule>
    <cfRule type="cellIs" dxfId="3308" priority="6548" operator="equal">
      <formula>"DIR"</formula>
    </cfRule>
    <cfRule type="cellIs" dxfId="3307" priority="6549" operator="equal">
      <formula>"DIR"</formula>
    </cfRule>
    <cfRule type="cellIs" dxfId="3306" priority="6550" operator="equal">
      <formula>"DIR"</formula>
    </cfRule>
    <cfRule type="cellIs" dxfId="3305" priority="6551" operator="equal">
      <formula>"CPMA"</formula>
    </cfRule>
    <cfRule type="cellIs" dxfId="3304" priority="6552" operator="equal">
      <formula>"CPGI"</formula>
    </cfRule>
    <cfRule type="cellIs" dxfId="3303" priority="6553" operator="equal">
      <formula>"COPM"</formula>
    </cfRule>
    <cfRule type="cellIs" dxfId="3302" priority="6554" operator="equal">
      <formula>"COAM"</formula>
    </cfRule>
    <cfRule type="cellIs" dxfId="3301" priority="6555" operator="equal">
      <formula>"COAD/CETEM"</formula>
    </cfRule>
    <cfRule type="cellIs" dxfId="3300" priority="6556" operator="equal">
      <formula>"COAD"</formula>
    </cfRule>
    <cfRule type="cellIs" dxfId="3299" priority="6557" operator="equal">
      <formula>"CATE"</formula>
    </cfRule>
  </conditionalFormatting>
  <conditionalFormatting sqref="G1915:H1915">
    <cfRule type="cellIs" dxfId="3298" priority="6536" operator="equal">
      <formula>"NR-ES"</formula>
    </cfRule>
    <cfRule type="cellIs" dxfId="3297" priority="6537" operator="equal">
      <formula>"DIR"</formula>
    </cfRule>
    <cfRule type="cellIs" dxfId="3296" priority="6538" operator="equal">
      <formula>"DIR"</formula>
    </cfRule>
    <cfRule type="cellIs" dxfId="3295" priority="6539" operator="equal">
      <formula>"DIR"</formula>
    </cfRule>
    <cfRule type="cellIs" dxfId="3294" priority="6540" operator="equal">
      <formula>"CPMA"</formula>
    </cfRule>
    <cfRule type="cellIs" dxfId="3293" priority="6541" operator="equal">
      <formula>"CPGI"</formula>
    </cfRule>
    <cfRule type="cellIs" dxfId="3292" priority="6542" operator="equal">
      <formula>"COPM"</formula>
    </cfRule>
    <cfRule type="cellIs" dxfId="3291" priority="6543" operator="equal">
      <formula>"COAM"</formula>
    </cfRule>
    <cfRule type="cellIs" dxfId="3290" priority="6544" operator="equal">
      <formula>"COAD/CETEM"</formula>
    </cfRule>
    <cfRule type="cellIs" dxfId="3289" priority="6545" operator="equal">
      <formula>"COAD"</formula>
    </cfRule>
    <cfRule type="cellIs" dxfId="3288" priority="6546" operator="equal">
      <formula>"CATE"</formula>
    </cfRule>
  </conditionalFormatting>
  <conditionalFormatting sqref="G1916:H1916">
    <cfRule type="cellIs" dxfId="3287" priority="6525" operator="equal">
      <formula>"NR-ES"</formula>
    </cfRule>
    <cfRule type="cellIs" dxfId="3286" priority="6526" operator="equal">
      <formula>"DIR"</formula>
    </cfRule>
    <cfRule type="cellIs" dxfId="3285" priority="6527" operator="equal">
      <formula>"DIR"</formula>
    </cfRule>
    <cfRule type="cellIs" dxfId="3284" priority="6528" operator="equal">
      <formula>"DIR"</formula>
    </cfRule>
    <cfRule type="cellIs" dxfId="3283" priority="6529" operator="equal">
      <formula>"CPMA"</formula>
    </cfRule>
    <cfRule type="cellIs" dxfId="3282" priority="6530" operator="equal">
      <formula>"CPGI"</formula>
    </cfRule>
    <cfRule type="cellIs" dxfId="3281" priority="6531" operator="equal">
      <formula>"COPM"</formula>
    </cfRule>
    <cfRule type="cellIs" dxfId="3280" priority="6532" operator="equal">
      <formula>"COAM"</formula>
    </cfRule>
    <cfRule type="cellIs" dxfId="3279" priority="6533" operator="equal">
      <formula>"COAD/CETEM"</formula>
    </cfRule>
    <cfRule type="cellIs" dxfId="3278" priority="6534" operator="equal">
      <formula>"COAD"</formula>
    </cfRule>
    <cfRule type="cellIs" dxfId="3277" priority="6535" operator="equal">
      <formula>"CATE"</formula>
    </cfRule>
  </conditionalFormatting>
  <conditionalFormatting sqref="G1917:H1917">
    <cfRule type="cellIs" dxfId="3276" priority="6514" operator="equal">
      <formula>"NR-ES"</formula>
    </cfRule>
    <cfRule type="cellIs" dxfId="3275" priority="6515" operator="equal">
      <formula>"DIR"</formula>
    </cfRule>
    <cfRule type="cellIs" dxfId="3274" priority="6516" operator="equal">
      <formula>"DIR"</formula>
    </cfRule>
    <cfRule type="cellIs" dxfId="3273" priority="6517" operator="equal">
      <formula>"DIR"</formula>
    </cfRule>
    <cfRule type="cellIs" dxfId="3272" priority="6518" operator="equal">
      <formula>"CPMA"</formula>
    </cfRule>
    <cfRule type="cellIs" dxfId="3271" priority="6519" operator="equal">
      <formula>"CPGI"</formula>
    </cfRule>
    <cfRule type="cellIs" dxfId="3270" priority="6520" operator="equal">
      <formula>"COPM"</formula>
    </cfRule>
    <cfRule type="cellIs" dxfId="3269" priority="6521" operator="equal">
      <formula>"COAM"</formula>
    </cfRule>
    <cfRule type="cellIs" dxfId="3268" priority="6522" operator="equal">
      <formula>"COAD/CETEM"</formula>
    </cfRule>
    <cfRule type="cellIs" dxfId="3267" priority="6523" operator="equal">
      <formula>"COAD"</formula>
    </cfRule>
    <cfRule type="cellIs" dxfId="3266" priority="6524" operator="equal">
      <formula>"CATE"</formula>
    </cfRule>
  </conditionalFormatting>
  <conditionalFormatting sqref="G1918:H1918">
    <cfRule type="cellIs" dxfId="3265" priority="6503" operator="equal">
      <formula>"NR-ES"</formula>
    </cfRule>
    <cfRule type="cellIs" dxfId="3264" priority="6504" operator="equal">
      <formula>"DIR"</formula>
    </cfRule>
    <cfRule type="cellIs" dxfId="3263" priority="6505" operator="equal">
      <formula>"DIR"</formula>
    </cfRule>
    <cfRule type="cellIs" dxfId="3262" priority="6506" operator="equal">
      <formula>"DIR"</formula>
    </cfRule>
    <cfRule type="cellIs" dxfId="3261" priority="6507" operator="equal">
      <formula>"CPMA"</formula>
    </cfRule>
    <cfRule type="cellIs" dxfId="3260" priority="6508" operator="equal">
      <formula>"CPGI"</formula>
    </cfRule>
    <cfRule type="cellIs" dxfId="3259" priority="6509" operator="equal">
      <formula>"COPM"</formula>
    </cfRule>
    <cfRule type="cellIs" dxfId="3258" priority="6510" operator="equal">
      <formula>"COAM"</formula>
    </cfRule>
    <cfRule type="cellIs" dxfId="3257" priority="6511" operator="equal">
      <formula>"COAD/CETEM"</formula>
    </cfRule>
    <cfRule type="cellIs" dxfId="3256" priority="6512" operator="equal">
      <formula>"COAD"</formula>
    </cfRule>
    <cfRule type="cellIs" dxfId="3255" priority="6513" operator="equal">
      <formula>"CATE"</formula>
    </cfRule>
  </conditionalFormatting>
  <conditionalFormatting sqref="G1919:H1919">
    <cfRule type="cellIs" dxfId="3254" priority="6492" operator="equal">
      <formula>"NR-ES"</formula>
    </cfRule>
    <cfRule type="cellIs" dxfId="3253" priority="6493" operator="equal">
      <formula>"DIR"</formula>
    </cfRule>
    <cfRule type="cellIs" dxfId="3252" priority="6494" operator="equal">
      <formula>"DIR"</formula>
    </cfRule>
    <cfRule type="cellIs" dxfId="3251" priority="6495" operator="equal">
      <formula>"DIR"</formula>
    </cfRule>
    <cfRule type="cellIs" dxfId="3250" priority="6496" operator="equal">
      <formula>"CPMA"</formula>
    </cfRule>
    <cfRule type="cellIs" dxfId="3249" priority="6497" operator="equal">
      <formula>"CPGI"</formula>
    </cfRule>
    <cfRule type="cellIs" dxfId="3248" priority="6498" operator="equal">
      <formula>"COPM"</formula>
    </cfRule>
    <cfRule type="cellIs" dxfId="3247" priority="6499" operator="equal">
      <formula>"COAM"</formula>
    </cfRule>
    <cfRule type="cellIs" dxfId="3246" priority="6500" operator="equal">
      <formula>"COAD/CETEM"</formula>
    </cfRule>
    <cfRule type="cellIs" dxfId="3245" priority="6501" operator="equal">
      <formula>"COAD"</formula>
    </cfRule>
    <cfRule type="cellIs" dxfId="3244" priority="6502" operator="equal">
      <formula>"CATE"</formula>
    </cfRule>
  </conditionalFormatting>
  <conditionalFormatting sqref="H1920">
    <cfRule type="cellIs" dxfId="3243" priority="6481" operator="equal">
      <formula>"NR-ES"</formula>
    </cfRule>
    <cfRule type="cellIs" dxfId="3242" priority="6482" operator="equal">
      <formula>"DIR"</formula>
    </cfRule>
    <cfRule type="cellIs" dxfId="3241" priority="6483" operator="equal">
      <formula>"DIR"</formula>
    </cfRule>
    <cfRule type="cellIs" dxfId="3240" priority="6484" operator="equal">
      <formula>"DIR"</formula>
    </cfRule>
    <cfRule type="cellIs" dxfId="3239" priority="6485" operator="equal">
      <formula>"CPMA"</formula>
    </cfRule>
    <cfRule type="cellIs" dxfId="3238" priority="6486" operator="equal">
      <formula>"CPGI"</formula>
    </cfRule>
    <cfRule type="cellIs" dxfId="3237" priority="6487" operator="equal">
      <formula>"COPM"</formula>
    </cfRule>
    <cfRule type="cellIs" dxfId="3236" priority="6488" operator="equal">
      <formula>"COAM"</formula>
    </cfRule>
    <cfRule type="cellIs" dxfId="3235" priority="6489" operator="equal">
      <formula>"COAD/CETEM"</formula>
    </cfRule>
    <cfRule type="cellIs" dxfId="3234" priority="6490" operator="equal">
      <formula>"COAD"</formula>
    </cfRule>
    <cfRule type="cellIs" dxfId="3233" priority="6491" operator="equal">
      <formula>"CATE"</formula>
    </cfRule>
  </conditionalFormatting>
  <conditionalFormatting sqref="G1914:H1914">
    <cfRule type="cellIs" dxfId="3232" priority="6470" operator="equal">
      <formula>"NR-ES"</formula>
    </cfRule>
    <cfRule type="cellIs" dxfId="3231" priority="6471" operator="equal">
      <formula>"DIR"</formula>
    </cfRule>
    <cfRule type="cellIs" dxfId="3230" priority="6472" operator="equal">
      <formula>"DIR"</formula>
    </cfRule>
    <cfRule type="cellIs" dxfId="3229" priority="6473" operator="equal">
      <formula>"DIR"</formula>
    </cfRule>
    <cfRule type="cellIs" dxfId="3228" priority="6474" operator="equal">
      <formula>"CPMA"</formula>
    </cfRule>
    <cfRule type="cellIs" dxfId="3227" priority="6475" operator="equal">
      <formula>"CPGI"</formula>
    </cfRule>
    <cfRule type="cellIs" dxfId="3226" priority="6476" operator="equal">
      <formula>"COPM"</formula>
    </cfRule>
    <cfRule type="cellIs" dxfId="3225" priority="6477" operator="equal">
      <formula>"COAM"</formula>
    </cfRule>
    <cfRule type="cellIs" dxfId="3224" priority="6478" operator="equal">
      <formula>"COAD/CETEM"</formula>
    </cfRule>
    <cfRule type="cellIs" dxfId="3223" priority="6479" operator="equal">
      <formula>"COAD"</formula>
    </cfRule>
    <cfRule type="cellIs" dxfId="3222" priority="6480" operator="equal">
      <formula>"CATE"</formula>
    </cfRule>
  </conditionalFormatting>
  <conditionalFormatting sqref="H1921">
    <cfRule type="cellIs" dxfId="3221" priority="6459" operator="equal">
      <formula>"NR-ES"</formula>
    </cfRule>
    <cfRule type="cellIs" dxfId="3220" priority="6460" operator="equal">
      <formula>"DIR"</formula>
    </cfRule>
    <cfRule type="cellIs" dxfId="3219" priority="6461" operator="equal">
      <formula>"DIR"</formula>
    </cfRule>
    <cfRule type="cellIs" dxfId="3218" priority="6462" operator="equal">
      <formula>"DIR"</formula>
    </cfRule>
    <cfRule type="cellIs" dxfId="3217" priority="6463" operator="equal">
      <formula>"CPMA"</formula>
    </cfRule>
    <cfRule type="cellIs" dxfId="3216" priority="6464" operator="equal">
      <formula>"CPGI"</formula>
    </cfRule>
    <cfRule type="cellIs" dxfId="3215" priority="6465" operator="equal">
      <formula>"COPM"</formula>
    </cfRule>
    <cfRule type="cellIs" dxfId="3214" priority="6466" operator="equal">
      <formula>"COAM"</formula>
    </cfRule>
    <cfRule type="cellIs" dxfId="3213" priority="6467" operator="equal">
      <formula>"COAD/CETEM"</formula>
    </cfRule>
    <cfRule type="cellIs" dxfId="3212" priority="6468" operator="equal">
      <formula>"COAD"</formula>
    </cfRule>
    <cfRule type="cellIs" dxfId="3211" priority="6469" operator="equal">
      <formula>"CATE"</formula>
    </cfRule>
  </conditionalFormatting>
  <conditionalFormatting sqref="H1924">
    <cfRule type="cellIs" dxfId="3210" priority="6448" operator="equal">
      <formula>"NR-ES"</formula>
    </cfRule>
    <cfRule type="cellIs" dxfId="3209" priority="6449" operator="equal">
      <formula>"DIR"</formula>
    </cfRule>
    <cfRule type="cellIs" dxfId="3208" priority="6450" operator="equal">
      <formula>"DIR"</formula>
    </cfRule>
    <cfRule type="cellIs" dxfId="3207" priority="6451" operator="equal">
      <formula>"DIR"</formula>
    </cfRule>
    <cfRule type="cellIs" dxfId="3206" priority="6452" operator="equal">
      <formula>"CPMA"</formula>
    </cfRule>
    <cfRule type="cellIs" dxfId="3205" priority="6453" operator="equal">
      <formula>"CPGI"</formula>
    </cfRule>
    <cfRule type="cellIs" dxfId="3204" priority="6454" operator="equal">
      <formula>"COPM"</formula>
    </cfRule>
    <cfRule type="cellIs" dxfId="3203" priority="6455" operator="equal">
      <formula>"COAM"</formula>
    </cfRule>
    <cfRule type="cellIs" dxfId="3202" priority="6456" operator="equal">
      <formula>"COAD/CETEM"</formula>
    </cfRule>
    <cfRule type="cellIs" dxfId="3201" priority="6457" operator="equal">
      <formula>"COAD"</formula>
    </cfRule>
    <cfRule type="cellIs" dxfId="3200" priority="6458" operator="equal">
      <formula>"CATE"</formula>
    </cfRule>
  </conditionalFormatting>
  <conditionalFormatting sqref="H1925">
    <cfRule type="cellIs" dxfId="3199" priority="6437" operator="equal">
      <formula>"NR-ES"</formula>
    </cfRule>
    <cfRule type="cellIs" dxfId="3198" priority="6438" operator="equal">
      <formula>"DIR"</formula>
    </cfRule>
    <cfRule type="cellIs" dxfId="3197" priority="6439" operator="equal">
      <formula>"DIR"</formula>
    </cfRule>
    <cfRule type="cellIs" dxfId="3196" priority="6440" operator="equal">
      <formula>"DIR"</formula>
    </cfRule>
    <cfRule type="cellIs" dxfId="3195" priority="6441" operator="equal">
      <formula>"CPMA"</formula>
    </cfRule>
    <cfRule type="cellIs" dxfId="3194" priority="6442" operator="equal">
      <formula>"CPGI"</formula>
    </cfRule>
    <cfRule type="cellIs" dxfId="3193" priority="6443" operator="equal">
      <formula>"COPM"</formula>
    </cfRule>
    <cfRule type="cellIs" dxfId="3192" priority="6444" operator="equal">
      <formula>"COAM"</formula>
    </cfRule>
    <cfRule type="cellIs" dxfId="3191" priority="6445" operator="equal">
      <formula>"COAD/CETEM"</formula>
    </cfRule>
    <cfRule type="cellIs" dxfId="3190" priority="6446" operator="equal">
      <formula>"COAD"</formula>
    </cfRule>
    <cfRule type="cellIs" dxfId="3189" priority="6447" operator="equal">
      <formula>"CATE"</formula>
    </cfRule>
  </conditionalFormatting>
  <conditionalFormatting sqref="H1928">
    <cfRule type="cellIs" dxfId="3188" priority="6426" operator="equal">
      <formula>"NR-ES"</formula>
    </cfRule>
    <cfRule type="cellIs" dxfId="3187" priority="6427" operator="equal">
      <formula>"DIR"</formula>
    </cfRule>
    <cfRule type="cellIs" dxfId="3186" priority="6428" operator="equal">
      <formula>"DIR"</formula>
    </cfRule>
    <cfRule type="cellIs" dxfId="3185" priority="6429" operator="equal">
      <formula>"DIR"</formula>
    </cfRule>
    <cfRule type="cellIs" dxfId="3184" priority="6430" operator="equal">
      <formula>"CPMA"</formula>
    </cfRule>
    <cfRule type="cellIs" dxfId="3183" priority="6431" operator="equal">
      <formula>"CPGI"</formula>
    </cfRule>
    <cfRule type="cellIs" dxfId="3182" priority="6432" operator="equal">
      <formula>"COPM"</formula>
    </cfRule>
    <cfRule type="cellIs" dxfId="3181" priority="6433" operator="equal">
      <formula>"COAM"</formula>
    </cfRule>
    <cfRule type="cellIs" dxfId="3180" priority="6434" operator="equal">
      <formula>"COAD/CETEM"</formula>
    </cfRule>
    <cfRule type="cellIs" dxfId="3179" priority="6435" operator="equal">
      <formula>"COAD"</formula>
    </cfRule>
    <cfRule type="cellIs" dxfId="3178" priority="6436" operator="equal">
      <formula>"CATE"</formula>
    </cfRule>
  </conditionalFormatting>
  <conditionalFormatting sqref="H1930">
    <cfRule type="cellIs" dxfId="3177" priority="6415" operator="equal">
      <formula>"NR-ES"</formula>
    </cfRule>
    <cfRule type="cellIs" dxfId="3176" priority="6416" operator="equal">
      <formula>"DIR"</formula>
    </cfRule>
    <cfRule type="cellIs" dxfId="3175" priority="6417" operator="equal">
      <formula>"DIR"</formula>
    </cfRule>
    <cfRule type="cellIs" dxfId="3174" priority="6418" operator="equal">
      <formula>"DIR"</formula>
    </cfRule>
    <cfRule type="cellIs" dxfId="3173" priority="6419" operator="equal">
      <formula>"CPMA"</formula>
    </cfRule>
    <cfRule type="cellIs" dxfId="3172" priority="6420" operator="equal">
      <formula>"CPGI"</formula>
    </cfRule>
    <cfRule type="cellIs" dxfId="3171" priority="6421" operator="equal">
      <formula>"COPM"</formula>
    </cfRule>
    <cfRule type="cellIs" dxfId="3170" priority="6422" operator="equal">
      <formula>"COAM"</formula>
    </cfRule>
    <cfRule type="cellIs" dxfId="3169" priority="6423" operator="equal">
      <formula>"COAD/CETEM"</formula>
    </cfRule>
    <cfRule type="cellIs" dxfId="3168" priority="6424" operator="equal">
      <formula>"COAD"</formula>
    </cfRule>
    <cfRule type="cellIs" dxfId="3167" priority="6425" operator="equal">
      <formula>"CATE"</formula>
    </cfRule>
  </conditionalFormatting>
  <conditionalFormatting sqref="G1966:G1975 G1977:G1978">
    <cfRule type="cellIs" dxfId="3166" priority="6404" operator="equal">
      <formula>"NR-ES"</formula>
    </cfRule>
    <cfRule type="cellIs" dxfId="3165" priority="6405" operator="equal">
      <formula>"DIR"</formula>
    </cfRule>
    <cfRule type="cellIs" dxfId="3164" priority="6406" operator="equal">
      <formula>"DIR"</formula>
    </cfRule>
    <cfRule type="cellIs" dxfId="3163" priority="6407" operator="equal">
      <formula>"DIR"</formula>
    </cfRule>
    <cfRule type="cellIs" dxfId="3162" priority="6408" operator="equal">
      <formula>"CPMA"</formula>
    </cfRule>
    <cfRule type="cellIs" dxfId="3161" priority="6409" operator="equal">
      <formula>"CPGI"</formula>
    </cfRule>
    <cfRule type="cellIs" dxfId="3160" priority="6410" operator="equal">
      <formula>"COPM"</formula>
    </cfRule>
    <cfRule type="cellIs" dxfId="3159" priority="6411" operator="equal">
      <formula>"COAM"</formula>
    </cfRule>
    <cfRule type="cellIs" dxfId="3158" priority="6412" operator="equal">
      <formula>"COAD/CETEM"</formula>
    </cfRule>
    <cfRule type="cellIs" dxfId="3157" priority="6413" operator="equal">
      <formula>"COAD"</formula>
    </cfRule>
    <cfRule type="cellIs" dxfId="3156" priority="6414" operator="equal">
      <formula>"CATE"</formula>
    </cfRule>
  </conditionalFormatting>
  <conditionalFormatting sqref="G1975">
    <cfRule type="cellIs" dxfId="3155" priority="6393" operator="equal">
      <formula>"NR-ES"</formula>
    </cfRule>
    <cfRule type="cellIs" dxfId="3154" priority="6394" operator="equal">
      <formula>"DIR"</formula>
    </cfRule>
    <cfRule type="cellIs" dxfId="3153" priority="6395" operator="equal">
      <formula>"DIR"</formula>
    </cfRule>
    <cfRule type="cellIs" dxfId="3152" priority="6396" operator="equal">
      <formula>"DIR"</formula>
    </cfRule>
    <cfRule type="cellIs" dxfId="3151" priority="6397" operator="equal">
      <formula>"CPMA"</formula>
    </cfRule>
    <cfRule type="cellIs" dxfId="3150" priority="6398" operator="equal">
      <formula>"CPGI"</formula>
    </cfRule>
    <cfRule type="cellIs" dxfId="3149" priority="6399" operator="equal">
      <formula>"COPM"</formula>
    </cfRule>
    <cfRule type="cellIs" dxfId="3148" priority="6400" operator="equal">
      <formula>"COAM"</formula>
    </cfRule>
    <cfRule type="cellIs" dxfId="3147" priority="6401" operator="equal">
      <formula>"COAD/CETEM"</formula>
    </cfRule>
    <cfRule type="cellIs" dxfId="3146" priority="6402" operator="equal">
      <formula>"COAD"</formula>
    </cfRule>
    <cfRule type="cellIs" dxfId="3145" priority="6403" operator="equal">
      <formula>"CATE"</formula>
    </cfRule>
  </conditionalFormatting>
  <conditionalFormatting sqref="G1978">
    <cfRule type="cellIs" dxfId="3144" priority="6382" operator="equal">
      <formula>"NR-ES"</formula>
    </cfRule>
    <cfRule type="cellIs" dxfId="3143" priority="6383" operator="equal">
      <formula>"DIR"</formula>
    </cfRule>
    <cfRule type="cellIs" dxfId="3142" priority="6384" operator="equal">
      <formula>"DIR"</formula>
    </cfRule>
    <cfRule type="cellIs" dxfId="3141" priority="6385" operator="equal">
      <formula>"DIR"</formula>
    </cfRule>
    <cfRule type="cellIs" dxfId="3140" priority="6386" operator="equal">
      <formula>"CPMA"</formula>
    </cfRule>
    <cfRule type="cellIs" dxfId="3139" priority="6387" operator="equal">
      <formula>"CPGI"</formula>
    </cfRule>
    <cfRule type="cellIs" dxfId="3138" priority="6388" operator="equal">
      <formula>"COPM"</formula>
    </cfRule>
    <cfRule type="cellIs" dxfId="3137" priority="6389" operator="equal">
      <formula>"COAM"</formula>
    </cfRule>
    <cfRule type="cellIs" dxfId="3136" priority="6390" operator="equal">
      <formula>"COAD/CETEM"</formula>
    </cfRule>
    <cfRule type="cellIs" dxfId="3135" priority="6391" operator="equal">
      <formula>"COAD"</formula>
    </cfRule>
    <cfRule type="cellIs" dxfId="3134" priority="6392" operator="equal">
      <formula>"CATE"</formula>
    </cfRule>
  </conditionalFormatting>
  <conditionalFormatting sqref="G2009">
    <cfRule type="cellIs" dxfId="3133" priority="6360" operator="equal">
      <formula>"NR-ES"</formula>
    </cfRule>
    <cfRule type="cellIs" dxfId="3132" priority="6361" operator="equal">
      <formula>"DIR"</formula>
    </cfRule>
    <cfRule type="cellIs" dxfId="3131" priority="6362" operator="equal">
      <formula>"DIR"</formula>
    </cfRule>
    <cfRule type="cellIs" dxfId="3130" priority="6363" operator="equal">
      <formula>"DIR"</formula>
    </cfRule>
    <cfRule type="cellIs" dxfId="3129" priority="6364" operator="equal">
      <formula>"CPMA"</formula>
    </cfRule>
    <cfRule type="cellIs" dxfId="3128" priority="6365" operator="equal">
      <formula>"CPGI"</formula>
    </cfRule>
    <cfRule type="cellIs" dxfId="3127" priority="6366" operator="equal">
      <formula>"COPM"</formula>
    </cfRule>
    <cfRule type="cellIs" dxfId="3126" priority="6367" operator="equal">
      <formula>"COAM"</formula>
    </cfRule>
    <cfRule type="cellIs" dxfId="3125" priority="6368" operator="equal">
      <formula>"COAD/CETEM"</formula>
    </cfRule>
    <cfRule type="cellIs" dxfId="3124" priority="6369" operator="equal">
      <formula>"COAD"</formula>
    </cfRule>
    <cfRule type="cellIs" dxfId="3123" priority="6370" operator="equal">
      <formula>"CATE"</formula>
    </cfRule>
  </conditionalFormatting>
  <conditionalFormatting sqref="G2003">
    <cfRule type="cellIs" dxfId="3122" priority="6349" operator="equal">
      <formula>"NR-ES"</formula>
    </cfRule>
    <cfRule type="cellIs" dxfId="3121" priority="6350" operator="equal">
      <formula>"DIR"</formula>
    </cfRule>
    <cfRule type="cellIs" dxfId="3120" priority="6351" operator="equal">
      <formula>"DIR"</formula>
    </cfRule>
    <cfRule type="cellIs" dxfId="3119" priority="6352" operator="equal">
      <formula>"DIR"</formula>
    </cfRule>
    <cfRule type="cellIs" dxfId="3118" priority="6353" operator="equal">
      <formula>"CPMA"</formula>
    </cfRule>
    <cfRule type="cellIs" dxfId="3117" priority="6354" operator="equal">
      <formula>"CPGI"</formula>
    </cfRule>
    <cfRule type="cellIs" dxfId="3116" priority="6355" operator="equal">
      <formula>"COPM"</formula>
    </cfRule>
    <cfRule type="cellIs" dxfId="3115" priority="6356" operator="equal">
      <formula>"COAM"</formula>
    </cfRule>
    <cfRule type="cellIs" dxfId="3114" priority="6357" operator="equal">
      <formula>"COAD/CETEM"</formula>
    </cfRule>
    <cfRule type="cellIs" dxfId="3113" priority="6358" operator="equal">
      <formula>"COAD"</formula>
    </cfRule>
    <cfRule type="cellIs" dxfId="3112" priority="6359" operator="equal">
      <formula>"CATE"</formula>
    </cfRule>
  </conditionalFormatting>
  <conditionalFormatting sqref="G1982">
    <cfRule type="cellIs" dxfId="3111" priority="6338" operator="equal">
      <formula>"NR-ES"</formula>
    </cfRule>
    <cfRule type="cellIs" dxfId="3110" priority="6339" operator="equal">
      <formula>"DIR"</formula>
    </cfRule>
    <cfRule type="cellIs" dxfId="3109" priority="6340" operator="equal">
      <formula>"DIR"</formula>
    </cfRule>
    <cfRule type="cellIs" dxfId="3108" priority="6341" operator="equal">
      <formula>"DIR"</formula>
    </cfRule>
    <cfRule type="cellIs" dxfId="3107" priority="6342" operator="equal">
      <formula>"CPMA"</formula>
    </cfRule>
    <cfRule type="cellIs" dxfId="3106" priority="6343" operator="equal">
      <formula>"CPGI"</formula>
    </cfRule>
    <cfRule type="cellIs" dxfId="3105" priority="6344" operator="equal">
      <formula>"COPM"</formula>
    </cfRule>
    <cfRule type="cellIs" dxfId="3104" priority="6345" operator="equal">
      <formula>"COAM"</formula>
    </cfRule>
    <cfRule type="cellIs" dxfId="3103" priority="6346" operator="equal">
      <formula>"COAD/CETEM"</formula>
    </cfRule>
    <cfRule type="cellIs" dxfId="3102" priority="6347" operator="equal">
      <formula>"COAD"</formula>
    </cfRule>
    <cfRule type="cellIs" dxfId="3101" priority="6348" operator="equal">
      <formula>"CATE"</formula>
    </cfRule>
  </conditionalFormatting>
  <conditionalFormatting sqref="G1985">
    <cfRule type="cellIs" dxfId="3100" priority="6327" operator="equal">
      <formula>"NR-ES"</formula>
    </cfRule>
    <cfRule type="cellIs" dxfId="3099" priority="6328" operator="equal">
      <formula>"DIR"</formula>
    </cfRule>
    <cfRule type="cellIs" dxfId="3098" priority="6329" operator="equal">
      <formula>"DIR"</formula>
    </cfRule>
    <cfRule type="cellIs" dxfId="3097" priority="6330" operator="equal">
      <formula>"DIR"</formula>
    </cfRule>
    <cfRule type="cellIs" dxfId="3096" priority="6331" operator="equal">
      <formula>"CPMA"</formula>
    </cfRule>
    <cfRule type="cellIs" dxfId="3095" priority="6332" operator="equal">
      <formula>"CPGI"</formula>
    </cfRule>
    <cfRule type="cellIs" dxfId="3094" priority="6333" operator="equal">
      <formula>"COPM"</formula>
    </cfRule>
    <cfRule type="cellIs" dxfId="3093" priority="6334" operator="equal">
      <formula>"COAM"</formula>
    </cfRule>
    <cfRule type="cellIs" dxfId="3092" priority="6335" operator="equal">
      <formula>"COAD/CETEM"</formula>
    </cfRule>
    <cfRule type="cellIs" dxfId="3091" priority="6336" operator="equal">
      <formula>"COAD"</formula>
    </cfRule>
    <cfRule type="cellIs" dxfId="3090" priority="6337" operator="equal">
      <formula>"CATE"</formula>
    </cfRule>
  </conditionalFormatting>
  <conditionalFormatting sqref="G1986">
    <cfRule type="cellIs" dxfId="3089" priority="6316" operator="equal">
      <formula>"NR-ES"</formula>
    </cfRule>
    <cfRule type="cellIs" dxfId="3088" priority="6317" operator="equal">
      <formula>"DIR"</formula>
    </cfRule>
    <cfRule type="cellIs" dxfId="3087" priority="6318" operator="equal">
      <formula>"DIR"</formula>
    </cfRule>
    <cfRule type="cellIs" dxfId="3086" priority="6319" operator="equal">
      <formula>"DIR"</formula>
    </cfRule>
    <cfRule type="cellIs" dxfId="3085" priority="6320" operator="equal">
      <formula>"CPMA"</formula>
    </cfRule>
    <cfRule type="cellIs" dxfId="3084" priority="6321" operator="equal">
      <formula>"CPGI"</formula>
    </cfRule>
    <cfRule type="cellIs" dxfId="3083" priority="6322" operator="equal">
      <formula>"COPM"</formula>
    </cfRule>
    <cfRule type="cellIs" dxfId="3082" priority="6323" operator="equal">
      <formula>"COAM"</formula>
    </cfRule>
    <cfRule type="cellIs" dxfId="3081" priority="6324" operator="equal">
      <formula>"COAD/CETEM"</formula>
    </cfRule>
    <cfRule type="cellIs" dxfId="3080" priority="6325" operator="equal">
      <formula>"COAD"</formula>
    </cfRule>
    <cfRule type="cellIs" dxfId="3079" priority="6326" operator="equal">
      <formula>"CATE"</formula>
    </cfRule>
  </conditionalFormatting>
  <conditionalFormatting sqref="G1987">
    <cfRule type="cellIs" dxfId="3078" priority="6305" operator="equal">
      <formula>"NR-ES"</formula>
    </cfRule>
    <cfRule type="cellIs" dxfId="3077" priority="6306" operator="equal">
      <formula>"DIR"</formula>
    </cfRule>
    <cfRule type="cellIs" dxfId="3076" priority="6307" operator="equal">
      <formula>"DIR"</formula>
    </cfRule>
    <cfRule type="cellIs" dxfId="3075" priority="6308" operator="equal">
      <formula>"DIR"</formula>
    </cfRule>
    <cfRule type="cellIs" dxfId="3074" priority="6309" operator="equal">
      <formula>"CPMA"</formula>
    </cfRule>
    <cfRule type="cellIs" dxfId="3073" priority="6310" operator="equal">
      <formula>"CPGI"</formula>
    </cfRule>
    <cfRule type="cellIs" dxfId="3072" priority="6311" operator="equal">
      <formula>"COPM"</formula>
    </cfRule>
    <cfRule type="cellIs" dxfId="3071" priority="6312" operator="equal">
      <formula>"COAM"</formula>
    </cfRule>
    <cfRule type="cellIs" dxfId="3070" priority="6313" operator="equal">
      <formula>"COAD/CETEM"</formula>
    </cfRule>
    <cfRule type="cellIs" dxfId="3069" priority="6314" operator="equal">
      <formula>"COAD"</formula>
    </cfRule>
    <cfRule type="cellIs" dxfId="3068" priority="6315" operator="equal">
      <formula>"CATE"</formula>
    </cfRule>
  </conditionalFormatting>
  <conditionalFormatting sqref="G1988">
    <cfRule type="cellIs" dxfId="3067" priority="6294" operator="equal">
      <formula>"NR-ES"</formula>
    </cfRule>
    <cfRule type="cellIs" dxfId="3066" priority="6295" operator="equal">
      <formula>"DIR"</formula>
    </cfRule>
    <cfRule type="cellIs" dxfId="3065" priority="6296" operator="equal">
      <formula>"DIR"</formula>
    </cfRule>
    <cfRule type="cellIs" dxfId="3064" priority="6297" operator="equal">
      <formula>"DIR"</formula>
    </cfRule>
    <cfRule type="cellIs" dxfId="3063" priority="6298" operator="equal">
      <formula>"CPMA"</formula>
    </cfRule>
    <cfRule type="cellIs" dxfId="3062" priority="6299" operator="equal">
      <formula>"CPGI"</formula>
    </cfRule>
    <cfRule type="cellIs" dxfId="3061" priority="6300" operator="equal">
      <formula>"COPM"</formula>
    </cfRule>
    <cfRule type="cellIs" dxfId="3060" priority="6301" operator="equal">
      <formula>"COAM"</formula>
    </cfRule>
    <cfRule type="cellIs" dxfId="3059" priority="6302" operator="equal">
      <formula>"COAD/CETEM"</formula>
    </cfRule>
    <cfRule type="cellIs" dxfId="3058" priority="6303" operator="equal">
      <formula>"COAD"</formula>
    </cfRule>
    <cfRule type="cellIs" dxfId="3057" priority="6304" operator="equal">
      <formula>"CATE"</formula>
    </cfRule>
  </conditionalFormatting>
  <conditionalFormatting sqref="G1990">
    <cfRule type="cellIs" dxfId="3056" priority="6283" operator="equal">
      <formula>"NR-ES"</formula>
    </cfRule>
    <cfRule type="cellIs" dxfId="3055" priority="6284" operator="equal">
      <formula>"DIR"</formula>
    </cfRule>
    <cfRule type="cellIs" dxfId="3054" priority="6285" operator="equal">
      <formula>"DIR"</formula>
    </cfRule>
    <cfRule type="cellIs" dxfId="3053" priority="6286" operator="equal">
      <formula>"DIR"</formula>
    </cfRule>
    <cfRule type="cellIs" dxfId="3052" priority="6287" operator="equal">
      <formula>"CPMA"</formula>
    </cfRule>
    <cfRule type="cellIs" dxfId="3051" priority="6288" operator="equal">
      <formula>"CPGI"</formula>
    </cfRule>
    <cfRule type="cellIs" dxfId="3050" priority="6289" operator="equal">
      <formula>"COPM"</formula>
    </cfRule>
    <cfRule type="cellIs" dxfId="3049" priority="6290" operator="equal">
      <formula>"COAM"</formula>
    </cfRule>
    <cfRule type="cellIs" dxfId="3048" priority="6291" operator="equal">
      <formula>"COAD/CETEM"</formula>
    </cfRule>
    <cfRule type="cellIs" dxfId="3047" priority="6292" operator="equal">
      <formula>"COAD"</formula>
    </cfRule>
    <cfRule type="cellIs" dxfId="3046" priority="6293" operator="equal">
      <formula>"CATE"</formula>
    </cfRule>
  </conditionalFormatting>
  <conditionalFormatting sqref="G1524">
    <cfRule type="cellIs" dxfId="3045" priority="6272" operator="equal">
      <formula>"NR-ES"</formula>
    </cfRule>
    <cfRule type="cellIs" dxfId="3044" priority="6273" operator="equal">
      <formula>"DIR"</formula>
    </cfRule>
    <cfRule type="cellIs" dxfId="3043" priority="6274" operator="equal">
      <formula>"DIR"</formula>
    </cfRule>
    <cfRule type="cellIs" dxfId="3042" priority="6275" operator="equal">
      <formula>"DIR"</formula>
    </cfRule>
    <cfRule type="cellIs" dxfId="3041" priority="6276" operator="equal">
      <formula>"CPMA"</formula>
    </cfRule>
    <cfRule type="cellIs" dxfId="3040" priority="6277" operator="equal">
      <formula>"CPGI"</formula>
    </cfRule>
    <cfRule type="cellIs" dxfId="3039" priority="6278" operator="equal">
      <formula>"COPM"</formula>
    </cfRule>
    <cfRule type="cellIs" dxfId="3038" priority="6279" operator="equal">
      <formula>"COAM"</formula>
    </cfRule>
    <cfRule type="cellIs" dxfId="3037" priority="6280" operator="equal">
      <formula>"COAD/CETEM"</formula>
    </cfRule>
    <cfRule type="cellIs" dxfId="3036" priority="6281" operator="equal">
      <formula>"COAD"</formula>
    </cfRule>
    <cfRule type="cellIs" dxfId="3035" priority="6282" operator="equal">
      <formula>"CATE"</formula>
    </cfRule>
  </conditionalFormatting>
  <conditionalFormatting sqref="G1741">
    <cfRule type="cellIs" dxfId="3034" priority="6261" operator="equal">
      <formula>"NR-ES"</formula>
    </cfRule>
    <cfRule type="cellIs" dxfId="3033" priority="6262" operator="equal">
      <formula>"DIR"</formula>
    </cfRule>
    <cfRule type="cellIs" dxfId="3032" priority="6263" operator="equal">
      <formula>"DIR"</formula>
    </cfRule>
    <cfRule type="cellIs" dxfId="3031" priority="6264" operator="equal">
      <formula>"DIR"</formula>
    </cfRule>
    <cfRule type="cellIs" dxfId="3030" priority="6265" operator="equal">
      <formula>"CPMA"</formula>
    </cfRule>
    <cfRule type="cellIs" dxfId="3029" priority="6266" operator="equal">
      <formula>"CPGI"</formula>
    </cfRule>
    <cfRule type="cellIs" dxfId="3028" priority="6267" operator="equal">
      <formula>"COPM"</formula>
    </cfRule>
    <cfRule type="cellIs" dxfId="3027" priority="6268" operator="equal">
      <formula>"COAM"</formula>
    </cfRule>
    <cfRule type="cellIs" dxfId="3026" priority="6269" operator="equal">
      <formula>"COAD/CETEM"</formula>
    </cfRule>
    <cfRule type="cellIs" dxfId="3025" priority="6270" operator="equal">
      <formula>"COAD"</formula>
    </cfRule>
    <cfRule type="cellIs" dxfId="3024" priority="6271" operator="equal">
      <formula>"CATE"</formula>
    </cfRule>
  </conditionalFormatting>
  <conditionalFormatting sqref="G1743">
    <cfRule type="cellIs" dxfId="3023" priority="6250" operator="equal">
      <formula>"NR-ES"</formula>
    </cfRule>
    <cfRule type="cellIs" dxfId="3022" priority="6251" operator="equal">
      <formula>"DIR"</formula>
    </cfRule>
    <cfRule type="cellIs" dxfId="3021" priority="6252" operator="equal">
      <formula>"DIR"</formula>
    </cfRule>
    <cfRule type="cellIs" dxfId="3020" priority="6253" operator="equal">
      <formula>"DIR"</formula>
    </cfRule>
    <cfRule type="cellIs" dxfId="3019" priority="6254" operator="equal">
      <formula>"CPMA"</formula>
    </cfRule>
    <cfRule type="cellIs" dxfId="3018" priority="6255" operator="equal">
      <formula>"CPGI"</formula>
    </cfRule>
    <cfRule type="cellIs" dxfId="3017" priority="6256" operator="equal">
      <formula>"COPM"</formula>
    </cfRule>
    <cfRule type="cellIs" dxfId="3016" priority="6257" operator="equal">
      <formula>"COAM"</formula>
    </cfRule>
    <cfRule type="cellIs" dxfId="3015" priority="6258" operator="equal">
      <formula>"COAD/CETEM"</formula>
    </cfRule>
    <cfRule type="cellIs" dxfId="3014" priority="6259" operator="equal">
      <formula>"COAD"</formula>
    </cfRule>
    <cfRule type="cellIs" dxfId="3013" priority="6260" operator="equal">
      <formula>"CATE"</formula>
    </cfRule>
  </conditionalFormatting>
  <conditionalFormatting sqref="B1765:B1769">
    <cfRule type="cellIs" dxfId="3012" priority="6248" operator="equal">
      <formula>"C"</formula>
    </cfRule>
    <cfRule type="cellIs" dxfId="3011" priority="6249" operator="equal">
      <formula>"C"</formula>
    </cfRule>
  </conditionalFormatting>
  <conditionalFormatting sqref="G1740">
    <cfRule type="cellIs" dxfId="3010" priority="6237" operator="equal">
      <formula>"NR-ES"</formula>
    </cfRule>
    <cfRule type="cellIs" dxfId="3009" priority="6238" operator="equal">
      <formula>"DIR"</formula>
    </cfRule>
    <cfRule type="cellIs" dxfId="3008" priority="6239" operator="equal">
      <formula>"DIR"</formula>
    </cfRule>
    <cfRule type="cellIs" dxfId="3007" priority="6240" operator="equal">
      <formula>"DIR"</formula>
    </cfRule>
    <cfRule type="cellIs" dxfId="3006" priority="6241" operator="equal">
      <formula>"CPMA"</formula>
    </cfRule>
    <cfRule type="cellIs" dxfId="3005" priority="6242" operator="equal">
      <formula>"CPGI"</formula>
    </cfRule>
    <cfRule type="cellIs" dxfId="3004" priority="6243" operator="equal">
      <formula>"COPM"</formula>
    </cfRule>
    <cfRule type="cellIs" dxfId="3003" priority="6244" operator="equal">
      <formula>"COAM"</formula>
    </cfRule>
    <cfRule type="cellIs" dxfId="3002" priority="6245" operator="equal">
      <formula>"COAD/CETEM"</formula>
    </cfRule>
    <cfRule type="cellIs" dxfId="3001" priority="6246" operator="equal">
      <formula>"COAD"</formula>
    </cfRule>
    <cfRule type="cellIs" dxfId="3000" priority="6247" operator="equal">
      <formula>"CATE"</formula>
    </cfRule>
  </conditionalFormatting>
  <conditionalFormatting sqref="G1742">
    <cfRule type="cellIs" dxfId="2999" priority="6226" operator="equal">
      <formula>"NR-ES"</formula>
    </cfRule>
    <cfRule type="cellIs" dxfId="2998" priority="6227" operator="equal">
      <formula>"DIR"</formula>
    </cfRule>
    <cfRule type="cellIs" dxfId="2997" priority="6228" operator="equal">
      <formula>"DIR"</formula>
    </cfRule>
    <cfRule type="cellIs" dxfId="2996" priority="6229" operator="equal">
      <formula>"DIR"</formula>
    </cfRule>
    <cfRule type="cellIs" dxfId="2995" priority="6230" operator="equal">
      <formula>"CPMA"</formula>
    </cfRule>
    <cfRule type="cellIs" dxfId="2994" priority="6231" operator="equal">
      <formula>"CPGI"</formula>
    </cfRule>
    <cfRule type="cellIs" dxfId="2993" priority="6232" operator="equal">
      <formula>"COPM"</formula>
    </cfRule>
    <cfRule type="cellIs" dxfId="2992" priority="6233" operator="equal">
      <formula>"COAM"</formula>
    </cfRule>
    <cfRule type="cellIs" dxfId="2991" priority="6234" operator="equal">
      <formula>"COAD/CETEM"</formula>
    </cfRule>
    <cfRule type="cellIs" dxfId="2990" priority="6235" operator="equal">
      <formula>"COAD"</formula>
    </cfRule>
    <cfRule type="cellIs" dxfId="2989" priority="6236" operator="equal">
      <formula>"CATE"</formula>
    </cfRule>
  </conditionalFormatting>
  <conditionalFormatting sqref="G1855">
    <cfRule type="cellIs" dxfId="2988" priority="6215" operator="equal">
      <formula>"NR-ES"</formula>
    </cfRule>
    <cfRule type="cellIs" dxfId="2987" priority="6216" operator="equal">
      <formula>"DIR"</formula>
    </cfRule>
    <cfRule type="cellIs" dxfId="2986" priority="6217" operator="equal">
      <formula>"DIR"</formula>
    </cfRule>
    <cfRule type="cellIs" dxfId="2985" priority="6218" operator="equal">
      <formula>"DIR"</formula>
    </cfRule>
    <cfRule type="cellIs" dxfId="2984" priority="6219" operator="equal">
      <formula>"CPMA"</formula>
    </cfRule>
    <cfRule type="cellIs" dxfId="2983" priority="6220" operator="equal">
      <formula>"CPGI"</formula>
    </cfRule>
    <cfRule type="cellIs" dxfId="2982" priority="6221" operator="equal">
      <formula>"COPM"</formula>
    </cfRule>
    <cfRule type="cellIs" dxfId="2981" priority="6222" operator="equal">
      <formula>"COAM"</formula>
    </cfRule>
    <cfRule type="cellIs" dxfId="2980" priority="6223" operator="equal">
      <formula>"COAD/CETEM"</formula>
    </cfRule>
    <cfRule type="cellIs" dxfId="2979" priority="6224" operator="equal">
      <formula>"COAD"</formula>
    </cfRule>
    <cfRule type="cellIs" dxfId="2978" priority="6225" operator="equal">
      <formula>"CATE"</formula>
    </cfRule>
  </conditionalFormatting>
  <conditionalFormatting sqref="G1856">
    <cfRule type="cellIs" dxfId="2977" priority="6204" operator="equal">
      <formula>"NR-ES"</formula>
    </cfRule>
    <cfRule type="cellIs" dxfId="2976" priority="6205" operator="equal">
      <formula>"DIR"</formula>
    </cfRule>
    <cfRule type="cellIs" dxfId="2975" priority="6206" operator="equal">
      <formula>"DIR"</formula>
    </cfRule>
    <cfRule type="cellIs" dxfId="2974" priority="6207" operator="equal">
      <formula>"DIR"</formula>
    </cfRule>
    <cfRule type="cellIs" dxfId="2973" priority="6208" operator="equal">
      <formula>"CPMA"</formula>
    </cfRule>
    <cfRule type="cellIs" dxfId="2972" priority="6209" operator="equal">
      <formula>"CPGI"</formula>
    </cfRule>
    <cfRule type="cellIs" dxfId="2971" priority="6210" operator="equal">
      <formula>"COPM"</formula>
    </cfRule>
    <cfRule type="cellIs" dxfId="2970" priority="6211" operator="equal">
      <formula>"COAM"</formula>
    </cfRule>
    <cfRule type="cellIs" dxfId="2969" priority="6212" operator="equal">
      <formula>"COAD/CETEM"</formula>
    </cfRule>
    <cfRule type="cellIs" dxfId="2968" priority="6213" operator="equal">
      <formula>"COAD"</formula>
    </cfRule>
    <cfRule type="cellIs" dxfId="2967" priority="6214" operator="equal">
      <formula>"CATE"</formula>
    </cfRule>
  </conditionalFormatting>
  <conditionalFormatting sqref="G1860">
    <cfRule type="cellIs" dxfId="2966" priority="6193" operator="equal">
      <formula>"NR-ES"</formula>
    </cfRule>
    <cfRule type="cellIs" dxfId="2965" priority="6194" operator="equal">
      <formula>"DIR"</formula>
    </cfRule>
    <cfRule type="cellIs" dxfId="2964" priority="6195" operator="equal">
      <formula>"DIR"</formula>
    </cfRule>
    <cfRule type="cellIs" dxfId="2963" priority="6196" operator="equal">
      <formula>"DIR"</formula>
    </cfRule>
    <cfRule type="cellIs" dxfId="2962" priority="6197" operator="equal">
      <formula>"CPMA"</formula>
    </cfRule>
    <cfRule type="cellIs" dxfId="2961" priority="6198" operator="equal">
      <formula>"CPGI"</formula>
    </cfRule>
    <cfRule type="cellIs" dxfId="2960" priority="6199" operator="equal">
      <formula>"COPM"</formula>
    </cfRule>
    <cfRule type="cellIs" dxfId="2959" priority="6200" operator="equal">
      <formula>"COAM"</formula>
    </cfRule>
    <cfRule type="cellIs" dxfId="2958" priority="6201" operator="equal">
      <formula>"COAD/CETEM"</formula>
    </cfRule>
    <cfRule type="cellIs" dxfId="2957" priority="6202" operator="equal">
      <formula>"COAD"</formula>
    </cfRule>
    <cfRule type="cellIs" dxfId="2956" priority="6203" operator="equal">
      <formula>"CATE"</formula>
    </cfRule>
  </conditionalFormatting>
  <conditionalFormatting sqref="H1473">
    <cfRule type="cellIs" dxfId="2955" priority="6182" operator="equal">
      <formula>"NR-ES"</formula>
    </cfRule>
    <cfRule type="cellIs" dxfId="2954" priority="6183" operator="equal">
      <formula>"DIR"</formula>
    </cfRule>
    <cfRule type="cellIs" dxfId="2953" priority="6184" operator="equal">
      <formula>"DIR"</formula>
    </cfRule>
    <cfRule type="cellIs" dxfId="2952" priority="6185" operator="equal">
      <formula>"DIR"</formula>
    </cfRule>
    <cfRule type="cellIs" dxfId="2951" priority="6186" operator="equal">
      <formula>"CPMA"</formula>
    </cfRule>
    <cfRule type="cellIs" dxfId="2950" priority="6187" operator="equal">
      <formula>"CPGI"</formula>
    </cfRule>
    <cfRule type="cellIs" dxfId="2949" priority="6188" operator="equal">
      <formula>"COPM"</formula>
    </cfRule>
    <cfRule type="cellIs" dxfId="2948" priority="6189" operator="equal">
      <formula>"COAM"</formula>
    </cfRule>
    <cfRule type="cellIs" dxfId="2947" priority="6190" operator="equal">
      <formula>"COAD/CETEM"</formula>
    </cfRule>
    <cfRule type="cellIs" dxfId="2946" priority="6191" operator="equal">
      <formula>"COAD"</formula>
    </cfRule>
    <cfRule type="cellIs" dxfId="2945" priority="6192" operator="equal">
      <formula>"CATE"</formula>
    </cfRule>
  </conditionalFormatting>
  <conditionalFormatting sqref="H1475">
    <cfRule type="cellIs" dxfId="2944" priority="6171" operator="equal">
      <formula>"NR-ES"</formula>
    </cfRule>
    <cfRule type="cellIs" dxfId="2943" priority="6172" operator="equal">
      <formula>"DIR"</formula>
    </cfRule>
    <cfRule type="cellIs" dxfId="2942" priority="6173" operator="equal">
      <formula>"DIR"</formula>
    </cfRule>
    <cfRule type="cellIs" dxfId="2941" priority="6174" operator="equal">
      <formula>"DIR"</formula>
    </cfRule>
    <cfRule type="cellIs" dxfId="2940" priority="6175" operator="equal">
      <formula>"CPMA"</formula>
    </cfRule>
    <cfRule type="cellIs" dxfId="2939" priority="6176" operator="equal">
      <formula>"CPGI"</formula>
    </cfRule>
    <cfRule type="cellIs" dxfId="2938" priority="6177" operator="equal">
      <formula>"COPM"</formula>
    </cfRule>
    <cfRule type="cellIs" dxfId="2937" priority="6178" operator="equal">
      <formula>"COAM"</formula>
    </cfRule>
    <cfRule type="cellIs" dxfId="2936" priority="6179" operator="equal">
      <formula>"COAD/CETEM"</formula>
    </cfRule>
    <cfRule type="cellIs" dxfId="2935" priority="6180" operator="equal">
      <formula>"COAD"</formula>
    </cfRule>
    <cfRule type="cellIs" dxfId="2934" priority="6181" operator="equal">
      <formula>"CATE"</formula>
    </cfRule>
  </conditionalFormatting>
  <conditionalFormatting sqref="H1474">
    <cfRule type="cellIs" dxfId="2933" priority="6160" operator="equal">
      <formula>"NR-ES"</formula>
    </cfRule>
    <cfRule type="cellIs" dxfId="2932" priority="6161" operator="equal">
      <formula>"DIR"</formula>
    </cfRule>
    <cfRule type="cellIs" dxfId="2931" priority="6162" operator="equal">
      <formula>"DIR"</formula>
    </cfRule>
    <cfRule type="cellIs" dxfId="2930" priority="6163" operator="equal">
      <formula>"DIR"</formula>
    </cfRule>
    <cfRule type="cellIs" dxfId="2929" priority="6164" operator="equal">
      <formula>"CPMA"</formula>
    </cfRule>
    <cfRule type="cellIs" dxfId="2928" priority="6165" operator="equal">
      <formula>"CPGI"</formula>
    </cfRule>
    <cfRule type="cellIs" dxfId="2927" priority="6166" operator="equal">
      <formula>"COPM"</formula>
    </cfRule>
    <cfRule type="cellIs" dxfId="2926" priority="6167" operator="equal">
      <formula>"COAM"</formula>
    </cfRule>
    <cfRule type="cellIs" dxfId="2925" priority="6168" operator="equal">
      <formula>"COAD/CETEM"</formula>
    </cfRule>
    <cfRule type="cellIs" dxfId="2924" priority="6169" operator="equal">
      <formula>"COAD"</formula>
    </cfRule>
    <cfRule type="cellIs" dxfId="2923" priority="6170" operator="equal">
      <formula>"CATE"</formula>
    </cfRule>
  </conditionalFormatting>
  <conditionalFormatting sqref="H1476">
    <cfRule type="cellIs" dxfId="2922" priority="6149" operator="equal">
      <formula>"NR-ES"</formula>
    </cfRule>
    <cfRule type="cellIs" dxfId="2921" priority="6150" operator="equal">
      <formula>"DIR"</formula>
    </cfRule>
    <cfRule type="cellIs" dxfId="2920" priority="6151" operator="equal">
      <formula>"DIR"</formula>
    </cfRule>
    <cfRule type="cellIs" dxfId="2919" priority="6152" operator="equal">
      <formula>"DIR"</formula>
    </cfRule>
    <cfRule type="cellIs" dxfId="2918" priority="6153" operator="equal">
      <formula>"CPMA"</formula>
    </cfRule>
    <cfRule type="cellIs" dxfId="2917" priority="6154" operator="equal">
      <formula>"CPGI"</formula>
    </cfRule>
    <cfRule type="cellIs" dxfId="2916" priority="6155" operator="equal">
      <formula>"COPM"</formula>
    </cfRule>
    <cfRule type="cellIs" dxfId="2915" priority="6156" operator="equal">
      <formula>"COAM"</formula>
    </cfRule>
    <cfRule type="cellIs" dxfId="2914" priority="6157" operator="equal">
      <formula>"COAD/CETEM"</formula>
    </cfRule>
    <cfRule type="cellIs" dxfId="2913" priority="6158" operator="equal">
      <formula>"COAD"</formula>
    </cfRule>
    <cfRule type="cellIs" dxfId="2912" priority="6159" operator="equal">
      <formula>"CATE"</formula>
    </cfRule>
  </conditionalFormatting>
  <conditionalFormatting sqref="H1489">
    <cfRule type="cellIs" dxfId="2911" priority="6138" operator="equal">
      <formula>"NR-ES"</formula>
    </cfRule>
    <cfRule type="cellIs" dxfId="2910" priority="6139" operator="equal">
      <formula>"DIR"</formula>
    </cfRule>
    <cfRule type="cellIs" dxfId="2909" priority="6140" operator="equal">
      <formula>"DIR"</formula>
    </cfRule>
    <cfRule type="cellIs" dxfId="2908" priority="6141" operator="equal">
      <formula>"DIR"</formula>
    </cfRule>
    <cfRule type="cellIs" dxfId="2907" priority="6142" operator="equal">
      <formula>"CPMA"</formula>
    </cfRule>
    <cfRule type="cellIs" dxfId="2906" priority="6143" operator="equal">
      <formula>"CPGI"</formula>
    </cfRule>
    <cfRule type="cellIs" dxfId="2905" priority="6144" operator="equal">
      <formula>"COPM"</formula>
    </cfRule>
    <cfRule type="cellIs" dxfId="2904" priority="6145" operator="equal">
      <formula>"COAM"</formula>
    </cfRule>
    <cfRule type="cellIs" dxfId="2903" priority="6146" operator="equal">
      <formula>"COAD/CETEM"</formula>
    </cfRule>
    <cfRule type="cellIs" dxfId="2902" priority="6147" operator="equal">
      <formula>"COAD"</formula>
    </cfRule>
    <cfRule type="cellIs" dxfId="2901" priority="6148" operator="equal">
      <formula>"CATE"</formula>
    </cfRule>
  </conditionalFormatting>
  <conditionalFormatting sqref="H1490">
    <cfRule type="cellIs" dxfId="2900" priority="6127" operator="equal">
      <formula>"NR-ES"</formula>
    </cfRule>
    <cfRule type="cellIs" dxfId="2899" priority="6128" operator="equal">
      <formula>"DIR"</formula>
    </cfRule>
    <cfRule type="cellIs" dxfId="2898" priority="6129" operator="equal">
      <formula>"DIR"</formula>
    </cfRule>
    <cfRule type="cellIs" dxfId="2897" priority="6130" operator="equal">
      <formula>"DIR"</formula>
    </cfRule>
    <cfRule type="cellIs" dxfId="2896" priority="6131" operator="equal">
      <formula>"CPMA"</formula>
    </cfRule>
    <cfRule type="cellIs" dxfId="2895" priority="6132" operator="equal">
      <formula>"CPGI"</formula>
    </cfRule>
    <cfRule type="cellIs" dxfId="2894" priority="6133" operator="equal">
      <formula>"COPM"</formula>
    </cfRule>
    <cfRule type="cellIs" dxfId="2893" priority="6134" operator="equal">
      <formula>"COAM"</formula>
    </cfRule>
    <cfRule type="cellIs" dxfId="2892" priority="6135" operator="equal">
      <formula>"COAD/CETEM"</formula>
    </cfRule>
    <cfRule type="cellIs" dxfId="2891" priority="6136" operator="equal">
      <formula>"COAD"</formula>
    </cfRule>
    <cfRule type="cellIs" dxfId="2890" priority="6137" operator="equal">
      <formula>"CATE"</formula>
    </cfRule>
  </conditionalFormatting>
  <conditionalFormatting sqref="H1512">
    <cfRule type="cellIs" dxfId="2889" priority="6116" operator="equal">
      <formula>"NR-ES"</formula>
    </cfRule>
    <cfRule type="cellIs" dxfId="2888" priority="6117" operator="equal">
      <formula>"DIR"</formula>
    </cfRule>
    <cfRule type="cellIs" dxfId="2887" priority="6118" operator="equal">
      <formula>"DIR"</formula>
    </cfRule>
    <cfRule type="cellIs" dxfId="2886" priority="6119" operator="equal">
      <formula>"DIR"</formula>
    </cfRule>
    <cfRule type="cellIs" dxfId="2885" priority="6120" operator="equal">
      <formula>"CPMA"</formula>
    </cfRule>
    <cfRule type="cellIs" dxfId="2884" priority="6121" operator="equal">
      <formula>"CPGI"</formula>
    </cfRule>
    <cfRule type="cellIs" dxfId="2883" priority="6122" operator="equal">
      <formula>"COPM"</formula>
    </cfRule>
    <cfRule type="cellIs" dxfId="2882" priority="6123" operator="equal">
      <formula>"COAM"</formula>
    </cfRule>
    <cfRule type="cellIs" dxfId="2881" priority="6124" operator="equal">
      <formula>"COAD/CETEM"</formula>
    </cfRule>
    <cfRule type="cellIs" dxfId="2880" priority="6125" operator="equal">
      <formula>"COAD"</formula>
    </cfRule>
    <cfRule type="cellIs" dxfId="2879" priority="6126" operator="equal">
      <formula>"CATE"</formula>
    </cfRule>
  </conditionalFormatting>
  <conditionalFormatting sqref="H1513">
    <cfRule type="cellIs" dxfId="2878" priority="6105" operator="equal">
      <formula>"NR-ES"</formula>
    </cfRule>
    <cfRule type="cellIs" dxfId="2877" priority="6106" operator="equal">
      <formula>"DIR"</formula>
    </cfRule>
    <cfRule type="cellIs" dxfId="2876" priority="6107" operator="equal">
      <formula>"DIR"</formula>
    </cfRule>
    <cfRule type="cellIs" dxfId="2875" priority="6108" operator="equal">
      <formula>"DIR"</formula>
    </cfRule>
    <cfRule type="cellIs" dxfId="2874" priority="6109" operator="equal">
      <formula>"CPMA"</formula>
    </cfRule>
    <cfRule type="cellIs" dxfId="2873" priority="6110" operator="equal">
      <formula>"CPGI"</formula>
    </cfRule>
    <cfRule type="cellIs" dxfId="2872" priority="6111" operator="equal">
      <formula>"COPM"</formula>
    </cfRule>
    <cfRule type="cellIs" dxfId="2871" priority="6112" operator="equal">
      <formula>"COAM"</formula>
    </cfRule>
    <cfRule type="cellIs" dxfId="2870" priority="6113" operator="equal">
      <formula>"COAD/CETEM"</formula>
    </cfRule>
    <cfRule type="cellIs" dxfId="2869" priority="6114" operator="equal">
      <formula>"COAD"</formula>
    </cfRule>
    <cfRule type="cellIs" dxfId="2868" priority="6115" operator="equal">
      <formula>"CATE"</formula>
    </cfRule>
  </conditionalFormatting>
  <conditionalFormatting sqref="G1512">
    <cfRule type="cellIs" dxfId="2867" priority="6094" operator="equal">
      <formula>"NR-ES"</formula>
    </cfRule>
    <cfRule type="cellIs" dxfId="2866" priority="6095" operator="equal">
      <formula>"DIR"</formula>
    </cfRule>
    <cfRule type="cellIs" dxfId="2865" priority="6096" operator="equal">
      <formula>"DIR"</formula>
    </cfRule>
    <cfRule type="cellIs" dxfId="2864" priority="6097" operator="equal">
      <formula>"DIR"</formula>
    </cfRule>
    <cfRule type="cellIs" dxfId="2863" priority="6098" operator="equal">
      <formula>"CPMA"</formula>
    </cfRule>
    <cfRule type="cellIs" dxfId="2862" priority="6099" operator="equal">
      <formula>"CPGI"</formula>
    </cfRule>
    <cfRule type="cellIs" dxfId="2861" priority="6100" operator="equal">
      <formula>"COPM"</formula>
    </cfRule>
    <cfRule type="cellIs" dxfId="2860" priority="6101" operator="equal">
      <formula>"COAM"</formula>
    </cfRule>
    <cfRule type="cellIs" dxfId="2859" priority="6102" operator="equal">
      <formula>"COAD/CETEM"</formula>
    </cfRule>
    <cfRule type="cellIs" dxfId="2858" priority="6103" operator="equal">
      <formula>"COAD"</formula>
    </cfRule>
    <cfRule type="cellIs" dxfId="2857" priority="6104" operator="equal">
      <formula>"CATE"</formula>
    </cfRule>
  </conditionalFormatting>
  <conditionalFormatting sqref="G1513">
    <cfRule type="cellIs" dxfId="2856" priority="6083" operator="equal">
      <formula>"NR-ES"</formula>
    </cfRule>
    <cfRule type="cellIs" dxfId="2855" priority="6084" operator="equal">
      <formula>"DIR"</formula>
    </cfRule>
    <cfRule type="cellIs" dxfId="2854" priority="6085" operator="equal">
      <formula>"DIR"</formula>
    </cfRule>
    <cfRule type="cellIs" dxfId="2853" priority="6086" operator="equal">
      <formula>"DIR"</formula>
    </cfRule>
    <cfRule type="cellIs" dxfId="2852" priority="6087" operator="equal">
      <formula>"CPMA"</formula>
    </cfRule>
    <cfRule type="cellIs" dxfId="2851" priority="6088" operator="equal">
      <formula>"CPGI"</formula>
    </cfRule>
    <cfRule type="cellIs" dxfId="2850" priority="6089" operator="equal">
      <formula>"COPM"</formula>
    </cfRule>
    <cfRule type="cellIs" dxfId="2849" priority="6090" operator="equal">
      <formula>"COAM"</formula>
    </cfRule>
    <cfRule type="cellIs" dxfId="2848" priority="6091" operator="equal">
      <formula>"COAD/CETEM"</formula>
    </cfRule>
    <cfRule type="cellIs" dxfId="2847" priority="6092" operator="equal">
      <formula>"COAD"</formula>
    </cfRule>
    <cfRule type="cellIs" dxfId="2846" priority="6093" operator="equal">
      <formula>"CATE"</formula>
    </cfRule>
  </conditionalFormatting>
  <conditionalFormatting sqref="H1463">
    <cfRule type="cellIs" dxfId="2845" priority="6072" operator="equal">
      <formula>"NR-ES"</formula>
    </cfRule>
    <cfRule type="cellIs" dxfId="2844" priority="6073" operator="equal">
      <formula>"DIR"</formula>
    </cfRule>
    <cfRule type="cellIs" dxfId="2843" priority="6074" operator="equal">
      <formula>"DIR"</formula>
    </cfRule>
    <cfRule type="cellIs" dxfId="2842" priority="6075" operator="equal">
      <formula>"DIR"</formula>
    </cfRule>
    <cfRule type="cellIs" dxfId="2841" priority="6076" operator="equal">
      <formula>"CPMA"</formula>
    </cfRule>
    <cfRule type="cellIs" dxfId="2840" priority="6077" operator="equal">
      <formula>"CPGI"</formula>
    </cfRule>
    <cfRule type="cellIs" dxfId="2839" priority="6078" operator="equal">
      <formula>"COPM"</formula>
    </cfRule>
    <cfRule type="cellIs" dxfId="2838" priority="6079" operator="equal">
      <formula>"COAM"</formula>
    </cfRule>
    <cfRule type="cellIs" dxfId="2837" priority="6080" operator="equal">
      <formula>"COAD/CETEM"</formula>
    </cfRule>
    <cfRule type="cellIs" dxfId="2836" priority="6081" operator="equal">
      <formula>"COAD"</formula>
    </cfRule>
    <cfRule type="cellIs" dxfId="2835" priority="6082" operator="equal">
      <formula>"CATE"</formula>
    </cfRule>
  </conditionalFormatting>
  <conditionalFormatting sqref="D1675:D1678">
    <cfRule type="cellIs" dxfId="2834" priority="6070" operator="equal">
      <formula>"C"</formula>
    </cfRule>
    <cfRule type="cellIs" dxfId="2833" priority="6071" operator="equal">
      <formula>"C"</formula>
    </cfRule>
  </conditionalFormatting>
  <conditionalFormatting sqref="G1461">
    <cfRule type="cellIs" dxfId="2832" priority="6059" operator="equal">
      <formula>"NR-ES"</formula>
    </cfRule>
    <cfRule type="cellIs" dxfId="2831" priority="6060" operator="equal">
      <formula>"DIR"</formula>
    </cfRule>
    <cfRule type="cellIs" dxfId="2830" priority="6061" operator="equal">
      <formula>"DIR"</formula>
    </cfRule>
    <cfRule type="cellIs" dxfId="2829" priority="6062" operator="equal">
      <formula>"DIR"</formula>
    </cfRule>
    <cfRule type="cellIs" dxfId="2828" priority="6063" operator="equal">
      <formula>"CPMA"</formula>
    </cfRule>
    <cfRule type="cellIs" dxfId="2827" priority="6064" operator="equal">
      <formula>"CPGI"</formula>
    </cfRule>
    <cfRule type="cellIs" dxfId="2826" priority="6065" operator="equal">
      <formula>"COPM"</formula>
    </cfRule>
    <cfRule type="cellIs" dxfId="2825" priority="6066" operator="equal">
      <formula>"COAM"</formula>
    </cfRule>
    <cfRule type="cellIs" dxfId="2824" priority="6067" operator="equal">
      <formula>"COAD/CETEM"</formula>
    </cfRule>
    <cfRule type="cellIs" dxfId="2823" priority="6068" operator="equal">
      <formula>"COAD"</formula>
    </cfRule>
    <cfRule type="cellIs" dxfId="2822" priority="6069" operator="equal">
      <formula>"CATE"</formula>
    </cfRule>
  </conditionalFormatting>
  <conditionalFormatting sqref="G1463">
    <cfRule type="cellIs" dxfId="2821" priority="6048" operator="equal">
      <formula>"NR-ES"</formula>
    </cfRule>
    <cfRule type="cellIs" dxfId="2820" priority="6049" operator="equal">
      <formula>"DIR"</formula>
    </cfRule>
    <cfRule type="cellIs" dxfId="2819" priority="6050" operator="equal">
      <formula>"DIR"</formula>
    </cfRule>
    <cfRule type="cellIs" dxfId="2818" priority="6051" operator="equal">
      <formula>"DIR"</formula>
    </cfRule>
    <cfRule type="cellIs" dxfId="2817" priority="6052" operator="equal">
      <formula>"CPMA"</formula>
    </cfRule>
    <cfRule type="cellIs" dxfId="2816" priority="6053" operator="equal">
      <formula>"CPGI"</formula>
    </cfRule>
    <cfRule type="cellIs" dxfId="2815" priority="6054" operator="equal">
      <formula>"COPM"</formula>
    </cfRule>
    <cfRule type="cellIs" dxfId="2814" priority="6055" operator="equal">
      <formula>"COAM"</formula>
    </cfRule>
    <cfRule type="cellIs" dxfId="2813" priority="6056" operator="equal">
      <formula>"COAD/CETEM"</formula>
    </cfRule>
    <cfRule type="cellIs" dxfId="2812" priority="6057" operator="equal">
      <formula>"COAD"</formula>
    </cfRule>
    <cfRule type="cellIs" dxfId="2811" priority="6058" operator="equal">
      <formula>"CATE"</formula>
    </cfRule>
  </conditionalFormatting>
  <conditionalFormatting sqref="G1473">
    <cfRule type="cellIs" dxfId="2810" priority="6037" operator="equal">
      <formula>"NR-ES"</formula>
    </cfRule>
    <cfRule type="cellIs" dxfId="2809" priority="6038" operator="equal">
      <formula>"DIR"</formula>
    </cfRule>
    <cfRule type="cellIs" dxfId="2808" priority="6039" operator="equal">
      <formula>"DIR"</formula>
    </cfRule>
    <cfRule type="cellIs" dxfId="2807" priority="6040" operator="equal">
      <formula>"DIR"</formula>
    </cfRule>
    <cfRule type="cellIs" dxfId="2806" priority="6041" operator="equal">
      <formula>"CPMA"</formula>
    </cfRule>
    <cfRule type="cellIs" dxfId="2805" priority="6042" operator="equal">
      <formula>"CPGI"</formula>
    </cfRule>
    <cfRule type="cellIs" dxfId="2804" priority="6043" operator="equal">
      <formula>"COPM"</formula>
    </cfRule>
    <cfRule type="cellIs" dxfId="2803" priority="6044" operator="equal">
      <formula>"COAM"</formula>
    </cfRule>
    <cfRule type="cellIs" dxfId="2802" priority="6045" operator="equal">
      <formula>"COAD/CETEM"</formula>
    </cfRule>
    <cfRule type="cellIs" dxfId="2801" priority="6046" operator="equal">
      <formula>"COAD"</formula>
    </cfRule>
    <cfRule type="cellIs" dxfId="2800" priority="6047" operator="equal">
      <formula>"CATE"</formula>
    </cfRule>
  </conditionalFormatting>
  <conditionalFormatting sqref="G1474">
    <cfRule type="cellIs" dxfId="2799" priority="6026" operator="equal">
      <formula>"NR-ES"</formula>
    </cfRule>
    <cfRule type="cellIs" dxfId="2798" priority="6027" operator="equal">
      <formula>"DIR"</formula>
    </cfRule>
    <cfRule type="cellIs" dxfId="2797" priority="6028" operator="equal">
      <formula>"DIR"</formula>
    </cfRule>
    <cfRule type="cellIs" dxfId="2796" priority="6029" operator="equal">
      <formula>"DIR"</formula>
    </cfRule>
    <cfRule type="cellIs" dxfId="2795" priority="6030" operator="equal">
      <formula>"CPMA"</formula>
    </cfRule>
    <cfRule type="cellIs" dxfId="2794" priority="6031" operator="equal">
      <formula>"CPGI"</formula>
    </cfRule>
    <cfRule type="cellIs" dxfId="2793" priority="6032" operator="equal">
      <formula>"COPM"</formula>
    </cfRule>
    <cfRule type="cellIs" dxfId="2792" priority="6033" operator="equal">
      <formula>"COAM"</formula>
    </cfRule>
    <cfRule type="cellIs" dxfId="2791" priority="6034" operator="equal">
      <formula>"COAD/CETEM"</formula>
    </cfRule>
    <cfRule type="cellIs" dxfId="2790" priority="6035" operator="equal">
      <formula>"COAD"</formula>
    </cfRule>
    <cfRule type="cellIs" dxfId="2789" priority="6036" operator="equal">
      <formula>"CATE"</formula>
    </cfRule>
  </conditionalFormatting>
  <conditionalFormatting sqref="G1475">
    <cfRule type="cellIs" dxfId="2788" priority="6015" operator="equal">
      <formula>"NR-ES"</formula>
    </cfRule>
    <cfRule type="cellIs" dxfId="2787" priority="6016" operator="equal">
      <formula>"DIR"</formula>
    </cfRule>
    <cfRule type="cellIs" dxfId="2786" priority="6017" operator="equal">
      <formula>"DIR"</formula>
    </cfRule>
    <cfRule type="cellIs" dxfId="2785" priority="6018" operator="equal">
      <formula>"DIR"</formula>
    </cfRule>
    <cfRule type="cellIs" dxfId="2784" priority="6019" operator="equal">
      <formula>"CPMA"</formula>
    </cfRule>
    <cfRule type="cellIs" dxfId="2783" priority="6020" operator="equal">
      <formula>"CPGI"</formula>
    </cfRule>
    <cfRule type="cellIs" dxfId="2782" priority="6021" operator="equal">
      <formula>"COPM"</formula>
    </cfRule>
    <cfRule type="cellIs" dxfId="2781" priority="6022" operator="equal">
      <formula>"COAM"</formula>
    </cfRule>
    <cfRule type="cellIs" dxfId="2780" priority="6023" operator="equal">
      <formula>"COAD/CETEM"</formula>
    </cfRule>
    <cfRule type="cellIs" dxfId="2779" priority="6024" operator="equal">
      <formula>"COAD"</formula>
    </cfRule>
    <cfRule type="cellIs" dxfId="2778" priority="6025" operator="equal">
      <formula>"CATE"</formula>
    </cfRule>
  </conditionalFormatting>
  <conditionalFormatting sqref="G1476">
    <cfRule type="cellIs" dxfId="2777" priority="6004" operator="equal">
      <formula>"NR-ES"</formula>
    </cfRule>
    <cfRule type="cellIs" dxfId="2776" priority="6005" operator="equal">
      <formula>"DIR"</formula>
    </cfRule>
    <cfRule type="cellIs" dxfId="2775" priority="6006" operator="equal">
      <formula>"DIR"</formula>
    </cfRule>
    <cfRule type="cellIs" dxfId="2774" priority="6007" operator="equal">
      <formula>"DIR"</formula>
    </cfRule>
    <cfRule type="cellIs" dxfId="2773" priority="6008" operator="equal">
      <formula>"CPMA"</formula>
    </cfRule>
    <cfRule type="cellIs" dxfId="2772" priority="6009" operator="equal">
      <formula>"CPGI"</formula>
    </cfRule>
    <cfRule type="cellIs" dxfId="2771" priority="6010" operator="equal">
      <formula>"COPM"</formula>
    </cfRule>
    <cfRule type="cellIs" dxfId="2770" priority="6011" operator="equal">
      <formula>"COAM"</formula>
    </cfRule>
    <cfRule type="cellIs" dxfId="2769" priority="6012" operator="equal">
      <formula>"COAD/CETEM"</formula>
    </cfRule>
    <cfRule type="cellIs" dxfId="2768" priority="6013" operator="equal">
      <formula>"COAD"</formula>
    </cfRule>
    <cfRule type="cellIs" dxfId="2767" priority="6014" operator="equal">
      <formula>"CATE"</formula>
    </cfRule>
  </conditionalFormatting>
  <conditionalFormatting sqref="G1489">
    <cfRule type="cellIs" dxfId="2766" priority="5993" operator="equal">
      <formula>"NR-ES"</formula>
    </cfRule>
    <cfRule type="cellIs" dxfId="2765" priority="5994" operator="equal">
      <formula>"DIR"</formula>
    </cfRule>
    <cfRule type="cellIs" dxfId="2764" priority="5995" operator="equal">
      <formula>"DIR"</formula>
    </cfRule>
    <cfRule type="cellIs" dxfId="2763" priority="5996" operator="equal">
      <formula>"DIR"</formula>
    </cfRule>
    <cfRule type="cellIs" dxfId="2762" priority="5997" operator="equal">
      <formula>"CPMA"</formula>
    </cfRule>
    <cfRule type="cellIs" dxfId="2761" priority="5998" operator="equal">
      <formula>"CPGI"</formula>
    </cfRule>
    <cfRule type="cellIs" dxfId="2760" priority="5999" operator="equal">
      <formula>"COPM"</formula>
    </cfRule>
    <cfRule type="cellIs" dxfId="2759" priority="6000" operator="equal">
      <formula>"COAM"</formula>
    </cfRule>
    <cfRule type="cellIs" dxfId="2758" priority="6001" operator="equal">
      <formula>"COAD/CETEM"</formula>
    </cfRule>
    <cfRule type="cellIs" dxfId="2757" priority="6002" operator="equal">
      <formula>"COAD"</formula>
    </cfRule>
    <cfRule type="cellIs" dxfId="2756" priority="6003" operator="equal">
      <formula>"CATE"</formula>
    </cfRule>
  </conditionalFormatting>
  <conditionalFormatting sqref="G1490">
    <cfRule type="cellIs" dxfId="2755" priority="5982" operator="equal">
      <formula>"NR-ES"</formula>
    </cfRule>
    <cfRule type="cellIs" dxfId="2754" priority="5983" operator="equal">
      <formula>"DIR"</formula>
    </cfRule>
    <cfRule type="cellIs" dxfId="2753" priority="5984" operator="equal">
      <formula>"DIR"</formula>
    </cfRule>
    <cfRule type="cellIs" dxfId="2752" priority="5985" operator="equal">
      <formula>"DIR"</formula>
    </cfRule>
    <cfRule type="cellIs" dxfId="2751" priority="5986" operator="equal">
      <formula>"CPMA"</formula>
    </cfRule>
    <cfRule type="cellIs" dxfId="2750" priority="5987" operator="equal">
      <formula>"CPGI"</formula>
    </cfRule>
    <cfRule type="cellIs" dxfId="2749" priority="5988" operator="equal">
      <formula>"COPM"</formula>
    </cfRule>
    <cfRule type="cellIs" dxfId="2748" priority="5989" operator="equal">
      <formula>"COAM"</formula>
    </cfRule>
    <cfRule type="cellIs" dxfId="2747" priority="5990" operator="equal">
      <formula>"COAD/CETEM"</formula>
    </cfRule>
    <cfRule type="cellIs" dxfId="2746" priority="5991" operator="equal">
      <formula>"COAD"</formula>
    </cfRule>
    <cfRule type="cellIs" dxfId="2745" priority="5992" operator="equal">
      <formula>"CATE"</formula>
    </cfRule>
  </conditionalFormatting>
  <conditionalFormatting sqref="G1508">
    <cfRule type="cellIs" dxfId="2744" priority="5971" operator="equal">
      <formula>"NR-ES"</formula>
    </cfRule>
    <cfRule type="cellIs" dxfId="2743" priority="5972" operator="equal">
      <formula>"DIR"</formula>
    </cfRule>
    <cfRule type="cellIs" dxfId="2742" priority="5973" operator="equal">
      <formula>"DIR"</formula>
    </cfRule>
    <cfRule type="cellIs" dxfId="2741" priority="5974" operator="equal">
      <formula>"DIR"</formula>
    </cfRule>
    <cfRule type="cellIs" dxfId="2740" priority="5975" operator="equal">
      <formula>"CPMA"</formula>
    </cfRule>
    <cfRule type="cellIs" dxfId="2739" priority="5976" operator="equal">
      <formula>"CPGI"</formula>
    </cfRule>
    <cfRule type="cellIs" dxfId="2738" priority="5977" operator="equal">
      <formula>"COPM"</formula>
    </cfRule>
    <cfRule type="cellIs" dxfId="2737" priority="5978" operator="equal">
      <formula>"COAM"</formula>
    </cfRule>
    <cfRule type="cellIs" dxfId="2736" priority="5979" operator="equal">
      <formula>"COAD/CETEM"</formula>
    </cfRule>
    <cfRule type="cellIs" dxfId="2735" priority="5980" operator="equal">
      <formula>"COAD"</formula>
    </cfRule>
    <cfRule type="cellIs" dxfId="2734" priority="5981" operator="equal">
      <formula>"CATE"</formula>
    </cfRule>
  </conditionalFormatting>
  <conditionalFormatting sqref="G1518">
    <cfRule type="cellIs" dxfId="2733" priority="5960" operator="equal">
      <formula>"NR-ES"</formula>
    </cfRule>
    <cfRule type="cellIs" dxfId="2732" priority="5961" operator="equal">
      <formula>"DIR"</formula>
    </cfRule>
    <cfRule type="cellIs" dxfId="2731" priority="5962" operator="equal">
      <formula>"DIR"</formula>
    </cfRule>
    <cfRule type="cellIs" dxfId="2730" priority="5963" operator="equal">
      <formula>"DIR"</formula>
    </cfRule>
    <cfRule type="cellIs" dxfId="2729" priority="5964" operator="equal">
      <formula>"CPMA"</formula>
    </cfRule>
    <cfRule type="cellIs" dxfId="2728" priority="5965" operator="equal">
      <formula>"CPGI"</formula>
    </cfRule>
    <cfRule type="cellIs" dxfId="2727" priority="5966" operator="equal">
      <formula>"COPM"</formula>
    </cfRule>
    <cfRule type="cellIs" dxfId="2726" priority="5967" operator="equal">
      <formula>"COAM"</formula>
    </cfRule>
    <cfRule type="cellIs" dxfId="2725" priority="5968" operator="equal">
      <formula>"COAD/CETEM"</formula>
    </cfRule>
    <cfRule type="cellIs" dxfId="2724" priority="5969" operator="equal">
      <formula>"COAD"</formula>
    </cfRule>
    <cfRule type="cellIs" dxfId="2723" priority="5970" operator="equal">
      <formula>"CATE"</formula>
    </cfRule>
  </conditionalFormatting>
  <conditionalFormatting sqref="G1537:G1735">
    <cfRule type="cellIs" dxfId="2722" priority="5949" operator="equal">
      <formula>"NR-ES"</formula>
    </cfRule>
    <cfRule type="cellIs" dxfId="2721" priority="5950" operator="equal">
      <formula>"DIR"</formula>
    </cfRule>
    <cfRule type="cellIs" dxfId="2720" priority="5951" operator="equal">
      <formula>"DIR"</formula>
    </cfRule>
    <cfRule type="cellIs" dxfId="2719" priority="5952" operator="equal">
      <formula>"DIR"</formula>
    </cfRule>
    <cfRule type="cellIs" dxfId="2718" priority="5953" operator="equal">
      <formula>"CPMA"</formula>
    </cfRule>
    <cfRule type="cellIs" dxfId="2717" priority="5954" operator="equal">
      <formula>"CPGI"</formula>
    </cfRule>
    <cfRule type="cellIs" dxfId="2716" priority="5955" operator="equal">
      <formula>"COPM"</formula>
    </cfRule>
    <cfRule type="cellIs" dxfId="2715" priority="5956" operator="equal">
      <formula>"COAM"</formula>
    </cfRule>
    <cfRule type="cellIs" dxfId="2714" priority="5957" operator="equal">
      <formula>"COAD/CETEM"</formula>
    </cfRule>
    <cfRule type="cellIs" dxfId="2713" priority="5958" operator="equal">
      <formula>"COAD"</formula>
    </cfRule>
    <cfRule type="cellIs" dxfId="2712" priority="5959" operator="equal">
      <formula>"CATE"</formula>
    </cfRule>
  </conditionalFormatting>
  <conditionalFormatting sqref="G1736">
    <cfRule type="cellIs" dxfId="2711" priority="5938" operator="equal">
      <formula>"NR-ES"</formula>
    </cfRule>
    <cfRule type="cellIs" dxfId="2710" priority="5939" operator="equal">
      <formula>"DIR"</formula>
    </cfRule>
    <cfRule type="cellIs" dxfId="2709" priority="5940" operator="equal">
      <formula>"DIR"</formula>
    </cfRule>
    <cfRule type="cellIs" dxfId="2708" priority="5941" operator="equal">
      <formula>"DIR"</formula>
    </cfRule>
    <cfRule type="cellIs" dxfId="2707" priority="5942" operator="equal">
      <formula>"CPMA"</formula>
    </cfRule>
    <cfRule type="cellIs" dxfId="2706" priority="5943" operator="equal">
      <formula>"CPGI"</formula>
    </cfRule>
    <cfRule type="cellIs" dxfId="2705" priority="5944" operator="equal">
      <formula>"COPM"</formula>
    </cfRule>
    <cfRule type="cellIs" dxfId="2704" priority="5945" operator="equal">
      <formula>"COAM"</formula>
    </cfRule>
    <cfRule type="cellIs" dxfId="2703" priority="5946" operator="equal">
      <formula>"COAD/CETEM"</formula>
    </cfRule>
    <cfRule type="cellIs" dxfId="2702" priority="5947" operator="equal">
      <formula>"COAD"</formula>
    </cfRule>
    <cfRule type="cellIs" dxfId="2701" priority="5948" operator="equal">
      <formula>"CATE"</formula>
    </cfRule>
  </conditionalFormatting>
  <conditionalFormatting sqref="G1737">
    <cfRule type="cellIs" dxfId="2700" priority="5927" operator="equal">
      <formula>"NR-ES"</formula>
    </cfRule>
    <cfRule type="cellIs" dxfId="2699" priority="5928" operator="equal">
      <formula>"DIR"</formula>
    </cfRule>
    <cfRule type="cellIs" dxfId="2698" priority="5929" operator="equal">
      <formula>"DIR"</formula>
    </cfRule>
    <cfRule type="cellIs" dxfId="2697" priority="5930" operator="equal">
      <formula>"DIR"</formula>
    </cfRule>
    <cfRule type="cellIs" dxfId="2696" priority="5931" operator="equal">
      <formula>"CPMA"</formula>
    </cfRule>
    <cfRule type="cellIs" dxfId="2695" priority="5932" operator="equal">
      <formula>"CPGI"</formula>
    </cfRule>
    <cfRule type="cellIs" dxfId="2694" priority="5933" operator="equal">
      <formula>"COPM"</formula>
    </cfRule>
    <cfRule type="cellIs" dxfId="2693" priority="5934" operator="equal">
      <formula>"COAM"</formula>
    </cfRule>
    <cfRule type="cellIs" dxfId="2692" priority="5935" operator="equal">
      <formula>"COAD/CETEM"</formula>
    </cfRule>
    <cfRule type="cellIs" dxfId="2691" priority="5936" operator="equal">
      <formula>"COAD"</formula>
    </cfRule>
    <cfRule type="cellIs" dxfId="2690" priority="5937" operator="equal">
      <formula>"CATE"</formula>
    </cfRule>
  </conditionalFormatting>
  <conditionalFormatting sqref="G1738">
    <cfRule type="cellIs" dxfId="2689" priority="5916" operator="equal">
      <formula>"NR-ES"</formula>
    </cfRule>
    <cfRule type="cellIs" dxfId="2688" priority="5917" operator="equal">
      <formula>"DIR"</formula>
    </cfRule>
    <cfRule type="cellIs" dxfId="2687" priority="5918" operator="equal">
      <formula>"DIR"</formula>
    </cfRule>
    <cfRule type="cellIs" dxfId="2686" priority="5919" operator="equal">
      <formula>"DIR"</formula>
    </cfRule>
    <cfRule type="cellIs" dxfId="2685" priority="5920" operator="equal">
      <formula>"CPMA"</formula>
    </cfRule>
    <cfRule type="cellIs" dxfId="2684" priority="5921" operator="equal">
      <formula>"CPGI"</formula>
    </cfRule>
    <cfRule type="cellIs" dxfId="2683" priority="5922" operator="equal">
      <formula>"COPM"</formula>
    </cfRule>
    <cfRule type="cellIs" dxfId="2682" priority="5923" operator="equal">
      <formula>"COAM"</formula>
    </cfRule>
    <cfRule type="cellIs" dxfId="2681" priority="5924" operator="equal">
      <formula>"COAD/CETEM"</formula>
    </cfRule>
    <cfRule type="cellIs" dxfId="2680" priority="5925" operator="equal">
      <formula>"COAD"</formula>
    </cfRule>
    <cfRule type="cellIs" dxfId="2679" priority="5926" operator="equal">
      <formula>"CATE"</formula>
    </cfRule>
  </conditionalFormatting>
  <conditionalFormatting sqref="G1739">
    <cfRule type="cellIs" dxfId="2678" priority="5905" operator="equal">
      <formula>"NR-ES"</formula>
    </cfRule>
    <cfRule type="cellIs" dxfId="2677" priority="5906" operator="equal">
      <formula>"DIR"</formula>
    </cfRule>
    <cfRule type="cellIs" dxfId="2676" priority="5907" operator="equal">
      <formula>"DIR"</formula>
    </cfRule>
    <cfRule type="cellIs" dxfId="2675" priority="5908" operator="equal">
      <formula>"DIR"</formula>
    </cfRule>
    <cfRule type="cellIs" dxfId="2674" priority="5909" operator="equal">
      <formula>"CPMA"</formula>
    </cfRule>
    <cfRule type="cellIs" dxfId="2673" priority="5910" operator="equal">
      <formula>"CPGI"</formula>
    </cfRule>
    <cfRule type="cellIs" dxfId="2672" priority="5911" operator="equal">
      <formula>"COPM"</formula>
    </cfRule>
    <cfRule type="cellIs" dxfId="2671" priority="5912" operator="equal">
      <formula>"COAM"</formula>
    </cfRule>
    <cfRule type="cellIs" dxfId="2670" priority="5913" operator="equal">
      <formula>"COAD/CETEM"</formula>
    </cfRule>
    <cfRule type="cellIs" dxfId="2669" priority="5914" operator="equal">
      <formula>"COAD"</formula>
    </cfRule>
    <cfRule type="cellIs" dxfId="2668" priority="5915" operator="equal">
      <formula>"CATE"</formula>
    </cfRule>
  </conditionalFormatting>
  <conditionalFormatting sqref="G1753:G1756 G1758:G1759 G1761:G1778 G1780:G1793">
    <cfRule type="cellIs" dxfId="2667" priority="5894" operator="equal">
      <formula>"NR-ES"</formula>
    </cfRule>
    <cfRule type="cellIs" dxfId="2666" priority="5895" operator="equal">
      <formula>"DIR"</formula>
    </cfRule>
    <cfRule type="cellIs" dxfId="2665" priority="5896" operator="equal">
      <formula>"DIR"</formula>
    </cfRule>
    <cfRule type="cellIs" dxfId="2664" priority="5897" operator="equal">
      <formula>"DIR"</formula>
    </cfRule>
    <cfRule type="cellIs" dxfId="2663" priority="5898" operator="equal">
      <formula>"CPMA"</formula>
    </cfRule>
    <cfRule type="cellIs" dxfId="2662" priority="5899" operator="equal">
      <formula>"CPGI"</formula>
    </cfRule>
    <cfRule type="cellIs" dxfId="2661" priority="5900" operator="equal">
      <formula>"COPM"</formula>
    </cfRule>
    <cfRule type="cellIs" dxfId="2660" priority="5901" operator="equal">
      <formula>"COAM"</formula>
    </cfRule>
    <cfRule type="cellIs" dxfId="2659" priority="5902" operator="equal">
      <formula>"COAD/CETEM"</formula>
    </cfRule>
    <cfRule type="cellIs" dxfId="2658" priority="5903" operator="equal">
      <formula>"COAD"</formula>
    </cfRule>
    <cfRule type="cellIs" dxfId="2657" priority="5904" operator="equal">
      <formula>"CATE"</formula>
    </cfRule>
  </conditionalFormatting>
  <conditionalFormatting sqref="G1807">
    <cfRule type="cellIs" dxfId="2656" priority="5883" operator="equal">
      <formula>"NR-ES"</formula>
    </cfRule>
    <cfRule type="cellIs" dxfId="2655" priority="5884" operator="equal">
      <formula>"DIR"</formula>
    </cfRule>
    <cfRule type="cellIs" dxfId="2654" priority="5885" operator="equal">
      <formula>"DIR"</formula>
    </cfRule>
    <cfRule type="cellIs" dxfId="2653" priority="5886" operator="equal">
      <formula>"DIR"</formula>
    </cfRule>
    <cfRule type="cellIs" dxfId="2652" priority="5887" operator="equal">
      <formula>"CPMA"</formula>
    </cfRule>
    <cfRule type="cellIs" dxfId="2651" priority="5888" operator="equal">
      <formula>"CPGI"</formula>
    </cfRule>
    <cfRule type="cellIs" dxfId="2650" priority="5889" operator="equal">
      <formula>"COPM"</formula>
    </cfRule>
    <cfRule type="cellIs" dxfId="2649" priority="5890" operator="equal">
      <formula>"COAM"</formula>
    </cfRule>
    <cfRule type="cellIs" dxfId="2648" priority="5891" operator="equal">
      <formula>"COAD/CETEM"</formula>
    </cfRule>
    <cfRule type="cellIs" dxfId="2647" priority="5892" operator="equal">
      <formula>"COAD"</formula>
    </cfRule>
    <cfRule type="cellIs" dxfId="2646" priority="5893" operator="equal">
      <formula>"CATE"</formula>
    </cfRule>
  </conditionalFormatting>
  <conditionalFormatting sqref="G1806">
    <cfRule type="cellIs" dxfId="2645" priority="5872" operator="equal">
      <formula>"NR-ES"</formula>
    </cfRule>
    <cfRule type="cellIs" dxfId="2644" priority="5873" operator="equal">
      <formula>"DIR"</formula>
    </cfRule>
    <cfRule type="cellIs" dxfId="2643" priority="5874" operator="equal">
      <formula>"DIR"</formula>
    </cfRule>
    <cfRule type="cellIs" dxfId="2642" priority="5875" operator="equal">
      <formula>"DIR"</formula>
    </cfRule>
    <cfRule type="cellIs" dxfId="2641" priority="5876" operator="equal">
      <formula>"CPMA"</formula>
    </cfRule>
    <cfRule type="cellIs" dxfId="2640" priority="5877" operator="equal">
      <formula>"CPGI"</formula>
    </cfRule>
    <cfRule type="cellIs" dxfId="2639" priority="5878" operator="equal">
      <formula>"COPM"</formula>
    </cfRule>
    <cfRule type="cellIs" dxfId="2638" priority="5879" operator="equal">
      <formula>"COAM"</formula>
    </cfRule>
    <cfRule type="cellIs" dxfId="2637" priority="5880" operator="equal">
      <formula>"COAD/CETEM"</formula>
    </cfRule>
    <cfRule type="cellIs" dxfId="2636" priority="5881" operator="equal">
      <formula>"COAD"</formula>
    </cfRule>
    <cfRule type="cellIs" dxfId="2635" priority="5882" operator="equal">
      <formula>"CATE"</formula>
    </cfRule>
  </conditionalFormatting>
  <conditionalFormatting sqref="G1805">
    <cfRule type="cellIs" dxfId="2634" priority="5861" operator="equal">
      <formula>"NR-ES"</formula>
    </cfRule>
    <cfRule type="cellIs" dxfId="2633" priority="5862" operator="equal">
      <formula>"DIR"</formula>
    </cfRule>
    <cfRule type="cellIs" dxfId="2632" priority="5863" operator="equal">
      <formula>"DIR"</formula>
    </cfRule>
    <cfRule type="cellIs" dxfId="2631" priority="5864" operator="equal">
      <formula>"DIR"</formula>
    </cfRule>
    <cfRule type="cellIs" dxfId="2630" priority="5865" operator="equal">
      <formula>"CPMA"</formula>
    </cfRule>
    <cfRule type="cellIs" dxfId="2629" priority="5866" operator="equal">
      <formula>"CPGI"</formula>
    </cfRule>
    <cfRule type="cellIs" dxfId="2628" priority="5867" operator="equal">
      <formula>"COPM"</formula>
    </cfRule>
    <cfRule type="cellIs" dxfId="2627" priority="5868" operator="equal">
      <formula>"COAM"</formula>
    </cfRule>
    <cfRule type="cellIs" dxfId="2626" priority="5869" operator="equal">
      <formula>"COAD/CETEM"</formula>
    </cfRule>
    <cfRule type="cellIs" dxfId="2625" priority="5870" operator="equal">
      <formula>"COAD"</formula>
    </cfRule>
    <cfRule type="cellIs" dxfId="2624" priority="5871" operator="equal">
      <formula>"CATE"</formula>
    </cfRule>
  </conditionalFormatting>
  <conditionalFormatting sqref="G1804">
    <cfRule type="cellIs" dxfId="2623" priority="5850" operator="equal">
      <formula>"NR-ES"</formula>
    </cfRule>
    <cfRule type="cellIs" dxfId="2622" priority="5851" operator="equal">
      <formula>"DIR"</formula>
    </cfRule>
    <cfRule type="cellIs" dxfId="2621" priority="5852" operator="equal">
      <formula>"DIR"</formula>
    </cfRule>
    <cfRule type="cellIs" dxfId="2620" priority="5853" operator="equal">
      <formula>"DIR"</formula>
    </cfRule>
    <cfRule type="cellIs" dxfId="2619" priority="5854" operator="equal">
      <formula>"CPMA"</formula>
    </cfRule>
    <cfRule type="cellIs" dxfId="2618" priority="5855" operator="equal">
      <formula>"CPGI"</formula>
    </cfRule>
    <cfRule type="cellIs" dxfId="2617" priority="5856" operator="equal">
      <formula>"COPM"</formula>
    </cfRule>
    <cfRule type="cellIs" dxfId="2616" priority="5857" operator="equal">
      <formula>"COAM"</formula>
    </cfRule>
    <cfRule type="cellIs" dxfId="2615" priority="5858" operator="equal">
      <formula>"COAD/CETEM"</formula>
    </cfRule>
    <cfRule type="cellIs" dxfId="2614" priority="5859" operator="equal">
      <formula>"COAD"</formula>
    </cfRule>
    <cfRule type="cellIs" dxfId="2613" priority="5860" operator="equal">
      <formula>"CATE"</formula>
    </cfRule>
  </conditionalFormatting>
  <conditionalFormatting sqref="G1803">
    <cfRule type="cellIs" dxfId="2612" priority="5839" operator="equal">
      <formula>"NR-ES"</formula>
    </cfRule>
    <cfRule type="cellIs" dxfId="2611" priority="5840" operator="equal">
      <formula>"DIR"</formula>
    </cfRule>
    <cfRule type="cellIs" dxfId="2610" priority="5841" operator="equal">
      <formula>"DIR"</formula>
    </cfRule>
    <cfRule type="cellIs" dxfId="2609" priority="5842" operator="equal">
      <formula>"DIR"</formula>
    </cfRule>
    <cfRule type="cellIs" dxfId="2608" priority="5843" operator="equal">
      <formula>"CPMA"</formula>
    </cfRule>
    <cfRule type="cellIs" dxfId="2607" priority="5844" operator="equal">
      <formula>"CPGI"</formula>
    </cfRule>
    <cfRule type="cellIs" dxfId="2606" priority="5845" operator="equal">
      <formula>"COPM"</formula>
    </cfRule>
    <cfRule type="cellIs" dxfId="2605" priority="5846" operator="equal">
      <formula>"COAM"</formula>
    </cfRule>
    <cfRule type="cellIs" dxfId="2604" priority="5847" operator="equal">
      <formula>"COAD/CETEM"</formula>
    </cfRule>
    <cfRule type="cellIs" dxfId="2603" priority="5848" operator="equal">
      <formula>"COAD"</formula>
    </cfRule>
    <cfRule type="cellIs" dxfId="2602" priority="5849" operator="equal">
      <formula>"CATE"</formula>
    </cfRule>
  </conditionalFormatting>
  <conditionalFormatting sqref="G1823">
    <cfRule type="cellIs" dxfId="2601" priority="5828" operator="equal">
      <formula>"NR-ES"</formula>
    </cfRule>
    <cfRule type="cellIs" dxfId="2600" priority="5829" operator="equal">
      <formula>"DIR"</formula>
    </cfRule>
    <cfRule type="cellIs" dxfId="2599" priority="5830" operator="equal">
      <formula>"DIR"</formula>
    </cfRule>
    <cfRule type="cellIs" dxfId="2598" priority="5831" operator="equal">
      <formula>"DIR"</formula>
    </cfRule>
    <cfRule type="cellIs" dxfId="2597" priority="5832" operator="equal">
      <formula>"CPMA"</formula>
    </cfRule>
    <cfRule type="cellIs" dxfId="2596" priority="5833" operator="equal">
      <formula>"CPGI"</formula>
    </cfRule>
    <cfRule type="cellIs" dxfId="2595" priority="5834" operator="equal">
      <formula>"COPM"</formula>
    </cfRule>
    <cfRule type="cellIs" dxfId="2594" priority="5835" operator="equal">
      <formula>"COAM"</formula>
    </cfRule>
    <cfRule type="cellIs" dxfId="2593" priority="5836" operator="equal">
      <formula>"COAD/CETEM"</formula>
    </cfRule>
    <cfRule type="cellIs" dxfId="2592" priority="5837" operator="equal">
      <formula>"COAD"</formula>
    </cfRule>
    <cfRule type="cellIs" dxfId="2591" priority="5838" operator="equal">
      <formula>"CATE"</formula>
    </cfRule>
  </conditionalFormatting>
  <conditionalFormatting sqref="G1824">
    <cfRule type="cellIs" dxfId="2590" priority="5817" operator="equal">
      <formula>"NR-ES"</formula>
    </cfRule>
    <cfRule type="cellIs" dxfId="2589" priority="5818" operator="equal">
      <formula>"DIR"</formula>
    </cfRule>
    <cfRule type="cellIs" dxfId="2588" priority="5819" operator="equal">
      <formula>"DIR"</formula>
    </cfRule>
    <cfRule type="cellIs" dxfId="2587" priority="5820" operator="equal">
      <formula>"DIR"</formula>
    </cfRule>
    <cfRule type="cellIs" dxfId="2586" priority="5821" operator="equal">
      <formula>"CPMA"</formula>
    </cfRule>
    <cfRule type="cellIs" dxfId="2585" priority="5822" operator="equal">
      <formula>"CPGI"</formula>
    </cfRule>
    <cfRule type="cellIs" dxfId="2584" priority="5823" operator="equal">
      <formula>"COPM"</formula>
    </cfRule>
    <cfRule type="cellIs" dxfId="2583" priority="5824" operator="equal">
      <formula>"COAM"</formula>
    </cfRule>
    <cfRule type="cellIs" dxfId="2582" priority="5825" operator="equal">
      <formula>"COAD/CETEM"</formula>
    </cfRule>
    <cfRule type="cellIs" dxfId="2581" priority="5826" operator="equal">
      <formula>"COAD"</formula>
    </cfRule>
    <cfRule type="cellIs" dxfId="2580" priority="5827" operator="equal">
      <formula>"CATE"</formula>
    </cfRule>
  </conditionalFormatting>
  <conditionalFormatting sqref="G1825">
    <cfRule type="cellIs" dxfId="2579" priority="5806" operator="equal">
      <formula>"NR-ES"</formula>
    </cfRule>
    <cfRule type="cellIs" dxfId="2578" priority="5807" operator="equal">
      <formula>"DIR"</formula>
    </cfRule>
    <cfRule type="cellIs" dxfId="2577" priority="5808" operator="equal">
      <formula>"DIR"</formula>
    </cfRule>
    <cfRule type="cellIs" dxfId="2576" priority="5809" operator="equal">
      <formula>"DIR"</formula>
    </cfRule>
    <cfRule type="cellIs" dxfId="2575" priority="5810" operator="equal">
      <formula>"CPMA"</formula>
    </cfRule>
    <cfRule type="cellIs" dxfId="2574" priority="5811" operator="equal">
      <formula>"CPGI"</formula>
    </cfRule>
    <cfRule type="cellIs" dxfId="2573" priority="5812" operator="equal">
      <formula>"COPM"</formula>
    </cfRule>
    <cfRule type="cellIs" dxfId="2572" priority="5813" operator="equal">
      <formula>"COAM"</formula>
    </cfRule>
    <cfRule type="cellIs" dxfId="2571" priority="5814" operator="equal">
      <formula>"COAD/CETEM"</formula>
    </cfRule>
    <cfRule type="cellIs" dxfId="2570" priority="5815" operator="equal">
      <formula>"COAD"</formula>
    </cfRule>
    <cfRule type="cellIs" dxfId="2569" priority="5816" operator="equal">
      <formula>"CATE"</formula>
    </cfRule>
  </conditionalFormatting>
  <conditionalFormatting sqref="G1853">
    <cfRule type="cellIs" dxfId="2568" priority="5795" operator="equal">
      <formula>"NR-ES"</formula>
    </cfRule>
    <cfRule type="cellIs" dxfId="2567" priority="5796" operator="equal">
      <formula>"DIR"</formula>
    </cfRule>
    <cfRule type="cellIs" dxfId="2566" priority="5797" operator="equal">
      <formula>"DIR"</formula>
    </cfRule>
    <cfRule type="cellIs" dxfId="2565" priority="5798" operator="equal">
      <formula>"DIR"</formula>
    </cfRule>
    <cfRule type="cellIs" dxfId="2564" priority="5799" operator="equal">
      <formula>"CPMA"</formula>
    </cfRule>
    <cfRule type="cellIs" dxfId="2563" priority="5800" operator="equal">
      <formula>"CPGI"</formula>
    </cfRule>
    <cfRule type="cellIs" dxfId="2562" priority="5801" operator="equal">
      <formula>"COPM"</formula>
    </cfRule>
    <cfRule type="cellIs" dxfId="2561" priority="5802" operator="equal">
      <formula>"COAM"</formula>
    </cfRule>
    <cfRule type="cellIs" dxfId="2560" priority="5803" operator="equal">
      <formula>"COAD/CETEM"</formula>
    </cfRule>
    <cfRule type="cellIs" dxfId="2559" priority="5804" operator="equal">
      <formula>"COAD"</formula>
    </cfRule>
    <cfRule type="cellIs" dxfId="2558" priority="5805" operator="equal">
      <formula>"CATE"</formula>
    </cfRule>
  </conditionalFormatting>
  <conditionalFormatting sqref="G1857">
    <cfRule type="cellIs" dxfId="2557" priority="5784" operator="equal">
      <formula>"NR-ES"</formula>
    </cfRule>
    <cfRule type="cellIs" dxfId="2556" priority="5785" operator="equal">
      <formula>"DIR"</formula>
    </cfRule>
    <cfRule type="cellIs" dxfId="2555" priority="5786" operator="equal">
      <formula>"DIR"</formula>
    </cfRule>
    <cfRule type="cellIs" dxfId="2554" priority="5787" operator="equal">
      <formula>"DIR"</formula>
    </cfRule>
    <cfRule type="cellIs" dxfId="2553" priority="5788" operator="equal">
      <formula>"CPMA"</formula>
    </cfRule>
    <cfRule type="cellIs" dxfId="2552" priority="5789" operator="equal">
      <formula>"CPGI"</formula>
    </cfRule>
    <cfRule type="cellIs" dxfId="2551" priority="5790" operator="equal">
      <formula>"COPM"</formula>
    </cfRule>
    <cfRule type="cellIs" dxfId="2550" priority="5791" operator="equal">
      <formula>"COAM"</formula>
    </cfRule>
    <cfRule type="cellIs" dxfId="2549" priority="5792" operator="equal">
      <formula>"COAD/CETEM"</formula>
    </cfRule>
    <cfRule type="cellIs" dxfId="2548" priority="5793" operator="equal">
      <formula>"COAD"</formula>
    </cfRule>
    <cfRule type="cellIs" dxfId="2547" priority="5794" operator="equal">
      <formula>"CATE"</formula>
    </cfRule>
  </conditionalFormatting>
  <conditionalFormatting sqref="G1858">
    <cfRule type="cellIs" dxfId="2546" priority="5773" operator="equal">
      <formula>"NR-ES"</formula>
    </cfRule>
    <cfRule type="cellIs" dxfId="2545" priority="5774" operator="equal">
      <formula>"DIR"</formula>
    </cfRule>
    <cfRule type="cellIs" dxfId="2544" priority="5775" operator="equal">
      <formula>"DIR"</formula>
    </cfRule>
    <cfRule type="cellIs" dxfId="2543" priority="5776" operator="equal">
      <formula>"DIR"</formula>
    </cfRule>
    <cfRule type="cellIs" dxfId="2542" priority="5777" operator="equal">
      <formula>"CPMA"</formula>
    </cfRule>
    <cfRule type="cellIs" dxfId="2541" priority="5778" operator="equal">
      <formula>"CPGI"</formula>
    </cfRule>
    <cfRule type="cellIs" dxfId="2540" priority="5779" operator="equal">
      <formula>"COPM"</formula>
    </cfRule>
    <cfRule type="cellIs" dxfId="2539" priority="5780" operator="equal">
      <formula>"COAM"</formula>
    </cfRule>
    <cfRule type="cellIs" dxfId="2538" priority="5781" operator="equal">
      <formula>"COAD/CETEM"</formula>
    </cfRule>
    <cfRule type="cellIs" dxfId="2537" priority="5782" operator="equal">
      <formula>"COAD"</formula>
    </cfRule>
    <cfRule type="cellIs" dxfId="2536" priority="5783" operator="equal">
      <formula>"CATE"</formula>
    </cfRule>
  </conditionalFormatting>
  <conditionalFormatting sqref="G1859">
    <cfRule type="cellIs" dxfId="2535" priority="5762" operator="equal">
      <formula>"NR-ES"</formula>
    </cfRule>
    <cfRule type="cellIs" dxfId="2534" priority="5763" operator="equal">
      <formula>"DIR"</formula>
    </cfRule>
    <cfRule type="cellIs" dxfId="2533" priority="5764" operator="equal">
      <formula>"DIR"</formula>
    </cfRule>
    <cfRule type="cellIs" dxfId="2532" priority="5765" operator="equal">
      <formula>"DIR"</formula>
    </cfRule>
    <cfRule type="cellIs" dxfId="2531" priority="5766" operator="equal">
      <formula>"CPMA"</formula>
    </cfRule>
    <cfRule type="cellIs" dxfId="2530" priority="5767" operator="equal">
      <formula>"CPGI"</formula>
    </cfRule>
    <cfRule type="cellIs" dxfId="2529" priority="5768" operator="equal">
      <formula>"COPM"</formula>
    </cfRule>
    <cfRule type="cellIs" dxfId="2528" priority="5769" operator="equal">
      <formula>"COAM"</formula>
    </cfRule>
    <cfRule type="cellIs" dxfId="2527" priority="5770" operator="equal">
      <formula>"COAD/CETEM"</formula>
    </cfRule>
    <cfRule type="cellIs" dxfId="2526" priority="5771" operator="equal">
      <formula>"COAD"</formula>
    </cfRule>
    <cfRule type="cellIs" dxfId="2525" priority="5772" operator="equal">
      <formula>"CATE"</formula>
    </cfRule>
  </conditionalFormatting>
  <conditionalFormatting sqref="G1861">
    <cfRule type="cellIs" dxfId="2524" priority="5751" operator="equal">
      <formula>"NR-ES"</formula>
    </cfRule>
    <cfRule type="cellIs" dxfId="2523" priority="5752" operator="equal">
      <formula>"DIR"</formula>
    </cfRule>
    <cfRule type="cellIs" dxfId="2522" priority="5753" operator="equal">
      <formula>"DIR"</formula>
    </cfRule>
    <cfRule type="cellIs" dxfId="2521" priority="5754" operator="equal">
      <formula>"DIR"</formula>
    </cfRule>
    <cfRule type="cellIs" dxfId="2520" priority="5755" operator="equal">
      <formula>"CPMA"</formula>
    </cfRule>
    <cfRule type="cellIs" dxfId="2519" priority="5756" operator="equal">
      <formula>"CPGI"</formula>
    </cfRule>
    <cfRule type="cellIs" dxfId="2518" priority="5757" operator="equal">
      <formula>"COPM"</formula>
    </cfRule>
    <cfRule type="cellIs" dxfId="2517" priority="5758" operator="equal">
      <formula>"COAM"</formula>
    </cfRule>
    <cfRule type="cellIs" dxfId="2516" priority="5759" operator="equal">
      <formula>"COAD/CETEM"</formula>
    </cfRule>
    <cfRule type="cellIs" dxfId="2515" priority="5760" operator="equal">
      <formula>"COAD"</formula>
    </cfRule>
    <cfRule type="cellIs" dxfId="2514" priority="5761" operator="equal">
      <formula>"CATE"</formula>
    </cfRule>
  </conditionalFormatting>
  <conditionalFormatting sqref="G1862">
    <cfRule type="cellIs" dxfId="2513" priority="5740" operator="equal">
      <formula>"NR-ES"</formula>
    </cfRule>
    <cfRule type="cellIs" dxfId="2512" priority="5741" operator="equal">
      <formula>"DIR"</formula>
    </cfRule>
    <cfRule type="cellIs" dxfId="2511" priority="5742" operator="equal">
      <formula>"DIR"</formula>
    </cfRule>
    <cfRule type="cellIs" dxfId="2510" priority="5743" operator="equal">
      <formula>"DIR"</formula>
    </cfRule>
    <cfRule type="cellIs" dxfId="2509" priority="5744" operator="equal">
      <formula>"CPMA"</formula>
    </cfRule>
    <cfRule type="cellIs" dxfId="2508" priority="5745" operator="equal">
      <formula>"CPGI"</formula>
    </cfRule>
    <cfRule type="cellIs" dxfId="2507" priority="5746" operator="equal">
      <formula>"COPM"</formula>
    </cfRule>
    <cfRule type="cellIs" dxfId="2506" priority="5747" operator="equal">
      <formula>"COAM"</formula>
    </cfRule>
    <cfRule type="cellIs" dxfId="2505" priority="5748" operator="equal">
      <formula>"COAD/CETEM"</formula>
    </cfRule>
    <cfRule type="cellIs" dxfId="2504" priority="5749" operator="equal">
      <formula>"COAD"</formula>
    </cfRule>
    <cfRule type="cellIs" dxfId="2503" priority="5750" operator="equal">
      <formula>"CATE"</formula>
    </cfRule>
  </conditionalFormatting>
  <conditionalFormatting sqref="G1863">
    <cfRule type="cellIs" dxfId="2502" priority="5729" operator="equal">
      <formula>"NR-ES"</formula>
    </cfRule>
    <cfRule type="cellIs" dxfId="2501" priority="5730" operator="equal">
      <formula>"DIR"</formula>
    </cfRule>
    <cfRule type="cellIs" dxfId="2500" priority="5731" operator="equal">
      <formula>"DIR"</formula>
    </cfRule>
    <cfRule type="cellIs" dxfId="2499" priority="5732" operator="equal">
      <formula>"DIR"</formula>
    </cfRule>
    <cfRule type="cellIs" dxfId="2498" priority="5733" operator="equal">
      <formula>"CPMA"</formula>
    </cfRule>
    <cfRule type="cellIs" dxfId="2497" priority="5734" operator="equal">
      <formula>"CPGI"</formula>
    </cfRule>
    <cfRule type="cellIs" dxfId="2496" priority="5735" operator="equal">
      <formula>"COPM"</formula>
    </cfRule>
    <cfRule type="cellIs" dxfId="2495" priority="5736" operator="equal">
      <formula>"COAM"</formula>
    </cfRule>
    <cfRule type="cellIs" dxfId="2494" priority="5737" operator="equal">
      <formula>"COAD/CETEM"</formula>
    </cfRule>
    <cfRule type="cellIs" dxfId="2493" priority="5738" operator="equal">
      <formula>"COAD"</formula>
    </cfRule>
    <cfRule type="cellIs" dxfId="2492" priority="5739" operator="equal">
      <formula>"CATE"</formula>
    </cfRule>
  </conditionalFormatting>
  <conditionalFormatting sqref="G1864">
    <cfRule type="cellIs" dxfId="2491" priority="5718" operator="equal">
      <formula>"NR-ES"</formula>
    </cfRule>
    <cfRule type="cellIs" dxfId="2490" priority="5719" operator="equal">
      <formula>"DIR"</formula>
    </cfRule>
    <cfRule type="cellIs" dxfId="2489" priority="5720" operator="equal">
      <formula>"DIR"</formula>
    </cfRule>
    <cfRule type="cellIs" dxfId="2488" priority="5721" operator="equal">
      <formula>"DIR"</formula>
    </cfRule>
    <cfRule type="cellIs" dxfId="2487" priority="5722" operator="equal">
      <formula>"CPMA"</formula>
    </cfRule>
    <cfRule type="cellIs" dxfId="2486" priority="5723" operator="equal">
      <formula>"CPGI"</formula>
    </cfRule>
    <cfRule type="cellIs" dxfId="2485" priority="5724" operator="equal">
      <formula>"COPM"</formula>
    </cfRule>
    <cfRule type="cellIs" dxfId="2484" priority="5725" operator="equal">
      <formula>"COAM"</formula>
    </cfRule>
    <cfRule type="cellIs" dxfId="2483" priority="5726" operator="equal">
      <formula>"COAD/CETEM"</formula>
    </cfRule>
    <cfRule type="cellIs" dxfId="2482" priority="5727" operator="equal">
      <formula>"COAD"</formula>
    </cfRule>
    <cfRule type="cellIs" dxfId="2481" priority="5728" operator="equal">
      <formula>"CATE"</formula>
    </cfRule>
  </conditionalFormatting>
  <conditionalFormatting sqref="G1865:G1911">
    <cfRule type="cellIs" dxfId="2480" priority="5707" operator="equal">
      <formula>"NR-ES"</formula>
    </cfRule>
    <cfRule type="cellIs" dxfId="2479" priority="5708" operator="equal">
      <formula>"DIR"</formula>
    </cfRule>
    <cfRule type="cellIs" dxfId="2478" priority="5709" operator="equal">
      <formula>"DIR"</formula>
    </cfRule>
    <cfRule type="cellIs" dxfId="2477" priority="5710" operator="equal">
      <formula>"DIR"</formula>
    </cfRule>
    <cfRule type="cellIs" dxfId="2476" priority="5711" operator="equal">
      <formula>"CPMA"</formula>
    </cfRule>
    <cfRule type="cellIs" dxfId="2475" priority="5712" operator="equal">
      <formula>"CPGI"</formula>
    </cfRule>
    <cfRule type="cellIs" dxfId="2474" priority="5713" operator="equal">
      <formula>"COPM"</formula>
    </cfRule>
    <cfRule type="cellIs" dxfId="2473" priority="5714" operator="equal">
      <formula>"COAM"</formula>
    </cfRule>
    <cfRule type="cellIs" dxfId="2472" priority="5715" operator="equal">
      <formula>"COAD/CETEM"</formula>
    </cfRule>
    <cfRule type="cellIs" dxfId="2471" priority="5716" operator="equal">
      <formula>"COAD"</formula>
    </cfRule>
    <cfRule type="cellIs" dxfId="2470" priority="5717" operator="equal">
      <formula>"CATE"</formula>
    </cfRule>
  </conditionalFormatting>
  <conditionalFormatting sqref="G1912">
    <cfRule type="cellIs" dxfId="2469" priority="5696" operator="equal">
      <formula>"NR-ES"</formula>
    </cfRule>
    <cfRule type="cellIs" dxfId="2468" priority="5697" operator="equal">
      <formula>"DIR"</formula>
    </cfRule>
    <cfRule type="cellIs" dxfId="2467" priority="5698" operator="equal">
      <formula>"DIR"</formula>
    </cfRule>
    <cfRule type="cellIs" dxfId="2466" priority="5699" operator="equal">
      <formula>"DIR"</formula>
    </cfRule>
    <cfRule type="cellIs" dxfId="2465" priority="5700" operator="equal">
      <formula>"CPMA"</formula>
    </cfRule>
    <cfRule type="cellIs" dxfId="2464" priority="5701" operator="equal">
      <formula>"CPGI"</formula>
    </cfRule>
    <cfRule type="cellIs" dxfId="2463" priority="5702" operator="equal">
      <formula>"COPM"</formula>
    </cfRule>
    <cfRule type="cellIs" dxfId="2462" priority="5703" operator="equal">
      <formula>"COAM"</formula>
    </cfRule>
    <cfRule type="cellIs" dxfId="2461" priority="5704" operator="equal">
      <formula>"COAD/CETEM"</formula>
    </cfRule>
    <cfRule type="cellIs" dxfId="2460" priority="5705" operator="equal">
      <formula>"COAD"</formula>
    </cfRule>
    <cfRule type="cellIs" dxfId="2459" priority="5706" operator="equal">
      <formula>"CATE"</formula>
    </cfRule>
  </conditionalFormatting>
  <conditionalFormatting sqref="G1913">
    <cfRule type="cellIs" dxfId="2458" priority="5685" operator="equal">
      <formula>"NR-ES"</formula>
    </cfRule>
    <cfRule type="cellIs" dxfId="2457" priority="5686" operator="equal">
      <formula>"DIR"</formula>
    </cfRule>
    <cfRule type="cellIs" dxfId="2456" priority="5687" operator="equal">
      <formula>"DIR"</formula>
    </cfRule>
    <cfRule type="cellIs" dxfId="2455" priority="5688" operator="equal">
      <formula>"DIR"</formula>
    </cfRule>
    <cfRule type="cellIs" dxfId="2454" priority="5689" operator="equal">
      <formula>"CPMA"</formula>
    </cfRule>
    <cfRule type="cellIs" dxfId="2453" priority="5690" operator="equal">
      <formula>"CPGI"</formula>
    </cfRule>
    <cfRule type="cellIs" dxfId="2452" priority="5691" operator="equal">
      <formula>"COPM"</formula>
    </cfRule>
    <cfRule type="cellIs" dxfId="2451" priority="5692" operator="equal">
      <formula>"COAM"</formula>
    </cfRule>
    <cfRule type="cellIs" dxfId="2450" priority="5693" operator="equal">
      <formula>"COAD/CETEM"</formula>
    </cfRule>
    <cfRule type="cellIs" dxfId="2449" priority="5694" operator="equal">
      <formula>"COAD"</formula>
    </cfRule>
    <cfRule type="cellIs" dxfId="2448" priority="5695" operator="equal">
      <formula>"CATE"</formula>
    </cfRule>
  </conditionalFormatting>
  <conditionalFormatting sqref="G1979">
    <cfRule type="cellIs" dxfId="2447" priority="5674" operator="equal">
      <formula>"NR-ES"</formula>
    </cfRule>
    <cfRule type="cellIs" dxfId="2446" priority="5675" operator="equal">
      <formula>"DIR"</formula>
    </cfRule>
    <cfRule type="cellIs" dxfId="2445" priority="5676" operator="equal">
      <formula>"DIR"</formula>
    </cfRule>
    <cfRule type="cellIs" dxfId="2444" priority="5677" operator="equal">
      <formula>"DIR"</formula>
    </cfRule>
    <cfRule type="cellIs" dxfId="2443" priority="5678" operator="equal">
      <formula>"CPMA"</formula>
    </cfRule>
    <cfRule type="cellIs" dxfId="2442" priority="5679" operator="equal">
      <formula>"CPGI"</formula>
    </cfRule>
    <cfRule type="cellIs" dxfId="2441" priority="5680" operator="equal">
      <formula>"COPM"</formula>
    </cfRule>
    <cfRule type="cellIs" dxfId="2440" priority="5681" operator="equal">
      <formula>"COAM"</formula>
    </cfRule>
    <cfRule type="cellIs" dxfId="2439" priority="5682" operator="equal">
      <formula>"COAD/CETEM"</formula>
    </cfRule>
    <cfRule type="cellIs" dxfId="2438" priority="5683" operator="equal">
      <formula>"COAD"</formula>
    </cfRule>
    <cfRule type="cellIs" dxfId="2437" priority="5684" operator="equal">
      <formula>"CATE"</formula>
    </cfRule>
  </conditionalFormatting>
  <conditionalFormatting sqref="G1979">
    <cfRule type="cellIs" dxfId="2436" priority="5663" operator="equal">
      <formula>"NR-ES"</formula>
    </cfRule>
    <cfRule type="cellIs" dxfId="2435" priority="5664" operator="equal">
      <formula>"DIR"</formula>
    </cfRule>
    <cfRule type="cellIs" dxfId="2434" priority="5665" operator="equal">
      <formula>"DIR"</formula>
    </cfRule>
    <cfRule type="cellIs" dxfId="2433" priority="5666" operator="equal">
      <formula>"DIR"</formula>
    </cfRule>
    <cfRule type="cellIs" dxfId="2432" priority="5667" operator="equal">
      <formula>"CPMA"</formula>
    </cfRule>
    <cfRule type="cellIs" dxfId="2431" priority="5668" operator="equal">
      <formula>"CPGI"</formula>
    </cfRule>
    <cfRule type="cellIs" dxfId="2430" priority="5669" operator="equal">
      <formula>"COPM"</formula>
    </cfRule>
    <cfRule type="cellIs" dxfId="2429" priority="5670" operator="equal">
      <formula>"COAM"</formula>
    </cfRule>
    <cfRule type="cellIs" dxfId="2428" priority="5671" operator="equal">
      <formula>"COAD/CETEM"</formula>
    </cfRule>
    <cfRule type="cellIs" dxfId="2427" priority="5672" operator="equal">
      <formula>"COAD"</formula>
    </cfRule>
    <cfRule type="cellIs" dxfId="2426" priority="5673" operator="equal">
      <formula>"CATE"</formula>
    </cfRule>
  </conditionalFormatting>
  <conditionalFormatting sqref="G1980">
    <cfRule type="cellIs" dxfId="2425" priority="5652" operator="equal">
      <formula>"NR-ES"</formula>
    </cfRule>
    <cfRule type="cellIs" dxfId="2424" priority="5653" operator="equal">
      <formula>"DIR"</formula>
    </cfRule>
    <cfRule type="cellIs" dxfId="2423" priority="5654" operator="equal">
      <formula>"DIR"</formula>
    </cfRule>
    <cfRule type="cellIs" dxfId="2422" priority="5655" operator="equal">
      <formula>"DIR"</formula>
    </cfRule>
    <cfRule type="cellIs" dxfId="2421" priority="5656" operator="equal">
      <formula>"CPMA"</formula>
    </cfRule>
    <cfRule type="cellIs" dxfId="2420" priority="5657" operator="equal">
      <formula>"CPGI"</formula>
    </cfRule>
    <cfRule type="cellIs" dxfId="2419" priority="5658" operator="equal">
      <formula>"COPM"</formula>
    </cfRule>
    <cfRule type="cellIs" dxfId="2418" priority="5659" operator="equal">
      <formula>"COAM"</formula>
    </cfRule>
    <cfRule type="cellIs" dxfId="2417" priority="5660" operator="equal">
      <formula>"COAD/CETEM"</formula>
    </cfRule>
    <cfRule type="cellIs" dxfId="2416" priority="5661" operator="equal">
      <formula>"COAD"</formula>
    </cfRule>
    <cfRule type="cellIs" dxfId="2415" priority="5662" operator="equal">
      <formula>"CATE"</formula>
    </cfRule>
  </conditionalFormatting>
  <conditionalFormatting sqref="G1980">
    <cfRule type="cellIs" dxfId="2414" priority="5641" operator="equal">
      <formula>"NR-ES"</formula>
    </cfRule>
    <cfRule type="cellIs" dxfId="2413" priority="5642" operator="equal">
      <formula>"DIR"</formula>
    </cfRule>
    <cfRule type="cellIs" dxfId="2412" priority="5643" operator="equal">
      <formula>"DIR"</formula>
    </cfRule>
    <cfRule type="cellIs" dxfId="2411" priority="5644" operator="equal">
      <formula>"DIR"</formula>
    </cfRule>
    <cfRule type="cellIs" dxfId="2410" priority="5645" operator="equal">
      <formula>"CPMA"</formula>
    </cfRule>
    <cfRule type="cellIs" dxfId="2409" priority="5646" operator="equal">
      <formula>"CPGI"</formula>
    </cfRule>
    <cfRule type="cellIs" dxfId="2408" priority="5647" operator="equal">
      <formula>"COPM"</formula>
    </cfRule>
    <cfRule type="cellIs" dxfId="2407" priority="5648" operator="equal">
      <formula>"COAM"</formula>
    </cfRule>
    <cfRule type="cellIs" dxfId="2406" priority="5649" operator="equal">
      <formula>"COAD/CETEM"</formula>
    </cfRule>
    <cfRule type="cellIs" dxfId="2405" priority="5650" operator="equal">
      <formula>"COAD"</formula>
    </cfRule>
    <cfRule type="cellIs" dxfId="2404" priority="5651" operator="equal">
      <formula>"CATE"</formula>
    </cfRule>
  </conditionalFormatting>
  <conditionalFormatting sqref="G1981">
    <cfRule type="cellIs" dxfId="2403" priority="5630" operator="equal">
      <formula>"NR-ES"</formula>
    </cfRule>
    <cfRule type="cellIs" dxfId="2402" priority="5631" operator="equal">
      <formula>"DIR"</formula>
    </cfRule>
    <cfRule type="cellIs" dxfId="2401" priority="5632" operator="equal">
      <formula>"DIR"</formula>
    </cfRule>
    <cfRule type="cellIs" dxfId="2400" priority="5633" operator="equal">
      <formula>"DIR"</formula>
    </cfRule>
    <cfRule type="cellIs" dxfId="2399" priority="5634" operator="equal">
      <formula>"CPMA"</formula>
    </cfRule>
    <cfRule type="cellIs" dxfId="2398" priority="5635" operator="equal">
      <formula>"CPGI"</formula>
    </cfRule>
    <cfRule type="cellIs" dxfId="2397" priority="5636" operator="equal">
      <formula>"COPM"</formula>
    </cfRule>
    <cfRule type="cellIs" dxfId="2396" priority="5637" operator="equal">
      <formula>"COAM"</formula>
    </cfRule>
    <cfRule type="cellIs" dxfId="2395" priority="5638" operator="equal">
      <formula>"COAD/CETEM"</formula>
    </cfRule>
    <cfRule type="cellIs" dxfId="2394" priority="5639" operator="equal">
      <formula>"COAD"</formula>
    </cfRule>
    <cfRule type="cellIs" dxfId="2393" priority="5640" operator="equal">
      <formula>"CATE"</formula>
    </cfRule>
  </conditionalFormatting>
  <conditionalFormatting sqref="G1981">
    <cfRule type="cellIs" dxfId="2392" priority="5619" operator="equal">
      <formula>"NR-ES"</formula>
    </cfRule>
    <cfRule type="cellIs" dxfId="2391" priority="5620" operator="equal">
      <formula>"DIR"</formula>
    </cfRule>
    <cfRule type="cellIs" dxfId="2390" priority="5621" operator="equal">
      <formula>"DIR"</formula>
    </cfRule>
    <cfRule type="cellIs" dxfId="2389" priority="5622" operator="equal">
      <formula>"DIR"</formula>
    </cfRule>
    <cfRule type="cellIs" dxfId="2388" priority="5623" operator="equal">
      <formula>"CPMA"</formula>
    </cfRule>
    <cfRule type="cellIs" dxfId="2387" priority="5624" operator="equal">
      <formula>"CPGI"</formula>
    </cfRule>
    <cfRule type="cellIs" dxfId="2386" priority="5625" operator="equal">
      <formula>"COPM"</formula>
    </cfRule>
    <cfRule type="cellIs" dxfId="2385" priority="5626" operator="equal">
      <formula>"COAM"</formula>
    </cfRule>
    <cfRule type="cellIs" dxfId="2384" priority="5627" operator="equal">
      <formula>"COAD/CETEM"</formula>
    </cfRule>
    <cfRule type="cellIs" dxfId="2383" priority="5628" operator="equal">
      <formula>"COAD"</formula>
    </cfRule>
    <cfRule type="cellIs" dxfId="2382" priority="5629" operator="equal">
      <formula>"CATE"</formula>
    </cfRule>
  </conditionalFormatting>
  <conditionalFormatting sqref="H2006">
    <cfRule type="cellIs" dxfId="2381" priority="5617" operator="equal">
      <formula>"C"</formula>
    </cfRule>
    <cfRule type="cellIs" dxfId="2380" priority="5618" operator="equal">
      <formula>"C"</formula>
    </cfRule>
  </conditionalFormatting>
  <conditionalFormatting sqref="H2009">
    <cfRule type="cellIs" dxfId="2379" priority="5615" operator="equal">
      <formula>"C"</formula>
    </cfRule>
    <cfRule type="cellIs" dxfId="2378" priority="5616" operator="equal">
      <formula>"C"</formula>
    </cfRule>
  </conditionalFormatting>
  <conditionalFormatting sqref="G2006">
    <cfRule type="cellIs" dxfId="2377" priority="5604" operator="equal">
      <formula>"NR-ES"</formula>
    </cfRule>
    <cfRule type="cellIs" dxfId="2376" priority="5605" operator="equal">
      <formula>"DIR"</formula>
    </cfRule>
    <cfRule type="cellIs" dxfId="2375" priority="5606" operator="equal">
      <formula>"DIR"</formula>
    </cfRule>
    <cfRule type="cellIs" dxfId="2374" priority="5607" operator="equal">
      <formula>"DIR"</formula>
    </cfRule>
    <cfRule type="cellIs" dxfId="2373" priority="5608" operator="equal">
      <formula>"CPMA"</formula>
    </cfRule>
    <cfRule type="cellIs" dxfId="2372" priority="5609" operator="equal">
      <formula>"CPGI"</formula>
    </cfRule>
    <cfRule type="cellIs" dxfId="2371" priority="5610" operator="equal">
      <formula>"COPM"</formula>
    </cfRule>
    <cfRule type="cellIs" dxfId="2370" priority="5611" operator="equal">
      <formula>"COAM"</formula>
    </cfRule>
    <cfRule type="cellIs" dxfId="2369" priority="5612" operator="equal">
      <formula>"COAD/CETEM"</formula>
    </cfRule>
    <cfRule type="cellIs" dxfId="2368" priority="5613" operator="equal">
      <formula>"COAD"</formula>
    </cfRule>
    <cfRule type="cellIs" dxfId="2367" priority="5614" operator="equal">
      <formula>"CATE"</formula>
    </cfRule>
  </conditionalFormatting>
  <conditionalFormatting sqref="G1995">
    <cfRule type="cellIs" dxfId="2366" priority="5593" operator="equal">
      <formula>"NR-ES"</formula>
    </cfRule>
    <cfRule type="cellIs" dxfId="2365" priority="5594" operator="equal">
      <formula>"DIR"</formula>
    </cfRule>
    <cfRule type="cellIs" dxfId="2364" priority="5595" operator="equal">
      <formula>"DIR"</formula>
    </cfRule>
    <cfRule type="cellIs" dxfId="2363" priority="5596" operator="equal">
      <formula>"DIR"</formula>
    </cfRule>
    <cfRule type="cellIs" dxfId="2362" priority="5597" operator="equal">
      <formula>"CPMA"</formula>
    </cfRule>
    <cfRule type="cellIs" dxfId="2361" priority="5598" operator="equal">
      <formula>"CPGI"</formula>
    </cfRule>
    <cfRule type="cellIs" dxfId="2360" priority="5599" operator="equal">
      <formula>"COPM"</formula>
    </cfRule>
    <cfRule type="cellIs" dxfId="2359" priority="5600" operator="equal">
      <formula>"COAM"</formula>
    </cfRule>
    <cfRule type="cellIs" dxfId="2358" priority="5601" operator="equal">
      <formula>"COAD/CETEM"</formula>
    </cfRule>
    <cfRule type="cellIs" dxfId="2357" priority="5602" operator="equal">
      <formula>"COAD"</formula>
    </cfRule>
    <cfRule type="cellIs" dxfId="2356" priority="5603" operator="equal">
      <formula>"CATE"</formula>
    </cfRule>
  </conditionalFormatting>
  <conditionalFormatting sqref="G1920:G1934 G1936:G1965">
    <cfRule type="cellIs" dxfId="2355" priority="5591" operator="equal">
      <formula>"C"</formula>
    </cfRule>
    <cfRule type="cellIs" dxfId="2354" priority="5592" operator="equal">
      <formula>"C"</formula>
    </cfRule>
  </conditionalFormatting>
  <conditionalFormatting sqref="G1920:G1934 G1936:G1965">
    <cfRule type="cellIs" dxfId="2353" priority="5580" operator="equal">
      <formula>"NR-ES"</formula>
    </cfRule>
    <cfRule type="cellIs" dxfId="2352" priority="5581" operator="equal">
      <formula>"DIR"</formula>
    </cfRule>
    <cfRule type="cellIs" dxfId="2351" priority="5582" operator="equal">
      <formula>"DIR"</formula>
    </cfRule>
    <cfRule type="cellIs" dxfId="2350" priority="5583" operator="equal">
      <formula>"DIR"</formula>
    </cfRule>
    <cfRule type="cellIs" dxfId="2349" priority="5584" operator="equal">
      <formula>"CPMA"</formula>
    </cfRule>
    <cfRule type="cellIs" dxfId="2348" priority="5585" operator="equal">
      <formula>"CPGI"</formula>
    </cfRule>
    <cfRule type="cellIs" dxfId="2347" priority="5586" operator="equal">
      <formula>"COPM"</formula>
    </cfRule>
    <cfRule type="cellIs" dxfId="2346" priority="5587" operator="equal">
      <formula>"COAM"</formula>
    </cfRule>
    <cfRule type="cellIs" dxfId="2345" priority="5588" operator="equal">
      <formula>"COAD/CETEM"</formula>
    </cfRule>
    <cfRule type="cellIs" dxfId="2344" priority="5589" operator="equal">
      <formula>"COAD"</formula>
    </cfRule>
    <cfRule type="cellIs" dxfId="2343" priority="5590" operator="equal">
      <formula>"CATE"</formula>
    </cfRule>
  </conditionalFormatting>
  <conditionalFormatting sqref="G1983">
    <cfRule type="cellIs" dxfId="2342" priority="5569" operator="equal">
      <formula>"NR-ES"</formula>
    </cfRule>
    <cfRule type="cellIs" dxfId="2341" priority="5570" operator="equal">
      <formula>"DIR"</formula>
    </cfRule>
    <cfRule type="cellIs" dxfId="2340" priority="5571" operator="equal">
      <formula>"DIR"</formula>
    </cfRule>
    <cfRule type="cellIs" dxfId="2339" priority="5572" operator="equal">
      <formula>"DIR"</formula>
    </cfRule>
    <cfRule type="cellIs" dxfId="2338" priority="5573" operator="equal">
      <formula>"CPMA"</formula>
    </cfRule>
    <cfRule type="cellIs" dxfId="2337" priority="5574" operator="equal">
      <formula>"CPGI"</formula>
    </cfRule>
    <cfRule type="cellIs" dxfId="2336" priority="5575" operator="equal">
      <formula>"COPM"</formula>
    </cfRule>
    <cfRule type="cellIs" dxfId="2335" priority="5576" operator="equal">
      <formula>"COAM"</formula>
    </cfRule>
    <cfRule type="cellIs" dxfId="2334" priority="5577" operator="equal">
      <formula>"COAD/CETEM"</formula>
    </cfRule>
    <cfRule type="cellIs" dxfId="2333" priority="5578" operator="equal">
      <formula>"COAD"</formula>
    </cfRule>
    <cfRule type="cellIs" dxfId="2332" priority="5579" operator="equal">
      <formula>"CATE"</formula>
    </cfRule>
  </conditionalFormatting>
  <conditionalFormatting sqref="G1983">
    <cfRule type="cellIs" dxfId="2331" priority="5558" operator="equal">
      <formula>"NR-ES"</formula>
    </cfRule>
    <cfRule type="cellIs" dxfId="2330" priority="5559" operator="equal">
      <formula>"DIR"</formula>
    </cfRule>
    <cfRule type="cellIs" dxfId="2329" priority="5560" operator="equal">
      <formula>"DIR"</formula>
    </cfRule>
    <cfRule type="cellIs" dxfId="2328" priority="5561" operator="equal">
      <formula>"DIR"</formula>
    </cfRule>
    <cfRule type="cellIs" dxfId="2327" priority="5562" operator="equal">
      <formula>"CPMA"</formula>
    </cfRule>
    <cfRule type="cellIs" dxfId="2326" priority="5563" operator="equal">
      <formula>"CPGI"</formula>
    </cfRule>
    <cfRule type="cellIs" dxfId="2325" priority="5564" operator="equal">
      <formula>"COPM"</formula>
    </cfRule>
    <cfRule type="cellIs" dxfId="2324" priority="5565" operator="equal">
      <formula>"COAM"</formula>
    </cfRule>
    <cfRule type="cellIs" dxfId="2323" priority="5566" operator="equal">
      <formula>"COAD/CETEM"</formula>
    </cfRule>
    <cfRule type="cellIs" dxfId="2322" priority="5567" operator="equal">
      <formula>"COAD"</formula>
    </cfRule>
    <cfRule type="cellIs" dxfId="2321" priority="5568" operator="equal">
      <formula>"CATE"</formula>
    </cfRule>
  </conditionalFormatting>
  <conditionalFormatting sqref="G1976">
    <cfRule type="cellIs" dxfId="2320" priority="5547" operator="equal">
      <formula>"NR-ES"</formula>
    </cfRule>
    <cfRule type="cellIs" dxfId="2319" priority="5548" operator="equal">
      <formula>"DIR"</formula>
    </cfRule>
    <cfRule type="cellIs" dxfId="2318" priority="5549" operator="equal">
      <formula>"DIR"</formula>
    </cfRule>
    <cfRule type="cellIs" dxfId="2317" priority="5550" operator="equal">
      <formula>"DIR"</formula>
    </cfRule>
    <cfRule type="cellIs" dxfId="2316" priority="5551" operator="equal">
      <formula>"CPMA"</formula>
    </cfRule>
    <cfRule type="cellIs" dxfId="2315" priority="5552" operator="equal">
      <formula>"CPGI"</formula>
    </cfRule>
    <cfRule type="cellIs" dxfId="2314" priority="5553" operator="equal">
      <formula>"COPM"</formula>
    </cfRule>
    <cfRule type="cellIs" dxfId="2313" priority="5554" operator="equal">
      <formula>"COAM"</formula>
    </cfRule>
    <cfRule type="cellIs" dxfId="2312" priority="5555" operator="equal">
      <formula>"COAD/CETEM"</formula>
    </cfRule>
    <cfRule type="cellIs" dxfId="2311" priority="5556" operator="equal">
      <formula>"COAD"</formula>
    </cfRule>
    <cfRule type="cellIs" dxfId="2310" priority="5557" operator="equal">
      <formula>"CATE"</formula>
    </cfRule>
  </conditionalFormatting>
  <conditionalFormatting sqref="G1976">
    <cfRule type="cellIs" dxfId="2309" priority="5536" operator="equal">
      <formula>"NR-ES"</formula>
    </cfRule>
    <cfRule type="cellIs" dxfId="2308" priority="5537" operator="equal">
      <formula>"DIR"</formula>
    </cfRule>
    <cfRule type="cellIs" dxfId="2307" priority="5538" operator="equal">
      <formula>"DIR"</formula>
    </cfRule>
    <cfRule type="cellIs" dxfId="2306" priority="5539" operator="equal">
      <formula>"DIR"</formula>
    </cfRule>
    <cfRule type="cellIs" dxfId="2305" priority="5540" operator="equal">
      <formula>"CPMA"</formula>
    </cfRule>
    <cfRule type="cellIs" dxfId="2304" priority="5541" operator="equal">
      <formula>"CPGI"</formula>
    </cfRule>
    <cfRule type="cellIs" dxfId="2303" priority="5542" operator="equal">
      <formula>"COPM"</formula>
    </cfRule>
    <cfRule type="cellIs" dxfId="2302" priority="5543" operator="equal">
      <formula>"COAM"</formula>
    </cfRule>
    <cfRule type="cellIs" dxfId="2301" priority="5544" operator="equal">
      <formula>"COAD/CETEM"</formula>
    </cfRule>
    <cfRule type="cellIs" dxfId="2300" priority="5545" operator="equal">
      <formula>"COAD"</formula>
    </cfRule>
    <cfRule type="cellIs" dxfId="2299" priority="5546" operator="equal">
      <formula>"CATE"</formula>
    </cfRule>
  </conditionalFormatting>
  <conditionalFormatting sqref="G1984">
    <cfRule type="cellIs" dxfId="2298" priority="5525" operator="equal">
      <formula>"NR-ES"</formula>
    </cfRule>
    <cfRule type="cellIs" dxfId="2297" priority="5526" operator="equal">
      <formula>"DIR"</formula>
    </cfRule>
    <cfRule type="cellIs" dxfId="2296" priority="5527" operator="equal">
      <formula>"DIR"</formula>
    </cfRule>
    <cfRule type="cellIs" dxfId="2295" priority="5528" operator="equal">
      <formula>"DIR"</formula>
    </cfRule>
    <cfRule type="cellIs" dxfId="2294" priority="5529" operator="equal">
      <formula>"CPMA"</formula>
    </cfRule>
    <cfRule type="cellIs" dxfId="2293" priority="5530" operator="equal">
      <formula>"CPGI"</formula>
    </cfRule>
    <cfRule type="cellIs" dxfId="2292" priority="5531" operator="equal">
      <formula>"COPM"</formula>
    </cfRule>
    <cfRule type="cellIs" dxfId="2291" priority="5532" operator="equal">
      <formula>"COAM"</formula>
    </cfRule>
    <cfRule type="cellIs" dxfId="2290" priority="5533" operator="equal">
      <formula>"COAD/CETEM"</formula>
    </cfRule>
    <cfRule type="cellIs" dxfId="2289" priority="5534" operator="equal">
      <formula>"COAD"</formula>
    </cfRule>
    <cfRule type="cellIs" dxfId="2288" priority="5535" operator="equal">
      <formula>"CATE"</formula>
    </cfRule>
  </conditionalFormatting>
  <conditionalFormatting sqref="G1748">
    <cfRule type="cellIs" dxfId="2287" priority="5240" operator="equal">
      <formula>"NR-ES"</formula>
    </cfRule>
    <cfRule type="cellIs" dxfId="2286" priority="5241" operator="equal">
      <formula>"DIR"</formula>
    </cfRule>
    <cfRule type="cellIs" dxfId="2285" priority="5242" operator="equal">
      <formula>"DIR"</formula>
    </cfRule>
    <cfRule type="cellIs" dxfId="2284" priority="5243" operator="equal">
      <formula>"DIR"</formula>
    </cfRule>
    <cfRule type="cellIs" dxfId="2283" priority="5244" operator="equal">
      <formula>"CPMA"</formula>
    </cfRule>
    <cfRule type="cellIs" dxfId="2282" priority="5245" operator="equal">
      <formula>"CPGI"</formula>
    </cfRule>
    <cfRule type="cellIs" dxfId="2281" priority="5246" operator="equal">
      <formula>"COPM"</formula>
    </cfRule>
    <cfRule type="cellIs" dxfId="2280" priority="5247" operator="equal">
      <formula>"COAM"</formula>
    </cfRule>
    <cfRule type="cellIs" dxfId="2279" priority="5248" operator="equal">
      <formula>"COAD/CETEM"</formula>
    </cfRule>
    <cfRule type="cellIs" dxfId="2278" priority="5249" operator="equal">
      <formula>"COAD"</formula>
    </cfRule>
    <cfRule type="cellIs" dxfId="2277" priority="5250" operator="equal">
      <formula>"CATE"</formula>
    </cfRule>
  </conditionalFormatting>
  <conditionalFormatting sqref="G1749">
    <cfRule type="cellIs" dxfId="2276" priority="5229" operator="equal">
      <formula>"NR-ES"</formula>
    </cfRule>
    <cfRule type="cellIs" dxfId="2275" priority="5230" operator="equal">
      <formula>"DIR"</formula>
    </cfRule>
    <cfRule type="cellIs" dxfId="2274" priority="5231" operator="equal">
      <formula>"DIR"</formula>
    </cfRule>
    <cfRule type="cellIs" dxfId="2273" priority="5232" operator="equal">
      <formula>"DIR"</formula>
    </cfRule>
    <cfRule type="cellIs" dxfId="2272" priority="5233" operator="equal">
      <formula>"CPMA"</formula>
    </cfRule>
    <cfRule type="cellIs" dxfId="2271" priority="5234" operator="equal">
      <formula>"CPGI"</formula>
    </cfRule>
    <cfRule type="cellIs" dxfId="2270" priority="5235" operator="equal">
      <formula>"COPM"</formula>
    </cfRule>
    <cfRule type="cellIs" dxfId="2269" priority="5236" operator="equal">
      <formula>"COAM"</formula>
    </cfRule>
    <cfRule type="cellIs" dxfId="2268" priority="5237" operator="equal">
      <formula>"COAD/CETEM"</formula>
    </cfRule>
    <cfRule type="cellIs" dxfId="2267" priority="5238" operator="equal">
      <formula>"COAD"</formula>
    </cfRule>
    <cfRule type="cellIs" dxfId="2266" priority="5239" operator="equal">
      <formula>"CATE"</formula>
    </cfRule>
  </conditionalFormatting>
  <conditionalFormatting sqref="G1993">
    <cfRule type="cellIs" dxfId="2265" priority="5514" operator="equal">
      <formula>"NR-ES"</formula>
    </cfRule>
    <cfRule type="cellIs" dxfId="2264" priority="5515" operator="equal">
      <formula>"DIR"</formula>
    </cfRule>
    <cfRule type="cellIs" dxfId="2263" priority="5516" operator="equal">
      <formula>"DIR"</formula>
    </cfRule>
    <cfRule type="cellIs" dxfId="2262" priority="5517" operator="equal">
      <formula>"DIR"</formula>
    </cfRule>
    <cfRule type="cellIs" dxfId="2261" priority="5518" operator="equal">
      <formula>"CPMA"</formula>
    </cfRule>
    <cfRule type="cellIs" dxfId="2260" priority="5519" operator="equal">
      <formula>"CPGI"</formula>
    </cfRule>
    <cfRule type="cellIs" dxfId="2259" priority="5520" operator="equal">
      <formula>"COPM"</formula>
    </cfRule>
    <cfRule type="cellIs" dxfId="2258" priority="5521" operator="equal">
      <formula>"COAM"</formula>
    </cfRule>
    <cfRule type="cellIs" dxfId="2257" priority="5522" operator="equal">
      <formula>"COAD/CETEM"</formula>
    </cfRule>
    <cfRule type="cellIs" dxfId="2256" priority="5523" operator="equal">
      <formula>"COAD"</formula>
    </cfRule>
    <cfRule type="cellIs" dxfId="2255" priority="5524" operator="equal">
      <formula>"CATE"</formula>
    </cfRule>
  </conditionalFormatting>
  <conditionalFormatting sqref="G1993">
    <cfRule type="cellIs" dxfId="2254" priority="5503" operator="equal">
      <formula>"NR-ES"</formula>
    </cfRule>
    <cfRule type="cellIs" dxfId="2253" priority="5504" operator="equal">
      <formula>"DIR"</formula>
    </cfRule>
    <cfRule type="cellIs" dxfId="2252" priority="5505" operator="equal">
      <formula>"DIR"</formula>
    </cfRule>
    <cfRule type="cellIs" dxfId="2251" priority="5506" operator="equal">
      <formula>"DIR"</formula>
    </cfRule>
    <cfRule type="cellIs" dxfId="2250" priority="5507" operator="equal">
      <formula>"CPMA"</formula>
    </cfRule>
    <cfRule type="cellIs" dxfId="2249" priority="5508" operator="equal">
      <formula>"CPGI"</formula>
    </cfRule>
    <cfRule type="cellIs" dxfId="2248" priority="5509" operator="equal">
      <formula>"COPM"</formula>
    </cfRule>
    <cfRule type="cellIs" dxfId="2247" priority="5510" operator="equal">
      <formula>"COAM"</formula>
    </cfRule>
    <cfRule type="cellIs" dxfId="2246" priority="5511" operator="equal">
      <formula>"COAD/CETEM"</formula>
    </cfRule>
    <cfRule type="cellIs" dxfId="2245" priority="5512" operator="equal">
      <formula>"COAD"</formula>
    </cfRule>
    <cfRule type="cellIs" dxfId="2244" priority="5513" operator="equal">
      <formula>"CATE"</formula>
    </cfRule>
  </conditionalFormatting>
  <conditionalFormatting sqref="G1994">
    <cfRule type="cellIs" dxfId="2243" priority="5492" operator="equal">
      <formula>"NR-ES"</formula>
    </cfRule>
    <cfRule type="cellIs" dxfId="2242" priority="5493" operator="equal">
      <formula>"DIR"</formula>
    </cfRule>
    <cfRule type="cellIs" dxfId="2241" priority="5494" operator="equal">
      <formula>"DIR"</formula>
    </cfRule>
    <cfRule type="cellIs" dxfId="2240" priority="5495" operator="equal">
      <formula>"DIR"</formula>
    </cfRule>
    <cfRule type="cellIs" dxfId="2239" priority="5496" operator="equal">
      <formula>"CPMA"</formula>
    </cfRule>
    <cfRule type="cellIs" dxfId="2238" priority="5497" operator="equal">
      <formula>"CPGI"</formula>
    </cfRule>
    <cfRule type="cellIs" dxfId="2237" priority="5498" operator="equal">
      <formula>"COPM"</formula>
    </cfRule>
    <cfRule type="cellIs" dxfId="2236" priority="5499" operator="equal">
      <formula>"COAM"</formula>
    </cfRule>
    <cfRule type="cellIs" dxfId="2235" priority="5500" operator="equal">
      <formula>"COAD/CETEM"</formula>
    </cfRule>
    <cfRule type="cellIs" dxfId="2234" priority="5501" operator="equal">
      <formula>"COAD"</formula>
    </cfRule>
    <cfRule type="cellIs" dxfId="2233" priority="5502" operator="equal">
      <formula>"CATE"</formula>
    </cfRule>
  </conditionalFormatting>
  <conditionalFormatting sqref="G1994">
    <cfRule type="cellIs" dxfId="2232" priority="5481" operator="equal">
      <formula>"NR-ES"</formula>
    </cfRule>
    <cfRule type="cellIs" dxfId="2231" priority="5482" operator="equal">
      <formula>"DIR"</formula>
    </cfRule>
    <cfRule type="cellIs" dxfId="2230" priority="5483" operator="equal">
      <formula>"DIR"</formula>
    </cfRule>
    <cfRule type="cellIs" dxfId="2229" priority="5484" operator="equal">
      <formula>"DIR"</formula>
    </cfRule>
    <cfRule type="cellIs" dxfId="2228" priority="5485" operator="equal">
      <formula>"CPMA"</formula>
    </cfRule>
    <cfRule type="cellIs" dxfId="2227" priority="5486" operator="equal">
      <formula>"CPGI"</formula>
    </cfRule>
    <cfRule type="cellIs" dxfId="2226" priority="5487" operator="equal">
      <formula>"COPM"</formula>
    </cfRule>
    <cfRule type="cellIs" dxfId="2225" priority="5488" operator="equal">
      <formula>"COAM"</formula>
    </cfRule>
    <cfRule type="cellIs" dxfId="2224" priority="5489" operator="equal">
      <formula>"COAD/CETEM"</formula>
    </cfRule>
    <cfRule type="cellIs" dxfId="2223" priority="5490" operator="equal">
      <formula>"COAD"</formula>
    </cfRule>
    <cfRule type="cellIs" dxfId="2222" priority="5491" operator="equal">
      <formula>"CATE"</formula>
    </cfRule>
  </conditionalFormatting>
  <conditionalFormatting sqref="G1996">
    <cfRule type="cellIs" dxfId="2221" priority="5470" operator="equal">
      <formula>"NR-ES"</formula>
    </cfRule>
    <cfRule type="cellIs" dxfId="2220" priority="5471" operator="equal">
      <formula>"DIR"</formula>
    </cfRule>
    <cfRule type="cellIs" dxfId="2219" priority="5472" operator="equal">
      <formula>"DIR"</formula>
    </cfRule>
    <cfRule type="cellIs" dxfId="2218" priority="5473" operator="equal">
      <formula>"DIR"</formula>
    </cfRule>
    <cfRule type="cellIs" dxfId="2217" priority="5474" operator="equal">
      <formula>"CPMA"</formula>
    </cfRule>
    <cfRule type="cellIs" dxfId="2216" priority="5475" operator="equal">
      <formula>"CPGI"</formula>
    </cfRule>
    <cfRule type="cellIs" dxfId="2215" priority="5476" operator="equal">
      <formula>"COPM"</formula>
    </cfRule>
    <cfRule type="cellIs" dxfId="2214" priority="5477" operator="equal">
      <formula>"COAM"</formula>
    </cfRule>
    <cfRule type="cellIs" dxfId="2213" priority="5478" operator="equal">
      <formula>"COAD/CETEM"</formula>
    </cfRule>
    <cfRule type="cellIs" dxfId="2212" priority="5479" operator="equal">
      <formula>"COAD"</formula>
    </cfRule>
    <cfRule type="cellIs" dxfId="2211" priority="5480" operator="equal">
      <formula>"CATE"</formula>
    </cfRule>
  </conditionalFormatting>
  <conditionalFormatting sqref="G1997">
    <cfRule type="cellIs" dxfId="2210" priority="5459" operator="equal">
      <formula>"NR-ES"</formula>
    </cfRule>
    <cfRule type="cellIs" dxfId="2209" priority="5460" operator="equal">
      <formula>"DIR"</formula>
    </cfRule>
    <cfRule type="cellIs" dxfId="2208" priority="5461" operator="equal">
      <formula>"DIR"</formula>
    </cfRule>
    <cfRule type="cellIs" dxfId="2207" priority="5462" operator="equal">
      <formula>"DIR"</formula>
    </cfRule>
    <cfRule type="cellIs" dxfId="2206" priority="5463" operator="equal">
      <formula>"CPMA"</formula>
    </cfRule>
    <cfRule type="cellIs" dxfId="2205" priority="5464" operator="equal">
      <formula>"CPGI"</formula>
    </cfRule>
    <cfRule type="cellIs" dxfId="2204" priority="5465" operator="equal">
      <formula>"COPM"</formula>
    </cfRule>
    <cfRule type="cellIs" dxfId="2203" priority="5466" operator="equal">
      <formula>"COAM"</formula>
    </cfRule>
    <cfRule type="cellIs" dxfId="2202" priority="5467" operator="equal">
      <formula>"COAD/CETEM"</formula>
    </cfRule>
    <cfRule type="cellIs" dxfId="2201" priority="5468" operator="equal">
      <formula>"COAD"</formula>
    </cfRule>
    <cfRule type="cellIs" dxfId="2200" priority="5469" operator="equal">
      <formula>"CATE"</formula>
    </cfRule>
  </conditionalFormatting>
  <conditionalFormatting sqref="G2000">
    <cfRule type="cellIs" dxfId="2199" priority="5448" operator="equal">
      <formula>"NR-ES"</formula>
    </cfRule>
    <cfRule type="cellIs" dxfId="2198" priority="5449" operator="equal">
      <formula>"DIR"</formula>
    </cfRule>
    <cfRule type="cellIs" dxfId="2197" priority="5450" operator="equal">
      <formula>"DIR"</formula>
    </cfRule>
    <cfRule type="cellIs" dxfId="2196" priority="5451" operator="equal">
      <formula>"DIR"</formula>
    </cfRule>
    <cfRule type="cellIs" dxfId="2195" priority="5452" operator="equal">
      <formula>"CPMA"</formula>
    </cfRule>
    <cfRule type="cellIs" dxfId="2194" priority="5453" operator="equal">
      <formula>"CPGI"</formula>
    </cfRule>
    <cfRule type="cellIs" dxfId="2193" priority="5454" operator="equal">
      <formula>"COPM"</formula>
    </cfRule>
    <cfRule type="cellIs" dxfId="2192" priority="5455" operator="equal">
      <formula>"COAM"</formula>
    </cfRule>
    <cfRule type="cellIs" dxfId="2191" priority="5456" operator="equal">
      <formula>"COAD/CETEM"</formula>
    </cfRule>
    <cfRule type="cellIs" dxfId="2190" priority="5457" operator="equal">
      <formula>"COAD"</formula>
    </cfRule>
    <cfRule type="cellIs" dxfId="2189" priority="5458" operator="equal">
      <formula>"CATE"</formula>
    </cfRule>
  </conditionalFormatting>
  <conditionalFormatting sqref="H2001">
    <cfRule type="cellIs" dxfId="2188" priority="5446" operator="equal">
      <formula>"C"</formula>
    </cfRule>
    <cfRule type="cellIs" dxfId="2187" priority="5447" operator="equal">
      <formula>"C"</formula>
    </cfRule>
  </conditionalFormatting>
  <conditionalFormatting sqref="G2001">
    <cfRule type="cellIs" dxfId="2186" priority="5435" operator="equal">
      <formula>"NR-ES"</formula>
    </cfRule>
    <cfRule type="cellIs" dxfId="2185" priority="5436" operator="equal">
      <formula>"DIR"</formula>
    </cfRule>
    <cfRule type="cellIs" dxfId="2184" priority="5437" operator="equal">
      <formula>"DIR"</formula>
    </cfRule>
    <cfRule type="cellIs" dxfId="2183" priority="5438" operator="equal">
      <formula>"DIR"</formula>
    </cfRule>
    <cfRule type="cellIs" dxfId="2182" priority="5439" operator="equal">
      <formula>"CPMA"</formula>
    </cfRule>
    <cfRule type="cellIs" dxfId="2181" priority="5440" operator="equal">
      <formula>"CPGI"</formula>
    </cfRule>
    <cfRule type="cellIs" dxfId="2180" priority="5441" operator="equal">
      <formula>"COPM"</formula>
    </cfRule>
    <cfRule type="cellIs" dxfId="2179" priority="5442" operator="equal">
      <formula>"COAM"</formula>
    </cfRule>
    <cfRule type="cellIs" dxfId="2178" priority="5443" operator="equal">
      <formula>"COAD/CETEM"</formula>
    </cfRule>
    <cfRule type="cellIs" dxfId="2177" priority="5444" operator="equal">
      <formula>"COAD"</formula>
    </cfRule>
    <cfRule type="cellIs" dxfId="2176" priority="5445" operator="equal">
      <formula>"CATE"</formula>
    </cfRule>
  </conditionalFormatting>
  <conditionalFormatting sqref="H2004">
    <cfRule type="cellIs" dxfId="2175" priority="5433" operator="equal">
      <formula>"C"</formula>
    </cfRule>
    <cfRule type="cellIs" dxfId="2174" priority="5434" operator="equal">
      <formula>"C"</formula>
    </cfRule>
  </conditionalFormatting>
  <conditionalFormatting sqref="G2004">
    <cfRule type="cellIs" dxfId="2173" priority="5422" operator="equal">
      <formula>"NR-ES"</formula>
    </cfRule>
    <cfRule type="cellIs" dxfId="2172" priority="5423" operator="equal">
      <formula>"DIR"</formula>
    </cfRule>
    <cfRule type="cellIs" dxfId="2171" priority="5424" operator="equal">
      <formula>"DIR"</formula>
    </cfRule>
    <cfRule type="cellIs" dxfId="2170" priority="5425" operator="equal">
      <formula>"DIR"</formula>
    </cfRule>
    <cfRule type="cellIs" dxfId="2169" priority="5426" operator="equal">
      <formula>"CPMA"</formula>
    </cfRule>
    <cfRule type="cellIs" dxfId="2168" priority="5427" operator="equal">
      <formula>"CPGI"</formula>
    </cfRule>
    <cfRule type="cellIs" dxfId="2167" priority="5428" operator="equal">
      <formula>"COPM"</formula>
    </cfRule>
    <cfRule type="cellIs" dxfId="2166" priority="5429" operator="equal">
      <formula>"COAM"</formula>
    </cfRule>
    <cfRule type="cellIs" dxfId="2165" priority="5430" operator="equal">
      <formula>"COAD/CETEM"</formula>
    </cfRule>
    <cfRule type="cellIs" dxfId="2164" priority="5431" operator="equal">
      <formula>"COAD"</formula>
    </cfRule>
    <cfRule type="cellIs" dxfId="2163" priority="5432" operator="equal">
      <formula>"CATE"</formula>
    </cfRule>
  </conditionalFormatting>
  <conditionalFormatting sqref="H2005">
    <cfRule type="cellIs" dxfId="2162" priority="5420" operator="equal">
      <formula>"C"</formula>
    </cfRule>
    <cfRule type="cellIs" dxfId="2161" priority="5421" operator="equal">
      <formula>"C"</formula>
    </cfRule>
  </conditionalFormatting>
  <conditionalFormatting sqref="G2005">
    <cfRule type="cellIs" dxfId="2160" priority="5409" operator="equal">
      <formula>"NR-ES"</formula>
    </cfRule>
    <cfRule type="cellIs" dxfId="2159" priority="5410" operator="equal">
      <formula>"DIR"</formula>
    </cfRule>
    <cfRule type="cellIs" dxfId="2158" priority="5411" operator="equal">
      <formula>"DIR"</formula>
    </cfRule>
    <cfRule type="cellIs" dxfId="2157" priority="5412" operator="equal">
      <formula>"DIR"</formula>
    </cfRule>
    <cfRule type="cellIs" dxfId="2156" priority="5413" operator="equal">
      <formula>"CPMA"</formula>
    </cfRule>
    <cfRule type="cellIs" dxfId="2155" priority="5414" operator="equal">
      <formula>"CPGI"</formula>
    </cfRule>
    <cfRule type="cellIs" dxfId="2154" priority="5415" operator="equal">
      <formula>"COPM"</formula>
    </cfRule>
    <cfRule type="cellIs" dxfId="2153" priority="5416" operator="equal">
      <formula>"COAM"</formula>
    </cfRule>
    <cfRule type="cellIs" dxfId="2152" priority="5417" operator="equal">
      <formula>"COAD/CETEM"</formula>
    </cfRule>
    <cfRule type="cellIs" dxfId="2151" priority="5418" operator="equal">
      <formula>"COAD"</formula>
    </cfRule>
    <cfRule type="cellIs" dxfId="2150" priority="5419" operator="equal">
      <formula>"CATE"</formula>
    </cfRule>
  </conditionalFormatting>
  <conditionalFormatting sqref="H2008">
    <cfRule type="cellIs" dxfId="2149" priority="5407" operator="equal">
      <formula>"C"</formula>
    </cfRule>
    <cfRule type="cellIs" dxfId="2148" priority="5408" operator="equal">
      <formula>"C"</formula>
    </cfRule>
  </conditionalFormatting>
  <conditionalFormatting sqref="G2008">
    <cfRule type="cellIs" dxfId="2147" priority="5396" operator="equal">
      <formula>"NR-ES"</formula>
    </cfRule>
    <cfRule type="cellIs" dxfId="2146" priority="5397" operator="equal">
      <formula>"DIR"</formula>
    </cfRule>
    <cfRule type="cellIs" dxfId="2145" priority="5398" operator="equal">
      <formula>"DIR"</formula>
    </cfRule>
    <cfRule type="cellIs" dxfId="2144" priority="5399" operator="equal">
      <formula>"DIR"</formula>
    </cfRule>
    <cfRule type="cellIs" dxfId="2143" priority="5400" operator="equal">
      <formula>"CPMA"</formula>
    </cfRule>
    <cfRule type="cellIs" dxfId="2142" priority="5401" operator="equal">
      <formula>"CPGI"</formula>
    </cfRule>
    <cfRule type="cellIs" dxfId="2141" priority="5402" operator="equal">
      <formula>"COPM"</formula>
    </cfRule>
    <cfRule type="cellIs" dxfId="2140" priority="5403" operator="equal">
      <formula>"COAM"</formula>
    </cfRule>
    <cfRule type="cellIs" dxfId="2139" priority="5404" operator="equal">
      <formula>"COAD/CETEM"</formula>
    </cfRule>
    <cfRule type="cellIs" dxfId="2138" priority="5405" operator="equal">
      <formula>"COAD"</formula>
    </cfRule>
    <cfRule type="cellIs" dxfId="2137" priority="5406" operator="equal">
      <formula>"CATE"</formula>
    </cfRule>
  </conditionalFormatting>
  <conditionalFormatting sqref="G1989">
    <cfRule type="cellIs" dxfId="2136" priority="5385" operator="equal">
      <formula>"NR-ES"</formula>
    </cfRule>
    <cfRule type="cellIs" dxfId="2135" priority="5386" operator="equal">
      <formula>"DIR"</formula>
    </cfRule>
    <cfRule type="cellIs" dxfId="2134" priority="5387" operator="equal">
      <formula>"DIR"</formula>
    </cfRule>
    <cfRule type="cellIs" dxfId="2133" priority="5388" operator="equal">
      <formula>"DIR"</formula>
    </cfRule>
    <cfRule type="cellIs" dxfId="2132" priority="5389" operator="equal">
      <formula>"CPMA"</formula>
    </cfRule>
    <cfRule type="cellIs" dxfId="2131" priority="5390" operator="equal">
      <formula>"CPGI"</formula>
    </cfRule>
    <cfRule type="cellIs" dxfId="2130" priority="5391" operator="equal">
      <formula>"COPM"</formula>
    </cfRule>
    <cfRule type="cellIs" dxfId="2129" priority="5392" operator="equal">
      <formula>"COAM"</formula>
    </cfRule>
    <cfRule type="cellIs" dxfId="2128" priority="5393" operator="equal">
      <formula>"COAD/CETEM"</formula>
    </cfRule>
    <cfRule type="cellIs" dxfId="2127" priority="5394" operator="equal">
      <formula>"COAD"</formula>
    </cfRule>
    <cfRule type="cellIs" dxfId="2126" priority="5395" operator="equal">
      <formula>"CATE"</formula>
    </cfRule>
  </conditionalFormatting>
  <conditionalFormatting sqref="G1991">
    <cfRule type="cellIs" dxfId="2125" priority="5374" operator="equal">
      <formula>"NR-ES"</formula>
    </cfRule>
    <cfRule type="cellIs" dxfId="2124" priority="5375" operator="equal">
      <formula>"DIR"</formula>
    </cfRule>
    <cfRule type="cellIs" dxfId="2123" priority="5376" operator="equal">
      <formula>"DIR"</formula>
    </cfRule>
    <cfRule type="cellIs" dxfId="2122" priority="5377" operator="equal">
      <formula>"DIR"</formula>
    </cfRule>
    <cfRule type="cellIs" dxfId="2121" priority="5378" operator="equal">
      <formula>"CPMA"</formula>
    </cfRule>
    <cfRule type="cellIs" dxfId="2120" priority="5379" operator="equal">
      <formula>"CPGI"</formula>
    </cfRule>
    <cfRule type="cellIs" dxfId="2119" priority="5380" operator="equal">
      <formula>"COPM"</formula>
    </cfRule>
    <cfRule type="cellIs" dxfId="2118" priority="5381" operator="equal">
      <formula>"COAM"</formula>
    </cfRule>
    <cfRule type="cellIs" dxfId="2117" priority="5382" operator="equal">
      <formula>"COAD/CETEM"</formula>
    </cfRule>
    <cfRule type="cellIs" dxfId="2116" priority="5383" operator="equal">
      <formula>"COAD"</formula>
    </cfRule>
    <cfRule type="cellIs" dxfId="2115" priority="5384" operator="equal">
      <formula>"CATE"</formula>
    </cfRule>
  </conditionalFormatting>
  <conditionalFormatting sqref="G1992">
    <cfRule type="cellIs" dxfId="2114" priority="5363" operator="equal">
      <formula>"NR-ES"</formula>
    </cfRule>
    <cfRule type="cellIs" dxfId="2113" priority="5364" operator="equal">
      <formula>"DIR"</formula>
    </cfRule>
    <cfRule type="cellIs" dxfId="2112" priority="5365" operator="equal">
      <formula>"DIR"</formula>
    </cfRule>
    <cfRule type="cellIs" dxfId="2111" priority="5366" operator="equal">
      <formula>"DIR"</formula>
    </cfRule>
    <cfRule type="cellIs" dxfId="2110" priority="5367" operator="equal">
      <formula>"CPMA"</formula>
    </cfRule>
    <cfRule type="cellIs" dxfId="2109" priority="5368" operator="equal">
      <formula>"CPGI"</formula>
    </cfRule>
    <cfRule type="cellIs" dxfId="2108" priority="5369" operator="equal">
      <formula>"COPM"</formula>
    </cfRule>
    <cfRule type="cellIs" dxfId="2107" priority="5370" operator="equal">
      <formula>"COAM"</formula>
    </cfRule>
    <cfRule type="cellIs" dxfId="2106" priority="5371" operator="equal">
      <formula>"COAD/CETEM"</formula>
    </cfRule>
    <cfRule type="cellIs" dxfId="2105" priority="5372" operator="equal">
      <formula>"COAD"</formula>
    </cfRule>
    <cfRule type="cellIs" dxfId="2104" priority="5373" operator="equal">
      <formula>"CATE"</formula>
    </cfRule>
  </conditionalFormatting>
  <conditionalFormatting sqref="G1998">
    <cfRule type="cellIs" dxfId="2103" priority="5352" operator="equal">
      <formula>"NR-ES"</formula>
    </cfRule>
    <cfRule type="cellIs" dxfId="2102" priority="5353" operator="equal">
      <formula>"DIR"</formula>
    </cfRule>
    <cfRule type="cellIs" dxfId="2101" priority="5354" operator="equal">
      <formula>"DIR"</formula>
    </cfRule>
    <cfRule type="cellIs" dxfId="2100" priority="5355" operator="equal">
      <formula>"DIR"</formula>
    </cfRule>
    <cfRule type="cellIs" dxfId="2099" priority="5356" operator="equal">
      <formula>"CPMA"</formula>
    </cfRule>
    <cfRule type="cellIs" dxfId="2098" priority="5357" operator="equal">
      <formula>"CPGI"</formula>
    </cfRule>
    <cfRule type="cellIs" dxfId="2097" priority="5358" operator="equal">
      <formula>"COPM"</formula>
    </cfRule>
    <cfRule type="cellIs" dxfId="2096" priority="5359" operator="equal">
      <formula>"COAM"</formula>
    </cfRule>
    <cfRule type="cellIs" dxfId="2095" priority="5360" operator="equal">
      <formula>"COAD/CETEM"</formula>
    </cfRule>
    <cfRule type="cellIs" dxfId="2094" priority="5361" operator="equal">
      <formula>"COAD"</formula>
    </cfRule>
    <cfRule type="cellIs" dxfId="2093" priority="5362" operator="equal">
      <formula>"CATE"</formula>
    </cfRule>
  </conditionalFormatting>
  <conditionalFormatting sqref="G1999">
    <cfRule type="cellIs" dxfId="2092" priority="5341" operator="equal">
      <formula>"NR-ES"</formula>
    </cfRule>
    <cfRule type="cellIs" dxfId="2091" priority="5342" operator="equal">
      <formula>"DIR"</formula>
    </cfRule>
    <cfRule type="cellIs" dxfId="2090" priority="5343" operator="equal">
      <formula>"DIR"</formula>
    </cfRule>
    <cfRule type="cellIs" dxfId="2089" priority="5344" operator="equal">
      <formula>"DIR"</formula>
    </cfRule>
    <cfRule type="cellIs" dxfId="2088" priority="5345" operator="equal">
      <formula>"CPMA"</formula>
    </cfRule>
    <cfRule type="cellIs" dxfId="2087" priority="5346" operator="equal">
      <formula>"CPGI"</formula>
    </cfRule>
    <cfRule type="cellIs" dxfId="2086" priority="5347" operator="equal">
      <formula>"COPM"</formula>
    </cfRule>
    <cfRule type="cellIs" dxfId="2085" priority="5348" operator="equal">
      <formula>"COAM"</formula>
    </cfRule>
    <cfRule type="cellIs" dxfId="2084" priority="5349" operator="equal">
      <formula>"COAD/CETEM"</formula>
    </cfRule>
    <cfRule type="cellIs" dxfId="2083" priority="5350" operator="equal">
      <formula>"COAD"</formula>
    </cfRule>
    <cfRule type="cellIs" dxfId="2082" priority="5351" operator="equal">
      <formula>"CATE"</formula>
    </cfRule>
  </conditionalFormatting>
  <conditionalFormatting sqref="G2002">
    <cfRule type="cellIs" dxfId="2081" priority="5330" operator="equal">
      <formula>"NR-ES"</formula>
    </cfRule>
    <cfRule type="cellIs" dxfId="2080" priority="5331" operator="equal">
      <formula>"DIR"</formula>
    </cfRule>
    <cfRule type="cellIs" dxfId="2079" priority="5332" operator="equal">
      <formula>"DIR"</formula>
    </cfRule>
    <cfRule type="cellIs" dxfId="2078" priority="5333" operator="equal">
      <formula>"DIR"</formula>
    </cfRule>
    <cfRule type="cellIs" dxfId="2077" priority="5334" operator="equal">
      <formula>"CPMA"</formula>
    </cfRule>
    <cfRule type="cellIs" dxfId="2076" priority="5335" operator="equal">
      <formula>"CPGI"</formula>
    </cfRule>
    <cfRule type="cellIs" dxfId="2075" priority="5336" operator="equal">
      <formula>"COPM"</formula>
    </cfRule>
    <cfRule type="cellIs" dxfId="2074" priority="5337" operator="equal">
      <formula>"COAM"</formula>
    </cfRule>
    <cfRule type="cellIs" dxfId="2073" priority="5338" operator="equal">
      <formula>"COAD/CETEM"</formula>
    </cfRule>
    <cfRule type="cellIs" dxfId="2072" priority="5339" operator="equal">
      <formula>"COAD"</formula>
    </cfRule>
    <cfRule type="cellIs" dxfId="2071" priority="5340" operator="equal">
      <formula>"CATE"</formula>
    </cfRule>
  </conditionalFormatting>
  <conditionalFormatting sqref="G2007">
    <cfRule type="cellIs" dxfId="2070" priority="5319" operator="equal">
      <formula>"NR-ES"</formula>
    </cfRule>
    <cfRule type="cellIs" dxfId="2069" priority="5320" operator="equal">
      <formula>"DIR"</formula>
    </cfRule>
    <cfRule type="cellIs" dxfId="2068" priority="5321" operator="equal">
      <formula>"DIR"</formula>
    </cfRule>
    <cfRule type="cellIs" dxfId="2067" priority="5322" operator="equal">
      <formula>"DIR"</formula>
    </cfRule>
    <cfRule type="cellIs" dxfId="2066" priority="5323" operator="equal">
      <formula>"CPMA"</formula>
    </cfRule>
    <cfRule type="cellIs" dxfId="2065" priority="5324" operator="equal">
      <formula>"CPGI"</formula>
    </cfRule>
    <cfRule type="cellIs" dxfId="2064" priority="5325" operator="equal">
      <formula>"COPM"</formula>
    </cfRule>
    <cfRule type="cellIs" dxfId="2063" priority="5326" operator="equal">
      <formula>"COAM"</formula>
    </cfRule>
    <cfRule type="cellIs" dxfId="2062" priority="5327" operator="equal">
      <formula>"COAD/CETEM"</formula>
    </cfRule>
    <cfRule type="cellIs" dxfId="2061" priority="5328" operator="equal">
      <formula>"COAD"</formula>
    </cfRule>
    <cfRule type="cellIs" dxfId="2060" priority="5329" operator="equal">
      <formula>"CATE"</formula>
    </cfRule>
  </conditionalFormatting>
  <conditionalFormatting sqref="H1826">
    <cfRule type="cellIs" dxfId="2059" priority="5317" operator="equal">
      <formula>"C"</formula>
    </cfRule>
    <cfRule type="cellIs" dxfId="2058" priority="5318" operator="equal">
      <formula>"C"</formula>
    </cfRule>
  </conditionalFormatting>
  <conditionalFormatting sqref="G1460">
    <cfRule type="cellIs" dxfId="2057" priority="5306" operator="equal">
      <formula>"NR-ES"</formula>
    </cfRule>
    <cfRule type="cellIs" dxfId="2056" priority="5307" operator="equal">
      <formula>"DIR"</formula>
    </cfRule>
    <cfRule type="cellIs" dxfId="2055" priority="5308" operator="equal">
      <formula>"DIR"</formula>
    </cfRule>
    <cfRule type="cellIs" dxfId="2054" priority="5309" operator="equal">
      <formula>"DIR"</formula>
    </cfRule>
    <cfRule type="cellIs" dxfId="2053" priority="5310" operator="equal">
      <formula>"CPMA"</formula>
    </cfRule>
    <cfRule type="cellIs" dxfId="2052" priority="5311" operator="equal">
      <formula>"CPGI"</formula>
    </cfRule>
    <cfRule type="cellIs" dxfId="2051" priority="5312" operator="equal">
      <formula>"COPM"</formula>
    </cfRule>
    <cfRule type="cellIs" dxfId="2050" priority="5313" operator="equal">
      <formula>"COAM"</formula>
    </cfRule>
    <cfRule type="cellIs" dxfId="2049" priority="5314" operator="equal">
      <formula>"COAD/CETEM"</formula>
    </cfRule>
    <cfRule type="cellIs" dxfId="2048" priority="5315" operator="equal">
      <formula>"COAD"</formula>
    </cfRule>
    <cfRule type="cellIs" dxfId="2047" priority="5316" operator="equal">
      <formula>"CATE"</formula>
    </cfRule>
  </conditionalFormatting>
  <conditionalFormatting sqref="G1744">
    <cfRule type="cellIs" dxfId="2046" priority="5295" operator="equal">
      <formula>"NR-ES"</formula>
    </cfRule>
    <cfRule type="cellIs" dxfId="2045" priority="5296" operator="equal">
      <formula>"DIR"</formula>
    </cfRule>
    <cfRule type="cellIs" dxfId="2044" priority="5297" operator="equal">
      <formula>"DIR"</formula>
    </cfRule>
    <cfRule type="cellIs" dxfId="2043" priority="5298" operator="equal">
      <formula>"DIR"</formula>
    </cfRule>
    <cfRule type="cellIs" dxfId="2042" priority="5299" operator="equal">
      <formula>"CPMA"</formula>
    </cfRule>
    <cfRule type="cellIs" dxfId="2041" priority="5300" operator="equal">
      <formula>"CPGI"</formula>
    </cfRule>
    <cfRule type="cellIs" dxfId="2040" priority="5301" operator="equal">
      <formula>"COPM"</formula>
    </cfRule>
    <cfRule type="cellIs" dxfId="2039" priority="5302" operator="equal">
      <formula>"COAM"</formula>
    </cfRule>
    <cfRule type="cellIs" dxfId="2038" priority="5303" operator="equal">
      <formula>"COAD/CETEM"</formula>
    </cfRule>
    <cfRule type="cellIs" dxfId="2037" priority="5304" operator="equal">
      <formula>"COAD"</formula>
    </cfRule>
    <cfRule type="cellIs" dxfId="2036" priority="5305" operator="equal">
      <formula>"CATE"</formula>
    </cfRule>
  </conditionalFormatting>
  <conditionalFormatting sqref="G1745">
    <cfRule type="cellIs" dxfId="2035" priority="5284" operator="equal">
      <formula>"NR-ES"</formula>
    </cfRule>
    <cfRule type="cellIs" dxfId="2034" priority="5285" operator="equal">
      <formula>"DIR"</formula>
    </cfRule>
    <cfRule type="cellIs" dxfId="2033" priority="5286" operator="equal">
      <formula>"DIR"</formula>
    </cfRule>
    <cfRule type="cellIs" dxfId="2032" priority="5287" operator="equal">
      <formula>"DIR"</formula>
    </cfRule>
    <cfRule type="cellIs" dxfId="2031" priority="5288" operator="equal">
      <formula>"CPMA"</formula>
    </cfRule>
    <cfRule type="cellIs" dxfId="2030" priority="5289" operator="equal">
      <formula>"CPGI"</formula>
    </cfRule>
    <cfRule type="cellIs" dxfId="2029" priority="5290" operator="equal">
      <formula>"COPM"</formula>
    </cfRule>
    <cfRule type="cellIs" dxfId="2028" priority="5291" operator="equal">
      <formula>"COAM"</formula>
    </cfRule>
    <cfRule type="cellIs" dxfId="2027" priority="5292" operator="equal">
      <formula>"COAD/CETEM"</formula>
    </cfRule>
    <cfRule type="cellIs" dxfId="2026" priority="5293" operator="equal">
      <formula>"COAD"</formula>
    </cfRule>
    <cfRule type="cellIs" dxfId="2025" priority="5294" operator="equal">
      <formula>"CATE"</formula>
    </cfRule>
  </conditionalFormatting>
  <conditionalFormatting sqref="G1752">
    <cfRule type="cellIs" dxfId="2024" priority="5273" operator="equal">
      <formula>"NR-ES"</formula>
    </cfRule>
    <cfRule type="cellIs" dxfId="2023" priority="5274" operator="equal">
      <formula>"DIR"</formula>
    </cfRule>
    <cfRule type="cellIs" dxfId="2022" priority="5275" operator="equal">
      <formula>"DIR"</formula>
    </cfRule>
    <cfRule type="cellIs" dxfId="2021" priority="5276" operator="equal">
      <formula>"DIR"</formula>
    </cfRule>
    <cfRule type="cellIs" dxfId="2020" priority="5277" operator="equal">
      <formula>"CPMA"</formula>
    </cfRule>
    <cfRule type="cellIs" dxfId="2019" priority="5278" operator="equal">
      <formula>"CPGI"</formula>
    </cfRule>
    <cfRule type="cellIs" dxfId="2018" priority="5279" operator="equal">
      <formula>"COPM"</formula>
    </cfRule>
    <cfRule type="cellIs" dxfId="2017" priority="5280" operator="equal">
      <formula>"COAM"</formula>
    </cfRule>
    <cfRule type="cellIs" dxfId="2016" priority="5281" operator="equal">
      <formula>"COAD/CETEM"</formula>
    </cfRule>
    <cfRule type="cellIs" dxfId="2015" priority="5282" operator="equal">
      <formula>"COAD"</formula>
    </cfRule>
    <cfRule type="cellIs" dxfId="2014" priority="5283" operator="equal">
      <formula>"CATE"</formula>
    </cfRule>
  </conditionalFormatting>
  <conditionalFormatting sqref="G1746">
    <cfRule type="cellIs" dxfId="2013" priority="5262" operator="equal">
      <formula>"NR-ES"</formula>
    </cfRule>
    <cfRule type="cellIs" dxfId="2012" priority="5263" operator="equal">
      <formula>"DIR"</formula>
    </cfRule>
    <cfRule type="cellIs" dxfId="2011" priority="5264" operator="equal">
      <formula>"DIR"</formula>
    </cfRule>
    <cfRule type="cellIs" dxfId="2010" priority="5265" operator="equal">
      <formula>"DIR"</formula>
    </cfRule>
    <cfRule type="cellIs" dxfId="2009" priority="5266" operator="equal">
      <formula>"CPMA"</formula>
    </cfRule>
    <cfRule type="cellIs" dxfId="2008" priority="5267" operator="equal">
      <formula>"CPGI"</formula>
    </cfRule>
    <cfRule type="cellIs" dxfId="2007" priority="5268" operator="equal">
      <formula>"COPM"</formula>
    </cfRule>
    <cfRule type="cellIs" dxfId="2006" priority="5269" operator="equal">
      <formula>"COAM"</formula>
    </cfRule>
    <cfRule type="cellIs" dxfId="2005" priority="5270" operator="equal">
      <formula>"COAD/CETEM"</formula>
    </cfRule>
    <cfRule type="cellIs" dxfId="2004" priority="5271" operator="equal">
      <formula>"COAD"</formula>
    </cfRule>
    <cfRule type="cellIs" dxfId="2003" priority="5272" operator="equal">
      <formula>"CATE"</formula>
    </cfRule>
  </conditionalFormatting>
  <conditionalFormatting sqref="G1747">
    <cfRule type="cellIs" dxfId="2002" priority="5251" operator="equal">
      <formula>"NR-ES"</formula>
    </cfRule>
    <cfRule type="cellIs" dxfId="2001" priority="5252" operator="equal">
      <formula>"DIR"</formula>
    </cfRule>
    <cfRule type="cellIs" dxfId="2000" priority="5253" operator="equal">
      <formula>"DIR"</formula>
    </cfRule>
    <cfRule type="cellIs" dxfId="1999" priority="5254" operator="equal">
      <formula>"DIR"</formula>
    </cfRule>
    <cfRule type="cellIs" dxfId="1998" priority="5255" operator="equal">
      <formula>"CPMA"</formula>
    </cfRule>
    <cfRule type="cellIs" dxfId="1997" priority="5256" operator="equal">
      <formula>"CPGI"</formula>
    </cfRule>
    <cfRule type="cellIs" dxfId="1996" priority="5257" operator="equal">
      <formula>"COPM"</formula>
    </cfRule>
    <cfRule type="cellIs" dxfId="1995" priority="5258" operator="equal">
      <formula>"COAM"</formula>
    </cfRule>
    <cfRule type="cellIs" dxfId="1994" priority="5259" operator="equal">
      <formula>"COAD/CETEM"</formula>
    </cfRule>
    <cfRule type="cellIs" dxfId="1993" priority="5260" operator="equal">
      <formula>"COAD"</formula>
    </cfRule>
    <cfRule type="cellIs" dxfId="1992" priority="5261" operator="equal">
      <formula>"CATE"</formula>
    </cfRule>
  </conditionalFormatting>
  <conditionalFormatting sqref="G1757">
    <cfRule type="cellIs" dxfId="1991" priority="5218" operator="equal">
      <formula>"NR-ES"</formula>
    </cfRule>
    <cfRule type="cellIs" dxfId="1990" priority="5219" operator="equal">
      <formula>"DIR"</formula>
    </cfRule>
    <cfRule type="cellIs" dxfId="1989" priority="5220" operator="equal">
      <formula>"DIR"</formula>
    </cfRule>
    <cfRule type="cellIs" dxfId="1988" priority="5221" operator="equal">
      <formula>"DIR"</formula>
    </cfRule>
    <cfRule type="cellIs" dxfId="1987" priority="5222" operator="equal">
      <formula>"CPMA"</formula>
    </cfRule>
    <cfRule type="cellIs" dxfId="1986" priority="5223" operator="equal">
      <formula>"CPGI"</formula>
    </cfRule>
    <cfRule type="cellIs" dxfId="1985" priority="5224" operator="equal">
      <formula>"COPM"</formula>
    </cfRule>
    <cfRule type="cellIs" dxfId="1984" priority="5225" operator="equal">
      <formula>"COAM"</formula>
    </cfRule>
    <cfRule type="cellIs" dxfId="1983" priority="5226" operator="equal">
      <formula>"COAD/CETEM"</formula>
    </cfRule>
    <cfRule type="cellIs" dxfId="1982" priority="5227" operator="equal">
      <formula>"COAD"</formula>
    </cfRule>
    <cfRule type="cellIs" dxfId="1981" priority="5228" operator="equal">
      <formula>"CATE"</formula>
    </cfRule>
  </conditionalFormatting>
  <conditionalFormatting sqref="E1462">
    <cfRule type="cellIs" dxfId="1980" priority="5186" operator="equal">
      <formula>"NR-ES"</formula>
    </cfRule>
    <cfRule type="cellIs" dxfId="1979" priority="5187" operator="equal">
      <formula>"COAD"</formula>
    </cfRule>
    <cfRule type="cellIs" dxfId="1978" priority="5188" operator="equal">
      <formula>"DIR"</formula>
    </cfRule>
    <cfRule type="cellIs" dxfId="1977" priority="5189" operator="equal">
      <formula>"CPMA"</formula>
    </cfRule>
    <cfRule type="cellIs" dxfId="1976" priority="5190" operator="equal">
      <formula>"CPGI"</formula>
    </cfRule>
    <cfRule type="cellIs" dxfId="1975" priority="5191" operator="equal">
      <formula>"COPM"</formula>
    </cfRule>
    <cfRule type="cellIs" dxfId="1974" priority="5192" operator="equal">
      <formula>"COAD/CETEM"</formula>
    </cfRule>
    <cfRule type="cellIs" dxfId="1973" priority="5193" operator="equal">
      <formula>"CATE"</formula>
    </cfRule>
  </conditionalFormatting>
  <conditionalFormatting sqref="E1462">
    <cfRule type="cellIs" dxfId="1972" priority="5185" operator="equal">
      <formula>"COAM"</formula>
    </cfRule>
  </conditionalFormatting>
  <conditionalFormatting sqref="E1462">
    <cfRule type="cellIs" dxfId="1971" priority="5184" operator="equal">
      <formula>"C"</formula>
    </cfRule>
  </conditionalFormatting>
  <conditionalFormatting sqref="E1462">
    <cfRule type="cellIs" dxfId="1970" priority="5182" operator="equal">
      <formula>"CATE"</formula>
    </cfRule>
    <cfRule type="cellIs" dxfId="1969" priority="5183" operator="equal">
      <formula>"COAM"</formula>
    </cfRule>
  </conditionalFormatting>
  <conditionalFormatting sqref="E1462">
    <cfRule type="cellIs" dxfId="1968" priority="5181" operator="equal">
      <formula>"CATE"</formula>
    </cfRule>
  </conditionalFormatting>
  <conditionalFormatting sqref="E1462">
    <cfRule type="cellIs" dxfId="1967" priority="5179" operator="equal">
      <formula>"DIR"</formula>
    </cfRule>
    <cfRule type="cellIs" dxfId="1966" priority="5180" operator="equal">
      <formula>"COAD/CETEM"</formula>
    </cfRule>
  </conditionalFormatting>
  <conditionalFormatting sqref="E1462">
    <cfRule type="cellIs" dxfId="1965" priority="5178" operator="equal">
      <formula>"COAD"</formula>
    </cfRule>
  </conditionalFormatting>
  <conditionalFormatting sqref="E1462">
    <cfRule type="cellIs" dxfId="1964" priority="5174" operator="equal">
      <formula>"CPMA"</formula>
    </cfRule>
    <cfRule type="cellIs" dxfId="1963" priority="5175" operator="equal">
      <formula>"COPM"</formula>
    </cfRule>
    <cfRule type="cellIs" dxfId="1962" priority="5176" operator="equal">
      <formula>"NR-ES"</formula>
    </cfRule>
    <cfRule type="cellIs" dxfId="1961" priority="5177" operator="equal">
      <formula>"CPGI"</formula>
    </cfRule>
  </conditionalFormatting>
  <conditionalFormatting sqref="E1532">
    <cfRule type="cellIs" dxfId="1960" priority="5142" operator="equal">
      <formula>"NR-ES"</formula>
    </cfRule>
    <cfRule type="cellIs" dxfId="1959" priority="5143" operator="equal">
      <formula>"COAD"</formula>
    </cfRule>
    <cfRule type="cellIs" dxfId="1958" priority="5144" operator="equal">
      <formula>"DIR"</formula>
    </cfRule>
    <cfRule type="cellIs" dxfId="1957" priority="5145" operator="equal">
      <formula>"CPMA"</formula>
    </cfRule>
    <cfRule type="cellIs" dxfId="1956" priority="5146" operator="equal">
      <formula>"CPGI"</formula>
    </cfRule>
    <cfRule type="cellIs" dxfId="1955" priority="5147" operator="equal">
      <formula>"COPM"</formula>
    </cfRule>
    <cfRule type="cellIs" dxfId="1954" priority="5148" operator="equal">
      <formula>"COAD/CETEM"</formula>
    </cfRule>
    <cfRule type="cellIs" dxfId="1953" priority="5149" operator="equal">
      <formula>"CATE"</formula>
    </cfRule>
  </conditionalFormatting>
  <conditionalFormatting sqref="E1532">
    <cfRule type="cellIs" dxfId="1952" priority="5141" operator="equal">
      <formula>"COAM"</formula>
    </cfRule>
  </conditionalFormatting>
  <conditionalFormatting sqref="E1532">
    <cfRule type="cellIs" dxfId="1951" priority="5140" operator="equal">
      <formula>"C"</formula>
    </cfRule>
  </conditionalFormatting>
  <conditionalFormatting sqref="E1532">
    <cfRule type="cellIs" dxfId="1950" priority="5138" operator="equal">
      <formula>"CATE"</formula>
    </cfRule>
    <cfRule type="cellIs" dxfId="1949" priority="5139" operator="equal">
      <formula>"COAM"</formula>
    </cfRule>
  </conditionalFormatting>
  <conditionalFormatting sqref="E1532">
    <cfRule type="cellIs" dxfId="1948" priority="5137" operator="equal">
      <formula>"CATE"</formula>
    </cfRule>
  </conditionalFormatting>
  <conditionalFormatting sqref="E1532">
    <cfRule type="cellIs" dxfId="1947" priority="5135" operator="equal">
      <formula>"DIR"</formula>
    </cfRule>
    <cfRule type="cellIs" dxfId="1946" priority="5136" operator="equal">
      <formula>"COAD/CETEM"</formula>
    </cfRule>
  </conditionalFormatting>
  <conditionalFormatting sqref="E1532">
    <cfRule type="cellIs" dxfId="1945" priority="5134" operator="equal">
      <formula>"COAD"</formula>
    </cfRule>
  </conditionalFormatting>
  <conditionalFormatting sqref="E1532">
    <cfRule type="cellIs" dxfId="1944" priority="5130" operator="equal">
      <formula>"CPMA"</formula>
    </cfRule>
    <cfRule type="cellIs" dxfId="1943" priority="5131" operator="equal">
      <formula>"COPM"</formula>
    </cfRule>
    <cfRule type="cellIs" dxfId="1942" priority="5132" operator="equal">
      <formula>"NR-ES"</formula>
    </cfRule>
    <cfRule type="cellIs" dxfId="1941" priority="5133" operator="equal">
      <formula>"CPGI"</formula>
    </cfRule>
  </conditionalFormatting>
  <conditionalFormatting sqref="E1750">
    <cfRule type="cellIs" dxfId="1940" priority="5098" operator="equal">
      <formula>"NR-ES"</formula>
    </cfRule>
    <cfRule type="cellIs" dxfId="1939" priority="5099" operator="equal">
      <formula>"COAD"</formula>
    </cfRule>
    <cfRule type="cellIs" dxfId="1938" priority="5100" operator="equal">
      <formula>"DIR"</formula>
    </cfRule>
    <cfRule type="cellIs" dxfId="1937" priority="5101" operator="equal">
      <formula>"CPMA"</formula>
    </cfRule>
    <cfRule type="cellIs" dxfId="1936" priority="5102" operator="equal">
      <formula>"CPGI"</formula>
    </cfRule>
    <cfRule type="cellIs" dxfId="1935" priority="5103" operator="equal">
      <formula>"COPM"</formula>
    </cfRule>
    <cfRule type="cellIs" dxfId="1934" priority="5104" operator="equal">
      <formula>"COAD/CETEM"</formula>
    </cfRule>
    <cfRule type="cellIs" dxfId="1933" priority="5105" operator="equal">
      <formula>"CATE"</formula>
    </cfRule>
  </conditionalFormatting>
  <conditionalFormatting sqref="E1750">
    <cfRule type="cellIs" dxfId="1932" priority="5097" operator="equal">
      <formula>"COAM"</formula>
    </cfRule>
  </conditionalFormatting>
  <conditionalFormatting sqref="E1750">
    <cfRule type="cellIs" dxfId="1931" priority="5096" operator="equal">
      <formula>"C"</formula>
    </cfRule>
  </conditionalFormatting>
  <conditionalFormatting sqref="E1750">
    <cfRule type="cellIs" dxfId="1930" priority="5094" operator="equal">
      <formula>"CATE"</formula>
    </cfRule>
    <cfRule type="cellIs" dxfId="1929" priority="5095" operator="equal">
      <formula>"COAM"</formula>
    </cfRule>
  </conditionalFormatting>
  <conditionalFormatting sqref="E1750">
    <cfRule type="cellIs" dxfId="1928" priority="5093" operator="equal">
      <formula>"CATE"</formula>
    </cfRule>
  </conditionalFormatting>
  <conditionalFormatting sqref="E1750">
    <cfRule type="cellIs" dxfId="1927" priority="5091" operator="equal">
      <formula>"DIR"</formula>
    </cfRule>
    <cfRule type="cellIs" dxfId="1926" priority="5092" operator="equal">
      <formula>"COAD/CETEM"</formula>
    </cfRule>
  </conditionalFormatting>
  <conditionalFormatting sqref="E1750">
    <cfRule type="cellIs" dxfId="1925" priority="5090" operator="equal">
      <formula>"COAD"</formula>
    </cfRule>
  </conditionalFormatting>
  <conditionalFormatting sqref="E1750">
    <cfRule type="cellIs" dxfId="1924" priority="5086" operator="equal">
      <formula>"CPMA"</formula>
    </cfRule>
    <cfRule type="cellIs" dxfId="1923" priority="5087" operator="equal">
      <formula>"COPM"</formula>
    </cfRule>
    <cfRule type="cellIs" dxfId="1922" priority="5088" operator="equal">
      <formula>"NR-ES"</formula>
    </cfRule>
    <cfRule type="cellIs" dxfId="1921" priority="5089" operator="equal">
      <formula>"CPGI"</formula>
    </cfRule>
  </conditionalFormatting>
  <conditionalFormatting sqref="E1760">
    <cfRule type="cellIs" dxfId="1920" priority="5032" operator="equal">
      <formula>"NR-ES"</formula>
    </cfRule>
    <cfRule type="cellIs" dxfId="1919" priority="5033" operator="equal">
      <formula>"COAD"</formula>
    </cfRule>
    <cfRule type="cellIs" dxfId="1918" priority="5034" operator="equal">
      <formula>"DIR"</formula>
    </cfRule>
    <cfRule type="cellIs" dxfId="1917" priority="5035" operator="equal">
      <formula>"CPMA"</formula>
    </cfRule>
    <cfRule type="cellIs" dxfId="1916" priority="5036" operator="equal">
      <formula>"CPGI"</formula>
    </cfRule>
    <cfRule type="cellIs" dxfId="1915" priority="5037" operator="equal">
      <formula>"COPM"</formula>
    </cfRule>
    <cfRule type="cellIs" dxfId="1914" priority="5038" operator="equal">
      <formula>"COAD/CETEM"</formula>
    </cfRule>
    <cfRule type="cellIs" dxfId="1913" priority="5039" operator="equal">
      <formula>"CATE"</formula>
    </cfRule>
  </conditionalFormatting>
  <conditionalFormatting sqref="E1760">
    <cfRule type="cellIs" dxfId="1912" priority="5031" operator="equal">
      <formula>"COAM"</formula>
    </cfRule>
  </conditionalFormatting>
  <conditionalFormatting sqref="E1760">
    <cfRule type="cellIs" dxfId="1911" priority="5030" operator="equal">
      <formula>"C"</formula>
    </cfRule>
  </conditionalFormatting>
  <conditionalFormatting sqref="E1760">
    <cfRule type="cellIs" dxfId="1910" priority="5028" operator="equal">
      <formula>"CATE"</formula>
    </cfRule>
    <cfRule type="cellIs" dxfId="1909" priority="5029" operator="equal">
      <formula>"COAM"</formula>
    </cfRule>
  </conditionalFormatting>
  <conditionalFormatting sqref="E1760">
    <cfRule type="cellIs" dxfId="1908" priority="5027" operator="equal">
      <formula>"CATE"</formula>
    </cfRule>
  </conditionalFormatting>
  <conditionalFormatting sqref="E1760">
    <cfRule type="cellIs" dxfId="1907" priority="5025" operator="equal">
      <formula>"DIR"</formula>
    </cfRule>
    <cfRule type="cellIs" dxfId="1906" priority="5026" operator="equal">
      <formula>"COAD/CETEM"</formula>
    </cfRule>
  </conditionalFormatting>
  <conditionalFormatting sqref="E1760">
    <cfRule type="cellIs" dxfId="1905" priority="5024" operator="equal">
      <formula>"COAD"</formula>
    </cfRule>
  </conditionalFormatting>
  <conditionalFormatting sqref="E1760">
    <cfRule type="cellIs" dxfId="1904" priority="5020" operator="equal">
      <formula>"CPMA"</formula>
    </cfRule>
    <cfRule type="cellIs" dxfId="1903" priority="5021" operator="equal">
      <formula>"COPM"</formula>
    </cfRule>
    <cfRule type="cellIs" dxfId="1902" priority="5022" operator="equal">
      <formula>"NR-ES"</formula>
    </cfRule>
    <cfRule type="cellIs" dxfId="1901" priority="5023" operator="equal">
      <formula>"CPGI"</formula>
    </cfRule>
  </conditionalFormatting>
  <conditionalFormatting sqref="E1779">
    <cfRule type="cellIs" dxfId="1900" priority="4988" operator="equal">
      <formula>"NR-ES"</formula>
    </cfRule>
    <cfRule type="cellIs" dxfId="1899" priority="4989" operator="equal">
      <formula>"COAD"</formula>
    </cfRule>
    <cfRule type="cellIs" dxfId="1898" priority="4990" operator="equal">
      <formula>"DIR"</formula>
    </cfRule>
    <cfRule type="cellIs" dxfId="1897" priority="4991" operator="equal">
      <formula>"CPMA"</formula>
    </cfRule>
    <cfRule type="cellIs" dxfId="1896" priority="4992" operator="equal">
      <formula>"CPGI"</formula>
    </cfRule>
    <cfRule type="cellIs" dxfId="1895" priority="4993" operator="equal">
      <formula>"COPM"</formula>
    </cfRule>
    <cfRule type="cellIs" dxfId="1894" priority="4994" operator="equal">
      <formula>"COAD/CETEM"</formula>
    </cfRule>
    <cfRule type="cellIs" dxfId="1893" priority="4995" operator="equal">
      <formula>"CATE"</formula>
    </cfRule>
  </conditionalFormatting>
  <conditionalFormatting sqref="E1779">
    <cfRule type="cellIs" dxfId="1892" priority="4987" operator="equal">
      <formula>"COAM"</formula>
    </cfRule>
  </conditionalFormatting>
  <conditionalFormatting sqref="E1779">
    <cfRule type="cellIs" dxfId="1891" priority="4986" operator="equal">
      <formula>"C"</formula>
    </cfRule>
  </conditionalFormatting>
  <conditionalFormatting sqref="E1779">
    <cfRule type="cellIs" dxfId="1890" priority="4984" operator="equal">
      <formula>"CATE"</formula>
    </cfRule>
    <cfRule type="cellIs" dxfId="1889" priority="4985" operator="equal">
      <formula>"COAM"</formula>
    </cfRule>
  </conditionalFormatting>
  <conditionalFormatting sqref="E1779">
    <cfRule type="cellIs" dxfId="1888" priority="4983" operator="equal">
      <formula>"CATE"</formula>
    </cfRule>
  </conditionalFormatting>
  <conditionalFormatting sqref="E1779">
    <cfRule type="cellIs" dxfId="1887" priority="4981" operator="equal">
      <formula>"DIR"</formula>
    </cfRule>
    <cfRule type="cellIs" dxfId="1886" priority="4982" operator="equal">
      <formula>"COAD/CETEM"</formula>
    </cfRule>
  </conditionalFormatting>
  <conditionalFormatting sqref="E1779">
    <cfRule type="cellIs" dxfId="1885" priority="4980" operator="equal">
      <formula>"COAD"</formula>
    </cfRule>
  </conditionalFormatting>
  <conditionalFormatting sqref="E1779">
    <cfRule type="cellIs" dxfId="1884" priority="4976" operator="equal">
      <formula>"CPMA"</formula>
    </cfRule>
    <cfRule type="cellIs" dxfId="1883" priority="4977" operator="equal">
      <formula>"COPM"</formula>
    </cfRule>
    <cfRule type="cellIs" dxfId="1882" priority="4978" operator="equal">
      <formula>"NR-ES"</formula>
    </cfRule>
    <cfRule type="cellIs" dxfId="1881" priority="4979" operator="equal">
      <formula>"CPGI"</formula>
    </cfRule>
  </conditionalFormatting>
  <conditionalFormatting sqref="E1840">
    <cfRule type="cellIs" dxfId="1880" priority="4944" operator="equal">
      <formula>"NR-ES"</formula>
    </cfRule>
    <cfRule type="cellIs" dxfId="1879" priority="4945" operator="equal">
      <formula>"COAD"</formula>
    </cfRule>
    <cfRule type="cellIs" dxfId="1878" priority="4946" operator="equal">
      <formula>"DIR"</formula>
    </cfRule>
    <cfRule type="cellIs" dxfId="1877" priority="4947" operator="equal">
      <formula>"CPMA"</formula>
    </cfRule>
    <cfRule type="cellIs" dxfId="1876" priority="4948" operator="equal">
      <formula>"CPGI"</formula>
    </cfRule>
    <cfRule type="cellIs" dxfId="1875" priority="4949" operator="equal">
      <formula>"COPM"</formula>
    </cfRule>
    <cfRule type="cellIs" dxfId="1874" priority="4950" operator="equal">
      <formula>"COAD/CETEM"</formula>
    </cfRule>
    <cfRule type="cellIs" dxfId="1873" priority="4951" operator="equal">
      <formula>"CATE"</formula>
    </cfRule>
  </conditionalFormatting>
  <conditionalFormatting sqref="E1840">
    <cfRule type="cellIs" dxfId="1872" priority="4943" operator="equal">
      <formula>"COAM"</formula>
    </cfRule>
  </conditionalFormatting>
  <conditionalFormatting sqref="E1840">
    <cfRule type="cellIs" dxfId="1871" priority="4942" operator="equal">
      <formula>"C"</formula>
    </cfRule>
  </conditionalFormatting>
  <conditionalFormatting sqref="E1840">
    <cfRule type="cellIs" dxfId="1870" priority="4940" operator="equal">
      <formula>"CATE"</formula>
    </cfRule>
    <cfRule type="cellIs" dxfId="1869" priority="4941" operator="equal">
      <formula>"COAM"</formula>
    </cfRule>
  </conditionalFormatting>
  <conditionalFormatting sqref="E1840">
    <cfRule type="cellIs" dxfId="1868" priority="4939" operator="equal">
      <formula>"CATE"</formula>
    </cfRule>
  </conditionalFormatting>
  <conditionalFormatting sqref="E1840">
    <cfRule type="cellIs" dxfId="1867" priority="4937" operator="equal">
      <formula>"DIR"</formula>
    </cfRule>
    <cfRule type="cellIs" dxfId="1866" priority="4938" operator="equal">
      <formula>"COAD/CETEM"</formula>
    </cfRule>
  </conditionalFormatting>
  <conditionalFormatting sqref="E1840">
    <cfRule type="cellIs" dxfId="1865" priority="4936" operator="equal">
      <formula>"COAD"</formula>
    </cfRule>
  </conditionalFormatting>
  <conditionalFormatting sqref="E1840">
    <cfRule type="cellIs" dxfId="1864" priority="4932" operator="equal">
      <formula>"CPMA"</formula>
    </cfRule>
    <cfRule type="cellIs" dxfId="1863" priority="4933" operator="equal">
      <formula>"COPM"</formula>
    </cfRule>
    <cfRule type="cellIs" dxfId="1862" priority="4934" operator="equal">
      <formula>"NR-ES"</formula>
    </cfRule>
    <cfRule type="cellIs" dxfId="1861" priority="4935" operator="equal">
      <formula>"CPGI"</formula>
    </cfRule>
  </conditionalFormatting>
  <conditionalFormatting sqref="E1854">
    <cfRule type="cellIs" dxfId="1860" priority="4900" operator="equal">
      <formula>"NR-ES"</formula>
    </cfRule>
    <cfRule type="cellIs" dxfId="1859" priority="4901" operator="equal">
      <formula>"COAD"</formula>
    </cfRule>
    <cfRule type="cellIs" dxfId="1858" priority="4902" operator="equal">
      <formula>"DIR"</formula>
    </cfRule>
    <cfRule type="cellIs" dxfId="1857" priority="4903" operator="equal">
      <formula>"CPMA"</formula>
    </cfRule>
    <cfRule type="cellIs" dxfId="1856" priority="4904" operator="equal">
      <formula>"CPGI"</formula>
    </cfRule>
    <cfRule type="cellIs" dxfId="1855" priority="4905" operator="equal">
      <formula>"COPM"</formula>
    </cfRule>
    <cfRule type="cellIs" dxfId="1854" priority="4906" operator="equal">
      <formula>"COAD/CETEM"</formula>
    </cfRule>
    <cfRule type="cellIs" dxfId="1853" priority="4907" operator="equal">
      <formula>"CATE"</formula>
    </cfRule>
  </conditionalFormatting>
  <conditionalFormatting sqref="E1854">
    <cfRule type="cellIs" dxfId="1852" priority="4899" operator="equal">
      <formula>"COAM"</formula>
    </cfRule>
  </conditionalFormatting>
  <conditionalFormatting sqref="E1854">
    <cfRule type="cellIs" dxfId="1851" priority="4898" operator="equal">
      <formula>"C"</formula>
    </cfRule>
  </conditionalFormatting>
  <conditionalFormatting sqref="E1854">
    <cfRule type="cellIs" dxfId="1850" priority="4896" operator="equal">
      <formula>"CATE"</formula>
    </cfRule>
    <cfRule type="cellIs" dxfId="1849" priority="4897" operator="equal">
      <formula>"COAM"</formula>
    </cfRule>
  </conditionalFormatting>
  <conditionalFormatting sqref="E1854">
    <cfRule type="cellIs" dxfId="1848" priority="4895" operator="equal">
      <formula>"CATE"</formula>
    </cfRule>
  </conditionalFormatting>
  <conditionalFormatting sqref="E1854">
    <cfRule type="cellIs" dxfId="1847" priority="4893" operator="equal">
      <formula>"DIR"</formula>
    </cfRule>
    <cfRule type="cellIs" dxfId="1846" priority="4894" operator="equal">
      <formula>"COAD/CETEM"</formula>
    </cfRule>
  </conditionalFormatting>
  <conditionalFormatting sqref="E1854">
    <cfRule type="cellIs" dxfId="1845" priority="4892" operator="equal">
      <formula>"COAD"</formula>
    </cfRule>
  </conditionalFormatting>
  <conditionalFormatting sqref="E1854">
    <cfRule type="cellIs" dxfId="1844" priority="4888" operator="equal">
      <formula>"CPMA"</formula>
    </cfRule>
    <cfRule type="cellIs" dxfId="1843" priority="4889" operator="equal">
      <formula>"COPM"</formula>
    </cfRule>
    <cfRule type="cellIs" dxfId="1842" priority="4890" operator="equal">
      <formula>"NR-ES"</formula>
    </cfRule>
    <cfRule type="cellIs" dxfId="1841" priority="4891" operator="equal">
      <formula>"CPGI"</formula>
    </cfRule>
  </conditionalFormatting>
  <conditionalFormatting sqref="E1935">
    <cfRule type="cellIs" dxfId="1840" priority="4856" operator="equal">
      <formula>"NR-ES"</formula>
    </cfRule>
    <cfRule type="cellIs" dxfId="1839" priority="4857" operator="equal">
      <formula>"COAD"</formula>
    </cfRule>
    <cfRule type="cellIs" dxfId="1838" priority="4858" operator="equal">
      <formula>"DIR"</formula>
    </cfRule>
    <cfRule type="cellIs" dxfId="1837" priority="4859" operator="equal">
      <formula>"CPMA"</formula>
    </cfRule>
    <cfRule type="cellIs" dxfId="1836" priority="4860" operator="equal">
      <formula>"CPGI"</formula>
    </cfRule>
    <cfRule type="cellIs" dxfId="1835" priority="4861" operator="equal">
      <formula>"COPM"</formula>
    </cfRule>
    <cfRule type="cellIs" dxfId="1834" priority="4862" operator="equal">
      <formula>"COAD/CETEM"</formula>
    </cfRule>
    <cfRule type="cellIs" dxfId="1833" priority="4863" operator="equal">
      <formula>"CATE"</formula>
    </cfRule>
  </conditionalFormatting>
  <conditionalFormatting sqref="E1935">
    <cfRule type="cellIs" dxfId="1832" priority="4855" operator="equal">
      <formula>"COAM"</formula>
    </cfRule>
  </conditionalFormatting>
  <conditionalFormatting sqref="E1935">
    <cfRule type="cellIs" dxfId="1831" priority="4854" operator="equal">
      <formula>"C"</formula>
    </cfRule>
  </conditionalFormatting>
  <conditionalFormatting sqref="E1935">
    <cfRule type="cellIs" dxfId="1830" priority="4852" operator="equal">
      <formula>"CATE"</formula>
    </cfRule>
    <cfRule type="cellIs" dxfId="1829" priority="4853" operator="equal">
      <formula>"COAM"</formula>
    </cfRule>
  </conditionalFormatting>
  <conditionalFormatting sqref="E1935">
    <cfRule type="cellIs" dxfId="1828" priority="4851" operator="equal">
      <formula>"CATE"</formula>
    </cfRule>
  </conditionalFormatting>
  <conditionalFormatting sqref="E1935">
    <cfRule type="cellIs" dxfId="1827" priority="4849" operator="equal">
      <formula>"DIR"</formula>
    </cfRule>
    <cfRule type="cellIs" dxfId="1826" priority="4850" operator="equal">
      <formula>"COAD/CETEM"</formula>
    </cfRule>
  </conditionalFormatting>
  <conditionalFormatting sqref="E1935">
    <cfRule type="cellIs" dxfId="1825" priority="4848" operator="equal">
      <formula>"COAD"</formula>
    </cfRule>
  </conditionalFormatting>
  <conditionalFormatting sqref="E1935">
    <cfRule type="cellIs" dxfId="1824" priority="4844" operator="equal">
      <formula>"CPMA"</formula>
    </cfRule>
    <cfRule type="cellIs" dxfId="1823" priority="4845" operator="equal">
      <formula>"COPM"</formula>
    </cfRule>
    <cfRule type="cellIs" dxfId="1822" priority="4846" operator="equal">
      <formula>"NR-ES"</formula>
    </cfRule>
    <cfRule type="cellIs" dxfId="1821" priority="4847" operator="equal">
      <formula>"CPGI"</formula>
    </cfRule>
  </conditionalFormatting>
  <conditionalFormatting sqref="E2010">
    <cfRule type="cellIs" dxfId="1820" priority="4812" operator="equal">
      <formula>"NR-ES"</formula>
    </cfRule>
    <cfRule type="cellIs" dxfId="1819" priority="4813" operator="equal">
      <formula>"COAD"</formula>
    </cfRule>
    <cfRule type="cellIs" dxfId="1818" priority="4814" operator="equal">
      <formula>"DIR"</formula>
    </cfRule>
    <cfRule type="cellIs" dxfId="1817" priority="4815" operator="equal">
      <formula>"CPMA"</formula>
    </cfRule>
    <cfRule type="cellIs" dxfId="1816" priority="4816" operator="equal">
      <formula>"CPGI"</formula>
    </cfRule>
    <cfRule type="cellIs" dxfId="1815" priority="4817" operator="equal">
      <formula>"COPM"</formula>
    </cfRule>
    <cfRule type="cellIs" dxfId="1814" priority="4818" operator="equal">
      <formula>"COAD/CETEM"</formula>
    </cfRule>
    <cfRule type="cellIs" dxfId="1813" priority="4819" operator="equal">
      <formula>"CATE"</formula>
    </cfRule>
  </conditionalFormatting>
  <conditionalFormatting sqref="E2010">
    <cfRule type="cellIs" dxfId="1812" priority="4811" operator="equal">
      <formula>"COAM"</formula>
    </cfRule>
  </conditionalFormatting>
  <conditionalFormatting sqref="E2010">
    <cfRule type="cellIs" dxfId="1811" priority="4810" operator="equal">
      <formula>"C"</formula>
    </cfRule>
  </conditionalFormatting>
  <conditionalFormatting sqref="E2010">
    <cfRule type="cellIs" dxfId="1810" priority="4808" operator="equal">
      <formula>"CATE"</formula>
    </cfRule>
    <cfRule type="cellIs" dxfId="1809" priority="4809" operator="equal">
      <formula>"COAM"</formula>
    </cfRule>
  </conditionalFormatting>
  <conditionalFormatting sqref="E2010">
    <cfRule type="cellIs" dxfId="1808" priority="4807" operator="equal">
      <formula>"CATE"</formula>
    </cfRule>
  </conditionalFormatting>
  <conditionalFormatting sqref="E2010">
    <cfRule type="cellIs" dxfId="1807" priority="4805" operator="equal">
      <formula>"DIR"</formula>
    </cfRule>
    <cfRule type="cellIs" dxfId="1806" priority="4806" operator="equal">
      <formula>"COAD/CETEM"</formula>
    </cfRule>
  </conditionalFormatting>
  <conditionalFormatting sqref="E2010">
    <cfRule type="cellIs" dxfId="1805" priority="4804" operator="equal">
      <formula>"COAD"</formula>
    </cfRule>
  </conditionalFormatting>
  <conditionalFormatting sqref="E2010">
    <cfRule type="cellIs" dxfId="1804" priority="4800" operator="equal">
      <formula>"CPMA"</formula>
    </cfRule>
    <cfRule type="cellIs" dxfId="1803" priority="4801" operator="equal">
      <formula>"COPM"</formula>
    </cfRule>
    <cfRule type="cellIs" dxfId="1802" priority="4802" operator="equal">
      <formula>"NR-ES"</formula>
    </cfRule>
    <cfRule type="cellIs" dxfId="1801" priority="4803" operator="equal">
      <formula>"CPGI"</formula>
    </cfRule>
  </conditionalFormatting>
  <conditionalFormatting sqref="G1751">
    <cfRule type="cellIs" dxfId="1800" priority="4789" operator="equal">
      <formula>"NR-ES"</formula>
    </cfRule>
    <cfRule type="cellIs" dxfId="1799" priority="4790" operator="equal">
      <formula>"DIR"</formula>
    </cfRule>
    <cfRule type="cellIs" dxfId="1798" priority="4791" operator="equal">
      <formula>"DIR"</formula>
    </cfRule>
    <cfRule type="cellIs" dxfId="1797" priority="4792" operator="equal">
      <formula>"DIR"</formula>
    </cfRule>
    <cfRule type="cellIs" dxfId="1796" priority="4793" operator="equal">
      <formula>"CPMA"</formula>
    </cfRule>
    <cfRule type="cellIs" dxfId="1795" priority="4794" operator="equal">
      <formula>"CPGI"</formula>
    </cfRule>
    <cfRule type="cellIs" dxfId="1794" priority="4795" operator="equal">
      <formula>"COPM"</formula>
    </cfRule>
    <cfRule type="cellIs" dxfId="1793" priority="4796" operator="equal">
      <formula>"COAM"</formula>
    </cfRule>
    <cfRule type="cellIs" dxfId="1792" priority="4797" operator="equal">
      <formula>"COAD/CETEM"</formula>
    </cfRule>
    <cfRule type="cellIs" dxfId="1791" priority="4798" operator="equal">
      <formula>"COAD"</formula>
    </cfRule>
    <cfRule type="cellIs" dxfId="1790" priority="4799" operator="equal">
      <formula>"CATE"</formula>
    </cfRule>
  </conditionalFormatting>
  <conditionalFormatting sqref="F2014:H2014">
    <cfRule type="cellIs" dxfId="1789" priority="4774" operator="equal">
      <formula>"D"</formula>
    </cfRule>
    <cfRule type="cellIs" dxfId="1788" priority="4775" operator="equal">
      <formula>"C"</formula>
    </cfRule>
  </conditionalFormatting>
  <conditionalFormatting sqref="A2013">
    <cfRule type="cellIs" dxfId="1787" priority="4755" operator="equal">
      <formula>"NR-ES"</formula>
    </cfRule>
    <cfRule type="cellIs" dxfId="1786" priority="4756" operator="equal">
      <formula>"COAD"</formula>
    </cfRule>
    <cfRule type="cellIs" dxfId="1785" priority="4757" operator="equal">
      <formula>"DIR"</formula>
    </cfRule>
    <cfRule type="cellIs" dxfId="1784" priority="4758" operator="equal">
      <formula>"CPMA"</formula>
    </cfRule>
    <cfRule type="cellIs" dxfId="1783" priority="4759" operator="equal">
      <formula>"CPGI"</formula>
    </cfRule>
    <cfRule type="cellIs" dxfId="1782" priority="4760" operator="equal">
      <formula>"COPM"</formula>
    </cfRule>
    <cfRule type="cellIs" dxfId="1781" priority="4761" operator="equal">
      <formula>"COAD/CETEM"</formula>
    </cfRule>
    <cfRule type="cellIs" dxfId="1780" priority="4762" operator="equal">
      <formula>"CATE"</formula>
    </cfRule>
  </conditionalFormatting>
  <conditionalFormatting sqref="A2013">
    <cfRule type="cellIs" dxfId="1779" priority="4754" operator="equal">
      <formula>"COAM"</formula>
    </cfRule>
  </conditionalFormatting>
  <conditionalFormatting sqref="A2015:B2039">
    <cfRule type="cellIs" dxfId="1778" priority="4752" operator="equal">
      <formula>"C"</formula>
    </cfRule>
    <cfRule type="cellIs" dxfId="1777" priority="4753" operator="equal">
      <formula>"C"</formula>
    </cfRule>
  </conditionalFormatting>
  <conditionalFormatting sqref="C2015:D2039">
    <cfRule type="cellIs" dxfId="1776" priority="4750" operator="equal">
      <formula>"C"</formula>
    </cfRule>
    <cfRule type="cellIs" dxfId="1775" priority="4751" operator="equal">
      <formula>"C"</formula>
    </cfRule>
  </conditionalFormatting>
  <conditionalFormatting sqref="E2015:E2039">
    <cfRule type="cellIs" dxfId="1774" priority="4748" operator="equal">
      <formula>"C"</formula>
    </cfRule>
    <cfRule type="cellIs" dxfId="1773" priority="4749" operator="equal">
      <formula>"C"</formula>
    </cfRule>
  </conditionalFormatting>
  <conditionalFormatting sqref="F2015:F2039 F2051:F2223 F2252:F2262 F2264:F2297 F2304:F2317 F2322:F2425 F2448:F2483">
    <cfRule type="cellIs" dxfId="1772" priority="4744" operator="equal">
      <formula>"C"</formula>
    </cfRule>
    <cfRule type="cellIs" dxfId="1771" priority="4745" operator="equal">
      <formula>"C"</formula>
    </cfRule>
  </conditionalFormatting>
  <conditionalFormatting sqref="A2184 A2186:A2188 A2213 A2185:B2185 A2189:B2209 A2380:B2384 A2214:B2223 A2051:B2183 A2386:B2425 A2252:B2262 A2264:B2297 A2304:B2317 A2322:B2378 A2448:B2483">
    <cfRule type="cellIs" dxfId="1770" priority="4742" operator="equal">
      <formula>"C"</formula>
    </cfRule>
    <cfRule type="cellIs" dxfId="1769" priority="4743" operator="equal">
      <formula>"C"</formula>
    </cfRule>
  </conditionalFormatting>
  <conditionalFormatting sqref="A2379">
    <cfRule type="cellIs" dxfId="1768" priority="4740" operator="equal">
      <formula>"C"</formula>
    </cfRule>
    <cfRule type="cellIs" dxfId="1767" priority="4741" operator="equal">
      <formula>"C"</formula>
    </cfRule>
  </conditionalFormatting>
  <conditionalFormatting sqref="B2379">
    <cfRule type="cellIs" dxfId="1766" priority="4738" operator="equal">
      <formula>"C"</formula>
    </cfRule>
    <cfRule type="cellIs" dxfId="1765" priority="4739" operator="equal">
      <formula>"C"</formula>
    </cfRule>
  </conditionalFormatting>
  <conditionalFormatting sqref="D2063 D2065 D2091 D2107 D2136 D2155:D2156 D2160:D2161 D2171:D2172 D2184 D2186:D2188 D2195 D2385 D2416 C2066:D2090 C2064:D2064 C2092:D2106 C2108:D2135 C2157:D2159 C2173:D2183 C2185:D2185 C2137:D2154 C2189:D2194 C2196:D2209 C2214:D2223 C2386:D2415 C2051:D2062 C2162:D2170 C2417:D2425 C2252:D2262 C2264:D2297 C2304:D2317 C2322:D2384 C2448:D2483">
    <cfRule type="cellIs" dxfId="1764" priority="4736" operator="equal">
      <formula>"C"</formula>
    </cfRule>
    <cfRule type="cellIs" dxfId="1763" priority="4737" operator="equal">
      <formula>"C"</formula>
    </cfRule>
  </conditionalFormatting>
  <conditionalFormatting sqref="E2053:E2063 E2065:E2134 E2157:E2159 E2137:E2154 E2189:E2209 E2399:E2407 E2214:E2223 E2051 E2162:E2185 E2409:E2425 E2252:E2262 E2264:E2297 E2304:E2317 E2322:E2397 E2448:E2483">
    <cfRule type="cellIs" dxfId="1762" priority="4734" operator="equal">
      <formula>"C"</formula>
    </cfRule>
    <cfRule type="cellIs" dxfId="1761" priority="4735" operator="equal">
      <formula>"C"</formula>
    </cfRule>
  </conditionalFormatting>
  <conditionalFormatting sqref="E2398">
    <cfRule type="cellIs" dxfId="1760" priority="4732" operator="equal">
      <formula>"C"</formula>
    </cfRule>
    <cfRule type="cellIs" dxfId="1759" priority="4733" operator="equal">
      <formula>"C"</formula>
    </cfRule>
  </conditionalFormatting>
  <conditionalFormatting sqref="G2304:G2320">
    <cfRule type="cellIs" dxfId="1758" priority="4730" operator="equal">
      <formula>"C"</formula>
    </cfRule>
    <cfRule type="cellIs" dxfId="1757" priority="4731" operator="equal">
      <formula>"C"</formula>
    </cfRule>
  </conditionalFormatting>
  <conditionalFormatting sqref="E2050">
    <cfRule type="cellIs" dxfId="1756" priority="4643" operator="equal">
      <formula>"NR-ES"</formula>
    </cfRule>
    <cfRule type="cellIs" dxfId="1755" priority="4644" operator="equal">
      <formula>"COAD"</formula>
    </cfRule>
    <cfRule type="cellIs" dxfId="1754" priority="4645" operator="equal">
      <formula>"DIR"</formula>
    </cfRule>
    <cfRule type="cellIs" dxfId="1753" priority="4646" operator="equal">
      <formula>"CPMA"</formula>
    </cfRule>
    <cfRule type="cellIs" dxfId="1752" priority="4647" operator="equal">
      <formula>"CPGI"</formula>
    </cfRule>
    <cfRule type="cellIs" dxfId="1751" priority="4648" operator="equal">
      <formula>"COPM"</formula>
    </cfRule>
    <cfRule type="cellIs" dxfId="1750" priority="4649" operator="equal">
      <formula>"COAD/CETEM"</formula>
    </cfRule>
    <cfRule type="cellIs" dxfId="1749" priority="4650" operator="equal">
      <formula>"CATE"</formula>
    </cfRule>
  </conditionalFormatting>
  <conditionalFormatting sqref="E2050">
    <cfRule type="cellIs" dxfId="1748" priority="4642" operator="equal">
      <formula>"COAM"</formula>
    </cfRule>
  </conditionalFormatting>
  <conditionalFormatting sqref="E2050">
    <cfRule type="cellIs" dxfId="1747" priority="4641" operator="equal">
      <formula>"C"</formula>
    </cfRule>
  </conditionalFormatting>
  <conditionalFormatting sqref="E2050">
    <cfRule type="cellIs" dxfId="1746" priority="4639" operator="equal">
      <formula>"CATE"</formula>
    </cfRule>
    <cfRule type="cellIs" dxfId="1745" priority="4640" operator="equal">
      <formula>"COAM"</formula>
    </cfRule>
  </conditionalFormatting>
  <conditionalFormatting sqref="E2050">
    <cfRule type="cellIs" dxfId="1744" priority="4638" operator="equal">
      <formula>"CATE"</formula>
    </cfRule>
  </conditionalFormatting>
  <conditionalFormatting sqref="E2050">
    <cfRule type="cellIs" dxfId="1743" priority="4636" operator="equal">
      <formula>"DIR"</formula>
    </cfRule>
    <cfRule type="cellIs" dxfId="1742" priority="4637" operator="equal">
      <formula>"COAD/CETEM"</formula>
    </cfRule>
  </conditionalFormatting>
  <conditionalFormatting sqref="E2050">
    <cfRule type="cellIs" dxfId="1741" priority="4635" operator="equal">
      <formula>"COAD"</formula>
    </cfRule>
  </conditionalFormatting>
  <conditionalFormatting sqref="E2050">
    <cfRule type="cellIs" dxfId="1740" priority="4631" operator="equal">
      <formula>"CPMA"</formula>
    </cfRule>
    <cfRule type="cellIs" dxfId="1739" priority="4632" operator="equal">
      <formula>"COPM"</formula>
    </cfRule>
    <cfRule type="cellIs" dxfId="1738" priority="4633" operator="equal">
      <formula>"NR-ES"</formula>
    </cfRule>
    <cfRule type="cellIs" dxfId="1737" priority="4634" operator="equal">
      <formula>"CPGI"</formula>
    </cfRule>
  </conditionalFormatting>
  <conditionalFormatting sqref="E2251">
    <cfRule type="cellIs" dxfId="1736" priority="4599" operator="equal">
      <formula>"NR-ES"</formula>
    </cfRule>
    <cfRule type="cellIs" dxfId="1735" priority="4600" operator="equal">
      <formula>"COAD"</formula>
    </cfRule>
    <cfRule type="cellIs" dxfId="1734" priority="4601" operator="equal">
      <formula>"DIR"</formula>
    </cfRule>
    <cfRule type="cellIs" dxfId="1733" priority="4602" operator="equal">
      <formula>"CPMA"</formula>
    </cfRule>
    <cfRule type="cellIs" dxfId="1732" priority="4603" operator="equal">
      <formula>"CPGI"</formula>
    </cfRule>
    <cfRule type="cellIs" dxfId="1731" priority="4604" operator="equal">
      <formula>"COPM"</formula>
    </cfRule>
    <cfRule type="cellIs" dxfId="1730" priority="4605" operator="equal">
      <formula>"COAD/CETEM"</formula>
    </cfRule>
    <cfRule type="cellIs" dxfId="1729" priority="4606" operator="equal">
      <formula>"CATE"</formula>
    </cfRule>
  </conditionalFormatting>
  <conditionalFormatting sqref="E2251">
    <cfRule type="cellIs" dxfId="1728" priority="4598" operator="equal">
      <formula>"COAM"</formula>
    </cfRule>
  </conditionalFormatting>
  <conditionalFormatting sqref="E2251">
    <cfRule type="cellIs" dxfId="1727" priority="4597" operator="equal">
      <formula>"C"</formula>
    </cfRule>
  </conditionalFormatting>
  <conditionalFormatting sqref="E2251">
    <cfRule type="cellIs" dxfId="1726" priority="4595" operator="equal">
      <formula>"CATE"</formula>
    </cfRule>
    <cfRule type="cellIs" dxfId="1725" priority="4596" operator="equal">
      <formula>"COAM"</formula>
    </cfRule>
  </conditionalFormatting>
  <conditionalFormatting sqref="E2251">
    <cfRule type="cellIs" dxfId="1724" priority="4594" operator="equal">
      <formula>"CATE"</formula>
    </cfRule>
  </conditionalFormatting>
  <conditionalFormatting sqref="E2251">
    <cfRule type="cellIs" dxfId="1723" priority="4592" operator="equal">
      <formula>"DIR"</formula>
    </cfRule>
    <cfRule type="cellIs" dxfId="1722" priority="4593" operator="equal">
      <formula>"COAD/CETEM"</formula>
    </cfRule>
  </conditionalFormatting>
  <conditionalFormatting sqref="E2251">
    <cfRule type="cellIs" dxfId="1721" priority="4591" operator="equal">
      <formula>"COAD"</formula>
    </cfRule>
  </conditionalFormatting>
  <conditionalFormatting sqref="E2251">
    <cfRule type="cellIs" dxfId="1720" priority="4587" operator="equal">
      <formula>"CPMA"</formula>
    </cfRule>
    <cfRule type="cellIs" dxfId="1719" priority="4588" operator="equal">
      <formula>"COPM"</formula>
    </cfRule>
    <cfRule type="cellIs" dxfId="1718" priority="4589" operator="equal">
      <formula>"NR-ES"</formula>
    </cfRule>
    <cfRule type="cellIs" dxfId="1717" priority="4590" operator="equal">
      <formula>"CPGI"</formula>
    </cfRule>
  </conditionalFormatting>
  <conditionalFormatting sqref="E2263">
    <cfRule type="cellIs" dxfId="1716" priority="4555" operator="equal">
      <formula>"NR-ES"</formula>
    </cfRule>
    <cfRule type="cellIs" dxfId="1715" priority="4556" operator="equal">
      <formula>"COAD"</formula>
    </cfRule>
    <cfRule type="cellIs" dxfId="1714" priority="4557" operator="equal">
      <formula>"DIR"</formula>
    </cfRule>
    <cfRule type="cellIs" dxfId="1713" priority="4558" operator="equal">
      <formula>"CPMA"</formula>
    </cfRule>
    <cfRule type="cellIs" dxfId="1712" priority="4559" operator="equal">
      <formula>"CPGI"</formula>
    </cfRule>
    <cfRule type="cellIs" dxfId="1711" priority="4560" operator="equal">
      <formula>"COPM"</formula>
    </cfRule>
    <cfRule type="cellIs" dxfId="1710" priority="4561" operator="equal">
      <formula>"COAD/CETEM"</formula>
    </cfRule>
    <cfRule type="cellIs" dxfId="1709" priority="4562" operator="equal">
      <formula>"CATE"</formula>
    </cfRule>
  </conditionalFormatting>
  <conditionalFormatting sqref="E2263">
    <cfRule type="cellIs" dxfId="1708" priority="4554" operator="equal">
      <formula>"COAM"</formula>
    </cfRule>
  </conditionalFormatting>
  <conditionalFormatting sqref="E2263">
    <cfRule type="cellIs" dxfId="1707" priority="4553" operator="equal">
      <formula>"C"</formula>
    </cfRule>
  </conditionalFormatting>
  <conditionalFormatting sqref="E2263">
    <cfRule type="cellIs" dxfId="1706" priority="4551" operator="equal">
      <formula>"CATE"</formula>
    </cfRule>
    <cfRule type="cellIs" dxfId="1705" priority="4552" operator="equal">
      <formula>"COAM"</formula>
    </cfRule>
  </conditionalFormatting>
  <conditionalFormatting sqref="E2263">
    <cfRule type="cellIs" dxfId="1704" priority="4550" operator="equal">
      <formula>"CATE"</formula>
    </cfRule>
  </conditionalFormatting>
  <conditionalFormatting sqref="E2263">
    <cfRule type="cellIs" dxfId="1703" priority="4548" operator="equal">
      <formula>"DIR"</formula>
    </cfRule>
    <cfRule type="cellIs" dxfId="1702" priority="4549" operator="equal">
      <formula>"COAD/CETEM"</formula>
    </cfRule>
  </conditionalFormatting>
  <conditionalFormatting sqref="E2263">
    <cfRule type="cellIs" dxfId="1701" priority="4547" operator="equal">
      <formula>"COAD"</formula>
    </cfRule>
  </conditionalFormatting>
  <conditionalFormatting sqref="E2263">
    <cfRule type="cellIs" dxfId="1700" priority="4543" operator="equal">
      <formula>"CPMA"</formula>
    </cfRule>
    <cfRule type="cellIs" dxfId="1699" priority="4544" operator="equal">
      <formula>"COPM"</formula>
    </cfRule>
    <cfRule type="cellIs" dxfId="1698" priority="4545" operator="equal">
      <formula>"NR-ES"</formula>
    </cfRule>
    <cfRule type="cellIs" dxfId="1697" priority="4546" operator="equal">
      <formula>"CPGI"</formula>
    </cfRule>
  </conditionalFormatting>
  <conditionalFormatting sqref="E2303">
    <cfRule type="cellIs" dxfId="1696" priority="4511" operator="equal">
      <formula>"NR-ES"</formula>
    </cfRule>
    <cfRule type="cellIs" dxfId="1695" priority="4512" operator="equal">
      <formula>"COAD"</formula>
    </cfRule>
    <cfRule type="cellIs" dxfId="1694" priority="4513" operator="equal">
      <formula>"DIR"</formula>
    </cfRule>
    <cfRule type="cellIs" dxfId="1693" priority="4514" operator="equal">
      <formula>"CPMA"</formula>
    </cfRule>
    <cfRule type="cellIs" dxfId="1692" priority="4515" operator="equal">
      <formula>"CPGI"</formula>
    </cfRule>
    <cfRule type="cellIs" dxfId="1691" priority="4516" operator="equal">
      <formula>"COPM"</formula>
    </cfRule>
    <cfRule type="cellIs" dxfId="1690" priority="4517" operator="equal">
      <formula>"COAD/CETEM"</formula>
    </cfRule>
    <cfRule type="cellIs" dxfId="1689" priority="4518" operator="equal">
      <formula>"CATE"</formula>
    </cfRule>
  </conditionalFormatting>
  <conditionalFormatting sqref="E2303">
    <cfRule type="cellIs" dxfId="1688" priority="4510" operator="equal">
      <formula>"COAM"</formula>
    </cfRule>
  </conditionalFormatting>
  <conditionalFormatting sqref="E2303">
    <cfRule type="cellIs" dxfId="1687" priority="4509" operator="equal">
      <formula>"C"</formula>
    </cfRule>
  </conditionalFormatting>
  <conditionalFormatting sqref="E2303">
    <cfRule type="cellIs" dxfId="1686" priority="4507" operator="equal">
      <formula>"CATE"</formula>
    </cfRule>
    <cfRule type="cellIs" dxfId="1685" priority="4508" operator="equal">
      <formula>"COAM"</formula>
    </cfRule>
  </conditionalFormatting>
  <conditionalFormatting sqref="E2303">
    <cfRule type="cellIs" dxfId="1684" priority="4506" operator="equal">
      <formula>"CATE"</formula>
    </cfRule>
  </conditionalFormatting>
  <conditionalFormatting sqref="E2303">
    <cfRule type="cellIs" dxfId="1683" priority="4504" operator="equal">
      <formula>"DIR"</formula>
    </cfRule>
    <cfRule type="cellIs" dxfId="1682" priority="4505" operator="equal">
      <formula>"COAD/CETEM"</formula>
    </cfRule>
  </conditionalFormatting>
  <conditionalFormatting sqref="E2303">
    <cfRule type="cellIs" dxfId="1681" priority="4503" operator="equal">
      <formula>"COAD"</formula>
    </cfRule>
  </conditionalFormatting>
  <conditionalFormatting sqref="E2303">
    <cfRule type="cellIs" dxfId="1680" priority="4499" operator="equal">
      <formula>"CPMA"</formula>
    </cfRule>
    <cfRule type="cellIs" dxfId="1679" priority="4500" operator="equal">
      <formula>"COPM"</formula>
    </cfRule>
    <cfRule type="cellIs" dxfId="1678" priority="4501" operator="equal">
      <formula>"NR-ES"</formula>
    </cfRule>
    <cfRule type="cellIs" dxfId="1677" priority="4502" operator="equal">
      <formula>"CPGI"</formula>
    </cfRule>
  </conditionalFormatting>
  <conditionalFormatting sqref="E2321">
    <cfRule type="cellIs" dxfId="1676" priority="4467" operator="equal">
      <formula>"NR-ES"</formula>
    </cfRule>
    <cfRule type="cellIs" dxfId="1675" priority="4468" operator="equal">
      <formula>"COAD"</formula>
    </cfRule>
    <cfRule type="cellIs" dxfId="1674" priority="4469" operator="equal">
      <formula>"DIR"</formula>
    </cfRule>
    <cfRule type="cellIs" dxfId="1673" priority="4470" operator="equal">
      <formula>"CPMA"</formula>
    </cfRule>
    <cfRule type="cellIs" dxfId="1672" priority="4471" operator="equal">
      <formula>"CPGI"</formula>
    </cfRule>
    <cfRule type="cellIs" dxfId="1671" priority="4472" operator="equal">
      <formula>"COPM"</formula>
    </cfRule>
    <cfRule type="cellIs" dxfId="1670" priority="4473" operator="equal">
      <formula>"COAD/CETEM"</formula>
    </cfRule>
    <cfRule type="cellIs" dxfId="1669" priority="4474" operator="equal">
      <formula>"CATE"</formula>
    </cfRule>
  </conditionalFormatting>
  <conditionalFormatting sqref="E2321">
    <cfRule type="cellIs" dxfId="1668" priority="4466" operator="equal">
      <formula>"COAM"</formula>
    </cfRule>
  </conditionalFormatting>
  <conditionalFormatting sqref="E2321">
    <cfRule type="cellIs" dxfId="1667" priority="4465" operator="equal">
      <formula>"C"</formula>
    </cfRule>
  </conditionalFormatting>
  <conditionalFormatting sqref="E2321">
    <cfRule type="cellIs" dxfId="1666" priority="4463" operator="equal">
      <formula>"CATE"</formula>
    </cfRule>
    <cfRule type="cellIs" dxfId="1665" priority="4464" operator="equal">
      <formula>"COAM"</formula>
    </cfRule>
  </conditionalFormatting>
  <conditionalFormatting sqref="E2321">
    <cfRule type="cellIs" dxfId="1664" priority="4462" operator="equal">
      <formula>"CATE"</formula>
    </cfRule>
  </conditionalFormatting>
  <conditionalFormatting sqref="E2321">
    <cfRule type="cellIs" dxfId="1663" priority="4460" operator="equal">
      <formula>"DIR"</formula>
    </cfRule>
    <cfRule type="cellIs" dxfId="1662" priority="4461" operator="equal">
      <formula>"COAD/CETEM"</formula>
    </cfRule>
  </conditionalFormatting>
  <conditionalFormatting sqref="E2321">
    <cfRule type="cellIs" dxfId="1661" priority="4459" operator="equal">
      <formula>"COAD"</formula>
    </cfRule>
  </conditionalFormatting>
  <conditionalFormatting sqref="E2321">
    <cfRule type="cellIs" dxfId="1660" priority="4455" operator="equal">
      <formula>"CPMA"</formula>
    </cfRule>
    <cfRule type="cellIs" dxfId="1659" priority="4456" operator="equal">
      <formula>"COPM"</formula>
    </cfRule>
    <cfRule type="cellIs" dxfId="1658" priority="4457" operator="equal">
      <formula>"NR-ES"</formula>
    </cfRule>
    <cfRule type="cellIs" dxfId="1657" priority="4458" operator="equal">
      <formula>"CPGI"</formula>
    </cfRule>
  </conditionalFormatting>
  <conditionalFormatting sqref="E2447">
    <cfRule type="cellIs" dxfId="1656" priority="4423" operator="equal">
      <formula>"NR-ES"</formula>
    </cfRule>
    <cfRule type="cellIs" dxfId="1655" priority="4424" operator="equal">
      <formula>"COAD"</formula>
    </cfRule>
    <cfRule type="cellIs" dxfId="1654" priority="4425" operator="equal">
      <formula>"DIR"</formula>
    </cfRule>
    <cfRule type="cellIs" dxfId="1653" priority="4426" operator="equal">
      <formula>"CPMA"</formula>
    </cfRule>
    <cfRule type="cellIs" dxfId="1652" priority="4427" operator="equal">
      <formula>"CPGI"</formula>
    </cfRule>
    <cfRule type="cellIs" dxfId="1651" priority="4428" operator="equal">
      <formula>"COPM"</formula>
    </cfRule>
    <cfRule type="cellIs" dxfId="1650" priority="4429" operator="equal">
      <formula>"COAD/CETEM"</formula>
    </cfRule>
    <cfRule type="cellIs" dxfId="1649" priority="4430" operator="equal">
      <formula>"CATE"</formula>
    </cfRule>
  </conditionalFormatting>
  <conditionalFormatting sqref="E2447">
    <cfRule type="cellIs" dxfId="1648" priority="4422" operator="equal">
      <formula>"COAM"</formula>
    </cfRule>
  </conditionalFormatting>
  <conditionalFormatting sqref="E2447">
    <cfRule type="cellIs" dxfId="1647" priority="4421" operator="equal">
      <formula>"C"</formula>
    </cfRule>
  </conditionalFormatting>
  <conditionalFormatting sqref="E2447">
    <cfRule type="cellIs" dxfId="1646" priority="4419" operator="equal">
      <formula>"CATE"</formula>
    </cfRule>
    <cfRule type="cellIs" dxfId="1645" priority="4420" operator="equal">
      <formula>"COAM"</formula>
    </cfRule>
  </conditionalFormatting>
  <conditionalFormatting sqref="E2447">
    <cfRule type="cellIs" dxfId="1644" priority="4418" operator="equal">
      <formula>"CATE"</formula>
    </cfRule>
  </conditionalFormatting>
  <conditionalFormatting sqref="E2447">
    <cfRule type="cellIs" dxfId="1643" priority="4416" operator="equal">
      <formula>"DIR"</formula>
    </cfRule>
    <cfRule type="cellIs" dxfId="1642" priority="4417" operator="equal">
      <formula>"COAD/CETEM"</formula>
    </cfRule>
  </conditionalFormatting>
  <conditionalFormatting sqref="E2447">
    <cfRule type="cellIs" dxfId="1641" priority="4415" operator="equal">
      <formula>"COAD"</formula>
    </cfRule>
  </conditionalFormatting>
  <conditionalFormatting sqref="E2447">
    <cfRule type="cellIs" dxfId="1640" priority="4411" operator="equal">
      <formula>"CPMA"</formula>
    </cfRule>
    <cfRule type="cellIs" dxfId="1639" priority="4412" operator="equal">
      <formula>"COPM"</formula>
    </cfRule>
    <cfRule type="cellIs" dxfId="1638" priority="4413" operator="equal">
      <formula>"NR-ES"</formula>
    </cfRule>
    <cfRule type="cellIs" dxfId="1637" priority="4414" operator="equal">
      <formula>"CPGI"</formula>
    </cfRule>
  </conditionalFormatting>
  <conditionalFormatting sqref="E2489">
    <cfRule type="cellIs" dxfId="1636" priority="4379" operator="equal">
      <formula>"NR-ES"</formula>
    </cfRule>
    <cfRule type="cellIs" dxfId="1635" priority="4380" operator="equal">
      <formula>"COAD"</formula>
    </cfRule>
    <cfRule type="cellIs" dxfId="1634" priority="4381" operator="equal">
      <formula>"DIR"</formula>
    </cfRule>
    <cfRule type="cellIs" dxfId="1633" priority="4382" operator="equal">
      <formula>"CPMA"</formula>
    </cfRule>
    <cfRule type="cellIs" dxfId="1632" priority="4383" operator="equal">
      <formula>"CPGI"</formula>
    </cfRule>
    <cfRule type="cellIs" dxfId="1631" priority="4384" operator="equal">
      <formula>"COPM"</formula>
    </cfRule>
    <cfRule type="cellIs" dxfId="1630" priority="4385" operator="equal">
      <formula>"COAD/CETEM"</formula>
    </cfRule>
    <cfRule type="cellIs" dxfId="1629" priority="4386" operator="equal">
      <formula>"CATE"</formula>
    </cfRule>
  </conditionalFormatting>
  <conditionalFormatting sqref="E2489">
    <cfRule type="cellIs" dxfId="1628" priority="4378" operator="equal">
      <formula>"COAM"</formula>
    </cfRule>
  </conditionalFormatting>
  <conditionalFormatting sqref="E2489">
    <cfRule type="cellIs" dxfId="1627" priority="4377" operator="equal">
      <formula>"C"</formula>
    </cfRule>
  </conditionalFormatting>
  <conditionalFormatting sqref="E2489">
    <cfRule type="cellIs" dxfId="1626" priority="4375" operator="equal">
      <formula>"CATE"</formula>
    </cfRule>
    <cfRule type="cellIs" dxfId="1625" priority="4376" operator="equal">
      <formula>"COAM"</formula>
    </cfRule>
  </conditionalFormatting>
  <conditionalFormatting sqref="E2489">
    <cfRule type="cellIs" dxfId="1624" priority="4374" operator="equal">
      <formula>"CATE"</formula>
    </cfRule>
  </conditionalFormatting>
  <conditionalFormatting sqref="E2489">
    <cfRule type="cellIs" dxfId="1623" priority="4372" operator="equal">
      <formula>"DIR"</formula>
    </cfRule>
    <cfRule type="cellIs" dxfId="1622" priority="4373" operator="equal">
      <formula>"COAD/CETEM"</formula>
    </cfRule>
  </conditionalFormatting>
  <conditionalFormatting sqref="E2489">
    <cfRule type="cellIs" dxfId="1621" priority="4371" operator="equal">
      <formula>"COAD"</formula>
    </cfRule>
  </conditionalFormatting>
  <conditionalFormatting sqref="E2489">
    <cfRule type="cellIs" dxfId="1620" priority="4367" operator="equal">
      <formula>"CPMA"</formula>
    </cfRule>
    <cfRule type="cellIs" dxfId="1619" priority="4368" operator="equal">
      <formula>"COPM"</formula>
    </cfRule>
    <cfRule type="cellIs" dxfId="1618" priority="4369" operator="equal">
      <formula>"NR-ES"</formula>
    </cfRule>
    <cfRule type="cellIs" dxfId="1617" priority="4370" operator="equal">
      <formula>"CPGI"</formula>
    </cfRule>
  </conditionalFormatting>
  <conditionalFormatting sqref="G2448:G2483">
    <cfRule type="cellIs" dxfId="1616" priority="4365" operator="equal">
      <formula>"C"</formula>
    </cfRule>
    <cfRule type="cellIs" dxfId="1615" priority="4366" operator="equal">
      <formula>"C"</formula>
    </cfRule>
  </conditionalFormatting>
  <conditionalFormatting sqref="G2448:G2483">
    <cfRule type="cellIs" dxfId="1614" priority="4354" operator="equal">
      <formula>"NR-ES"</formula>
    </cfRule>
    <cfRule type="cellIs" dxfId="1613" priority="4355" operator="equal">
      <formula>"DIR"</formula>
    </cfRule>
    <cfRule type="cellIs" dxfId="1612" priority="4356" operator="equal">
      <formula>"DIR"</formula>
    </cfRule>
    <cfRule type="cellIs" dxfId="1611" priority="4357" operator="equal">
      <formula>"DIR"</formula>
    </cfRule>
    <cfRule type="cellIs" dxfId="1610" priority="4358" operator="equal">
      <formula>"CPMA"</formula>
    </cfRule>
    <cfRule type="cellIs" dxfId="1609" priority="4359" operator="equal">
      <formula>"CPGI"</formula>
    </cfRule>
    <cfRule type="cellIs" dxfId="1608" priority="4360" operator="equal">
      <formula>"COPM"</formula>
    </cfRule>
    <cfRule type="cellIs" dxfId="1607" priority="4361" operator="equal">
      <formula>"COAM"</formula>
    </cfRule>
    <cfRule type="cellIs" dxfId="1606" priority="4362" operator="equal">
      <formula>"COAD/CETEM"</formula>
    </cfRule>
    <cfRule type="cellIs" dxfId="1605" priority="4363" operator="equal">
      <formula>"COAD"</formula>
    </cfRule>
    <cfRule type="cellIs" dxfId="1604" priority="4364" operator="equal">
      <formula>"CATE"</formula>
    </cfRule>
  </conditionalFormatting>
  <conditionalFormatting sqref="G2322:G2425">
    <cfRule type="cellIs" dxfId="1603" priority="4352" operator="equal">
      <formula>"C"</formula>
    </cfRule>
    <cfRule type="cellIs" dxfId="1602" priority="4353" operator="equal">
      <formula>"C"</formula>
    </cfRule>
  </conditionalFormatting>
  <conditionalFormatting sqref="G2322:G2425">
    <cfRule type="cellIs" dxfId="1601" priority="4341" operator="equal">
      <formula>"NR-ES"</formula>
    </cfRule>
    <cfRule type="cellIs" dxfId="1600" priority="4342" operator="equal">
      <formula>"DIR"</formula>
    </cfRule>
    <cfRule type="cellIs" dxfId="1599" priority="4343" operator="equal">
      <formula>"DIR"</formula>
    </cfRule>
    <cfRule type="cellIs" dxfId="1598" priority="4344" operator="equal">
      <formula>"DIR"</formula>
    </cfRule>
    <cfRule type="cellIs" dxfId="1597" priority="4345" operator="equal">
      <formula>"CPMA"</formula>
    </cfRule>
    <cfRule type="cellIs" dxfId="1596" priority="4346" operator="equal">
      <formula>"CPGI"</formula>
    </cfRule>
    <cfRule type="cellIs" dxfId="1595" priority="4347" operator="equal">
      <formula>"COPM"</formula>
    </cfRule>
    <cfRule type="cellIs" dxfId="1594" priority="4348" operator="equal">
      <formula>"COAM"</formula>
    </cfRule>
    <cfRule type="cellIs" dxfId="1593" priority="4349" operator="equal">
      <formula>"COAD/CETEM"</formula>
    </cfRule>
    <cfRule type="cellIs" dxfId="1592" priority="4350" operator="equal">
      <formula>"COAD"</formula>
    </cfRule>
    <cfRule type="cellIs" dxfId="1591" priority="4351" operator="equal">
      <formula>"CATE"</formula>
    </cfRule>
  </conditionalFormatting>
  <conditionalFormatting sqref="G2264:G2297 G2301:G2302">
    <cfRule type="cellIs" dxfId="1590" priority="4330" operator="equal">
      <formula>"NR-ES"</formula>
    </cfRule>
    <cfRule type="cellIs" dxfId="1589" priority="4331" operator="equal">
      <formula>"DIR"</formula>
    </cfRule>
    <cfRule type="cellIs" dxfId="1588" priority="4332" operator="equal">
      <formula>"DIR"</formula>
    </cfRule>
    <cfRule type="cellIs" dxfId="1587" priority="4333" operator="equal">
      <formula>"DIR"</formula>
    </cfRule>
    <cfRule type="cellIs" dxfId="1586" priority="4334" operator="equal">
      <formula>"CPMA"</formula>
    </cfRule>
    <cfRule type="cellIs" dxfId="1585" priority="4335" operator="equal">
      <formula>"CPGI"</formula>
    </cfRule>
    <cfRule type="cellIs" dxfId="1584" priority="4336" operator="equal">
      <formula>"COPM"</formula>
    </cfRule>
    <cfRule type="cellIs" dxfId="1583" priority="4337" operator="equal">
      <formula>"COAM"</formula>
    </cfRule>
    <cfRule type="cellIs" dxfId="1582" priority="4338" operator="equal">
      <formula>"COAD/CETEM"</formula>
    </cfRule>
    <cfRule type="cellIs" dxfId="1581" priority="4339" operator="equal">
      <formula>"COAD"</formula>
    </cfRule>
    <cfRule type="cellIs" dxfId="1580" priority="4340" operator="equal">
      <formula>"CATE"</formula>
    </cfRule>
  </conditionalFormatting>
  <conditionalFormatting sqref="G2252:G2262">
    <cfRule type="cellIs" dxfId="1579" priority="4319" operator="equal">
      <formula>"NR-ES"</formula>
    </cfRule>
    <cfRule type="cellIs" dxfId="1578" priority="4320" operator="equal">
      <formula>"DIR"</formula>
    </cfRule>
    <cfRule type="cellIs" dxfId="1577" priority="4321" operator="equal">
      <formula>"DIR"</formula>
    </cfRule>
    <cfRule type="cellIs" dxfId="1576" priority="4322" operator="equal">
      <formula>"DIR"</formula>
    </cfRule>
    <cfRule type="cellIs" dxfId="1575" priority="4323" operator="equal">
      <formula>"CPMA"</formula>
    </cfRule>
    <cfRule type="cellIs" dxfId="1574" priority="4324" operator="equal">
      <formula>"CPGI"</formula>
    </cfRule>
    <cfRule type="cellIs" dxfId="1573" priority="4325" operator="equal">
      <formula>"COPM"</formula>
    </cfRule>
    <cfRule type="cellIs" dxfId="1572" priority="4326" operator="equal">
      <formula>"COAM"</formula>
    </cfRule>
    <cfRule type="cellIs" dxfId="1571" priority="4327" operator="equal">
      <formula>"COAD/CETEM"</formula>
    </cfRule>
    <cfRule type="cellIs" dxfId="1570" priority="4328" operator="equal">
      <formula>"COAD"</formula>
    </cfRule>
    <cfRule type="cellIs" dxfId="1569" priority="4329" operator="equal">
      <formula>"CATE"</formula>
    </cfRule>
  </conditionalFormatting>
  <conditionalFormatting sqref="G2051:G2223">
    <cfRule type="cellIs" dxfId="1568" priority="4308" operator="equal">
      <formula>"NR-ES"</formula>
    </cfRule>
    <cfRule type="cellIs" dxfId="1567" priority="4309" operator="equal">
      <formula>"DIR"</formula>
    </cfRule>
    <cfRule type="cellIs" dxfId="1566" priority="4310" operator="equal">
      <formula>"DIR"</formula>
    </cfRule>
    <cfRule type="cellIs" dxfId="1565" priority="4311" operator="equal">
      <formula>"DIR"</formula>
    </cfRule>
    <cfRule type="cellIs" dxfId="1564" priority="4312" operator="equal">
      <formula>"CPMA"</formula>
    </cfRule>
    <cfRule type="cellIs" dxfId="1563" priority="4313" operator="equal">
      <formula>"CPGI"</formula>
    </cfRule>
    <cfRule type="cellIs" dxfId="1562" priority="4314" operator="equal">
      <formula>"COPM"</formula>
    </cfRule>
    <cfRule type="cellIs" dxfId="1561" priority="4315" operator="equal">
      <formula>"COAM"</formula>
    </cfRule>
    <cfRule type="cellIs" dxfId="1560" priority="4316" operator="equal">
      <formula>"COAD/CETEM"</formula>
    </cfRule>
    <cfRule type="cellIs" dxfId="1559" priority="4317" operator="equal">
      <formula>"COAD"</formula>
    </cfRule>
    <cfRule type="cellIs" dxfId="1558" priority="4318" operator="equal">
      <formula>"CATE"</formula>
    </cfRule>
  </conditionalFormatting>
  <conditionalFormatting sqref="G2015:G2039">
    <cfRule type="cellIs" dxfId="1557" priority="4297" operator="equal">
      <formula>"NR-ES"</formula>
    </cfRule>
    <cfRule type="cellIs" dxfId="1556" priority="4298" operator="equal">
      <formula>"DIR"</formula>
    </cfRule>
    <cfRule type="cellIs" dxfId="1555" priority="4299" operator="equal">
      <formula>"DIR"</formula>
    </cfRule>
    <cfRule type="cellIs" dxfId="1554" priority="4300" operator="equal">
      <formula>"DIR"</formula>
    </cfRule>
    <cfRule type="cellIs" dxfId="1553" priority="4301" operator="equal">
      <formula>"CPMA"</formula>
    </cfRule>
    <cfRule type="cellIs" dxfId="1552" priority="4302" operator="equal">
      <formula>"CPGI"</formula>
    </cfRule>
    <cfRule type="cellIs" dxfId="1551" priority="4303" operator="equal">
      <formula>"COPM"</formula>
    </cfRule>
    <cfRule type="cellIs" dxfId="1550" priority="4304" operator="equal">
      <formula>"COAM"</formula>
    </cfRule>
    <cfRule type="cellIs" dxfId="1549" priority="4305" operator="equal">
      <formula>"COAD/CETEM"</formula>
    </cfRule>
    <cfRule type="cellIs" dxfId="1548" priority="4306" operator="equal">
      <formula>"COAD"</formula>
    </cfRule>
    <cfRule type="cellIs" dxfId="1547" priority="4307" operator="equal">
      <formula>"CATE"</formula>
    </cfRule>
  </conditionalFormatting>
  <conditionalFormatting sqref="F2224:F2225">
    <cfRule type="cellIs" dxfId="1546" priority="4293" operator="equal">
      <formula>"C"</formula>
    </cfRule>
    <cfRule type="cellIs" dxfId="1545" priority="4294" operator="equal">
      <formula>"C"</formula>
    </cfRule>
  </conditionalFormatting>
  <conditionalFormatting sqref="A2224:B2225">
    <cfRule type="cellIs" dxfId="1544" priority="4291" operator="equal">
      <formula>"C"</formula>
    </cfRule>
    <cfRule type="cellIs" dxfId="1543" priority="4292" operator="equal">
      <formula>"C"</formula>
    </cfRule>
  </conditionalFormatting>
  <conditionalFormatting sqref="C2224:D2225">
    <cfRule type="cellIs" dxfId="1542" priority="4289" operator="equal">
      <formula>"C"</formula>
    </cfRule>
    <cfRule type="cellIs" dxfId="1541" priority="4290" operator="equal">
      <formula>"C"</formula>
    </cfRule>
  </conditionalFormatting>
  <conditionalFormatting sqref="E2224:E2225">
    <cfRule type="cellIs" dxfId="1540" priority="4287" operator="equal">
      <formula>"C"</formula>
    </cfRule>
    <cfRule type="cellIs" dxfId="1539" priority="4288" operator="equal">
      <formula>"C"</formula>
    </cfRule>
  </conditionalFormatting>
  <conditionalFormatting sqref="G2224:G2225">
    <cfRule type="cellIs" dxfId="1538" priority="4276" operator="equal">
      <formula>"NR-ES"</formula>
    </cfRule>
    <cfRule type="cellIs" dxfId="1537" priority="4277" operator="equal">
      <formula>"DIR"</formula>
    </cfRule>
    <cfRule type="cellIs" dxfId="1536" priority="4278" operator="equal">
      <formula>"DIR"</formula>
    </cfRule>
    <cfRule type="cellIs" dxfId="1535" priority="4279" operator="equal">
      <formula>"DIR"</formula>
    </cfRule>
    <cfRule type="cellIs" dxfId="1534" priority="4280" operator="equal">
      <formula>"CPMA"</formula>
    </cfRule>
    <cfRule type="cellIs" dxfId="1533" priority="4281" operator="equal">
      <formula>"CPGI"</formula>
    </cfRule>
    <cfRule type="cellIs" dxfId="1532" priority="4282" operator="equal">
      <formula>"COPM"</formula>
    </cfRule>
    <cfRule type="cellIs" dxfId="1531" priority="4283" operator="equal">
      <formula>"COAM"</formula>
    </cfRule>
    <cfRule type="cellIs" dxfId="1530" priority="4284" operator="equal">
      <formula>"COAD/CETEM"</formula>
    </cfRule>
    <cfRule type="cellIs" dxfId="1529" priority="4285" operator="equal">
      <formula>"COAD"</formula>
    </cfRule>
    <cfRule type="cellIs" dxfId="1528" priority="4286" operator="equal">
      <formula>"CATE"</formula>
    </cfRule>
  </conditionalFormatting>
  <conditionalFormatting sqref="G2226">
    <cfRule type="cellIs" dxfId="1527" priority="4263" operator="equal">
      <formula>"NR-ES"</formula>
    </cfRule>
    <cfRule type="cellIs" dxfId="1526" priority="4264" operator="equal">
      <formula>"DIR"</formula>
    </cfRule>
    <cfRule type="cellIs" dxfId="1525" priority="4265" operator="equal">
      <formula>"DIR"</formula>
    </cfRule>
    <cfRule type="cellIs" dxfId="1524" priority="4266" operator="equal">
      <formula>"DIR"</formula>
    </cfRule>
    <cfRule type="cellIs" dxfId="1523" priority="4267" operator="equal">
      <formula>"CPMA"</formula>
    </cfRule>
    <cfRule type="cellIs" dxfId="1522" priority="4268" operator="equal">
      <formula>"CPGI"</formula>
    </cfRule>
    <cfRule type="cellIs" dxfId="1521" priority="4269" operator="equal">
      <formula>"COPM"</formula>
    </cfRule>
    <cfRule type="cellIs" dxfId="1520" priority="4270" operator="equal">
      <formula>"COAM"</formula>
    </cfRule>
    <cfRule type="cellIs" dxfId="1519" priority="4271" operator="equal">
      <formula>"COAD/CETEM"</formula>
    </cfRule>
    <cfRule type="cellIs" dxfId="1518" priority="4272" operator="equal">
      <formula>"COAD"</formula>
    </cfRule>
    <cfRule type="cellIs" dxfId="1517" priority="4273" operator="equal">
      <formula>"CATE"</formula>
    </cfRule>
  </conditionalFormatting>
  <conditionalFormatting sqref="G2227">
    <cfRule type="cellIs" dxfId="1516" priority="4250" operator="equal">
      <formula>"NR-ES"</formula>
    </cfRule>
    <cfRule type="cellIs" dxfId="1515" priority="4251" operator="equal">
      <formula>"DIR"</formula>
    </cfRule>
    <cfRule type="cellIs" dxfId="1514" priority="4252" operator="equal">
      <formula>"DIR"</formula>
    </cfRule>
    <cfRule type="cellIs" dxfId="1513" priority="4253" operator="equal">
      <formula>"DIR"</formula>
    </cfRule>
    <cfRule type="cellIs" dxfId="1512" priority="4254" operator="equal">
      <formula>"CPMA"</formula>
    </cfRule>
    <cfRule type="cellIs" dxfId="1511" priority="4255" operator="equal">
      <formula>"CPGI"</formula>
    </cfRule>
    <cfRule type="cellIs" dxfId="1510" priority="4256" operator="equal">
      <formula>"COPM"</formula>
    </cfRule>
    <cfRule type="cellIs" dxfId="1509" priority="4257" operator="equal">
      <formula>"COAM"</formula>
    </cfRule>
    <cfRule type="cellIs" dxfId="1508" priority="4258" operator="equal">
      <formula>"COAD/CETEM"</formula>
    </cfRule>
    <cfRule type="cellIs" dxfId="1507" priority="4259" operator="equal">
      <formula>"COAD"</formula>
    </cfRule>
    <cfRule type="cellIs" dxfId="1506" priority="4260" operator="equal">
      <formula>"CATE"</formula>
    </cfRule>
  </conditionalFormatting>
  <conditionalFormatting sqref="G2228">
    <cfRule type="cellIs" dxfId="1505" priority="4237" operator="equal">
      <formula>"NR-ES"</formula>
    </cfRule>
    <cfRule type="cellIs" dxfId="1504" priority="4238" operator="equal">
      <formula>"DIR"</formula>
    </cfRule>
    <cfRule type="cellIs" dxfId="1503" priority="4239" operator="equal">
      <formula>"DIR"</formula>
    </cfRule>
    <cfRule type="cellIs" dxfId="1502" priority="4240" operator="equal">
      <formula>"DIR"</formula>
    </cfRule>
    <cfRule type="cellIs" dxfId="1501" priority="4241" operator="equal">
      <formula>"CPMA"</formula>
    </cfRule>
    <cfRule type="cellIs" dxfId="1500" priority="4242" operator="equal">
      <formula>"CPGI"</formula>
    </cfRule>
    <cfRule type="cellIs" dxfId="1499" priority="4243" operator="equal">
      <formula>"COPM"</formula>
    </cfRule>
    <cfRule type="cellIs" dxfId="1498" priority="4244" operator="equal">
      <formula>"COAM"</formula>
    </cfRule>
    <cfRule type="cellIs" dxfId="1497" priority="4245" operator="equal">
      <formula>"COAD/CETEM"</formula>
    </cfRule>
    <cfRule type="cellIs" dxfId="1496" priority="4246" operator="equal">
      <formula>"COAD"</formula>
    </cfRule>
    <cfRule type="cellIs" dxfId="1495" priority="4247" operator="equal">
      <formula>"CATE"</formula>
    </cfRule>
  </conditionalFormatting>
  <conditionalFormatting sqref="G2229:G2232">
    <cfRule type="cellIs" dxfId="1494" priority="4224" operator="equal">
      <formula>"NR-ES"</formula>
    </cfRule>
    <cfRule type="cellIs" dxfId="1493" priority="4225" operator="equal">
      <formula>"DIR"</formula>
    </cfRule>
    <cfRule type="cellIs" dxfId="1492" priority="4226" operator="equal">
      <formula>"DIR"</formula>
    </cfRule>
    <cfRule type="cellIs" dxfId="1491" priority="4227" operator="equal">
      <formula>"DIR"</formula>
    </cfRule>
    <cfRule type="cellIs" dxfId="1490" priority="4228" operator="equal">
      <formula>"CPMA"</formula>
    </cfRule>
    <cfRule type="cellIs" dxfId="1489" priority="4229" operator="equal">
      <formula>"CPGI"</formula>
    </cfRule>
    <cfRule type="cellIs" dxfId="1488" priority="4230" operator="equal">
      <formula>"COPM"</formula>
    </cfRule>
    <cfRule type="cellIs" dxfId="1487" priority="4231" operator="equal">
      <formula>"COAM"</formula>
    </cfRule>
    <cfRule type="cellIs" dxfId="1486" priority="4232" operator="equal">
      <formula>"COAD/CETEM"</formula>
    </cfRule>
    <cfRule type="cellIs" dxfId="1485" priority="4233" operator="equal">
      <formula>"COAD"</formula>
    </cfRule>
    <cfRule type="cellIs" dxfId="1484" priority="4234" operator="equal">
      <formula>"CATE"</formula>
    </cfRule>
  </conditionalFormatting>
  <conditionalFormatting sqref="G2240:G2248">
    <cfRule type="cellIs" dxfId="1483" priority="4185" operator="equal">
      <formula>"NR-ES"</formula>
    </cfRule>
    <cfRule type="cellIs" dxfId="1482" priority="4186" operator="equal">
      <formula>"DIR"</formula>
    </cfRule>
    <cfRule type="cellIs" dxfId="1481" priority="4187" operator="equal">
      <formula>"DIR"</formula>
    </cfRule>
    <cfRule type="cellIs" dxfId="1480" priority="4188" operator="equal">
      <formula>"DIR"</formula>
    </cfRule>
    <cfRule type="cellIs" dxfId="1479" priority="4189" operator="equal">
      <formula>"CPMA"</formula>
    </cfRule>
    <cfRule type="cellIs" dxfId="1478" priority="4190" operator="equal">
      <formula>"CPGI"</formula>
    </cfRule>
    <cfRule type="cellIs" dxfId="1477" priority="4191" operator="equal">
      <formula>"COPM"</formula>
    </cfRule>
    <cfRule type="cellIs" dxfId="1476" priority="4192" operator="equal">
      <formula>"COAM"</formula>
    </cfRule>
    <cfRule type="cellIs" dxfId="1475" priority="4193" operator="equal">
      <formula>"COAD/CETEM"</formula>
    </cfRule>
    <cfRule type="cellIs" dxfId="1474" priority="4194" operator="equal">
      <formula>"COAD"</formula>
    </cfRule>
    <cfRule type="cellIs" dxfId="1473" priority="4195" operator="equal">
      <formula>"CATE"</formula>
    </cfRule>
  </conditionalFormatting>
  <conditionalFormatting sqref="G2249">
    <cfRule type="cellIs" dxfId="1472" priority="4172" operator="equal">
      <formula>"NR-ES"</formula>
    </cfRule>
    <cfRule type="cellIs" dxfId="1471" priority="4173" operator="equal">
      <formula>"DIR"</formula>
    </cfRule>
    <cfRule type="cellIs" dxfId="1470" priority="4174" operator="equal">
      <formula>"DIR"</formula>
    </cfRule>
    <cfRule type="cellIs" dxfId="1469" priority="4175" operator="equal">
      <formula>"DIR"</formula>
    </cfRule>
    <cfRule type="cellIs" dxfId="1468" priority="4176" operator="equal">
      <formula>"CPMA"</formula>
    </cfRule>
    <cfRule type="cellIs" dxfId="1467" priority="4177" operator="equal">
      <formula>"CPGI"</formula>
    </cfRule>
    <cfRule type="cellIs" dxfId="1466" priority="4178" operator="equal">
      <formula>"COPM"</formula>
    </cfRule>
    <cfRule type="cellIs" dxfId="1465" priority="4179" operator="equal">
      <formula>"COAM"</formula>
    </cfRule>
    <cfRule type="cellIs" dxfId="1464" priority="4180" operator="equal">
      <formula>"COAD/CETEM"</formula>
    </cfRule>
    <cfRule type="cellIs" dxfId="1463" priority="4181" operator="equal">
      <formula>"COAD"</formula>
    </cfRule>
    <cfRule type="cellIs" dxfId="1462" priority="4182" operator="equal">
      <formula>"CATE"</formula>
    </cfRule>
  </conditionalFormatting>
  <conditionalFormatting sqref="G2250">
    <cfRule type="cellIs" dxfId="1461" priority="4159" operator="equal">
      <formula>"NR-ES"</formula>
    </cfRule>
    <cfRule type="cellIs" dxfId="1460" priority="4160" operator="equal">
      <formula>"DIR"</formula>
    </cfRule>
    <cfRule type="cellIs" dxfId="1459" priority="4161" operator="equal">
      <formula>"DIR"</formula>
    </cfRule>
    <cfRule type="cellIs" dxfId="1458" priority="4162" operator="equal">
      <formula>"DIR"</formula>
    </cfRule>
    <cfRule type="cellIs" dxfId="1457" priority="4163" operator="equal">
      <formula>"CPMA"</formula>
    </cfRule>
    <cfRule type="cellIs" dxfId="1456" priority="4164" operator="equal">
      <formula>"CPGI"</formula>
    </cfRule>
    <cfRule type="cellIs" dxfId="1455" priority="4165" operator="equal">
      <formula>"COPM"</formula>
    </cfRule>
    <cfRule type="cellIs" dxfId="1454" priority="4166" operator="equal">
      <formula>"COAM"</formula>
    </cfRule>
    <cfRule type="cellIs" dxfId="1453" priority="4167" operator="equal">
      <formula>"COAD/CETEM"</formula>
    </cfRule>
    <cfRule type="cellIs" dxfId="1452" priority="4168" operator="equal">
      <formula>"COAD"</formula>
    </cfRule>
    <cfRule type="cellIs" dxfId="1451" priority="4169" operator="equal">
      <formula>"CATE"</formula>
    </cfRule>
  </conditionalFormatting>
  <conditionalFormatting sqref="F2426:F2427">
    <cfRule type="cellIs" dxfId="1450" priority="4157" operator="equal">
      <formula>"C"</formula>
    </cfRule>
    <cfRule type="cellIs" dxfId="1449" priority="4158" operator="equal">
      <formula>"C"</formula>
    </cfRule>
  </conditionalFormatting>
  <conditionalFormatting sqref="A2426:B2427">
    <cfRule type="cellIs" dxfId="1448" priority="4155" operator="equal">
      <formula>"C"</formula>
    </cfRule>
    <cfRule type="cellIs" dxfId="1447" priority="4156" operator="equal">
      <formula>"C"</formula>
    </cfRule>
  </conditionalFormatting>
  <conditionalFormatting sqref="C2426:D2427">
    <cfRule type="cellIs" dxfId="1446" priority="4153" operator="equal">
      <formula>"C"</formula>
    </cfRule>
    <cfRule type="cellIs" dxfId="1445" priority="4154" operator="equal">
      <formula>"C"</formula>
    </cfRule>
  </conditionalFormatting>
  <conditionalFormatting sqref="E2426:E2427">
    <cfRule type="cellIs" dxfId="1444" priority="4151" operator="equal">
      <formula>"C"</formula>
    </cfRule>
    <cfRule type="cellIs" dxfId="1443" priority="4152" operator="equal">
      <formula>"C"</formula>
    </cfRule>
  </conditionalFormatting>
  <conditionalFormatting sqref="G2426:G2427">
    <cfRule type="cellIs" dxfId="1442" priority="4149" operator="equal">
      <formula>"C"</formula>
    </cfRule>
    <cfRule type="cellIs" dxfId="1441" priority="4150" operator="equal">
      <formula>"C"</formula>
    </cfRule>
  </conditionalFormatting>
  <conditionalFormatting sqref="G2426:G2427">
    <cfRule type="cellIs" dxfId="1440" priority="4138" operator="equal">
      <formula>"NR-ES"</formula>
    </cfRule>
    <cfRule type="cellIs" dxfId="1439" priority="4139" operator="equal">
      <formula>"DIR"</formula>
    </cfRule>
    <cfRule type="cellIs" dxfId="1438" priority="4140" operator="equal">
      <formula>"DIR"</formula>
    </cfRule>
    <cfRule type="cellIs" dxfId="1437" priority="4141" operator="equal">
      <formula>"DIR"</formula>
    </cfRule>
    <cfRule type="cellIs" dxfId="1436" priority="4142" operator="equal">
      <formula>"CPMA"</formula>
    </cfRule>
    <cfRule type="cellIs" dxfId="1435" priority="4143" operator="equal">
      <formula>"CPGI"</formula>
    </cfRule>
    <cfRule type="cellIs" dxfId="1434" priority="4144" operator="equal">
      <formula>"COPM"</formula>
    </cfRule>
    <cfRule type="cellIs" dxfId="1433" priority="4145" operator="equal">
      <formula>"COAM"</formula>
    </cfRule>
    <cfRule type="cellIs" dxfId="1432" priority="4146" operator="equal">
      <formula>"COAD/CETEM"</formula>
    </cfRule>
    <cfRule type="cellIs" dxfId="1431" priority="4147" operator="equal">
      <formula>"COAD"</formula>
    </cfRule>
    <cfRule type="cellIs" dxfId="1430" priority="4148" operator="equal">
      <formula>"CATE"</formula>
    </cfRule>
  </conditionalFormatting>
  <conditionalFormatting sqref="G2300">
    <cfRule type="cellIs" dxfId="1429" priority="4028" operator="equal">
      <formula>"NR-ES"</formula>
    </cfRule>
    <cfRule type="cellIs" dxfId="1428" priority="4029" operator="equal">
      <formula>"DIR"</formula>
    </cfRule>
    <cfRule type="cellIs" dxfId="1427" priority="4030" operator="equal">
      <formula>"DIR"</formula>
    </cfRule>
    <cfRule type="cellIs" dxfId="1426" priority="4031" operator="equal">
      <formula>"DIR"</formula>
    </cfRule>
    <cfRule type="cellIs" dxfId="1425" priority="4032" operator="equal">
      <formula>"CPMA"</formula>
    </cfRule>
    <cfRule type="cellIs" dxfId="1424" priority="4033" operator="equal">
      <formula>"CPGI"</formula>
    </cfRule>
    <cfRule type="cellIs" dxfId="1423" priority="4034" operator="equal">
      <formula>"COPM"</formula>
    </cfRule>
    <cfRule type="cellIs" dxfId="1422" priority="4035" operator="equal">
      <formula>"COAM"</formula>
    </cfRule>
    <cfRule type="cellIs" dxfId="1421" priority="4036" operator="equal">
      <formula>"COAD/CETEM"</formula>
    </cfRule>
    <cfRule type="cellIs" dxfId="1420" priority="4037" operator="equal">
      <formula>"COAD"</formula>
    </cfRule>
    <cfRule type="cellIs" dxfId="1419" priority="4038" operator="equal">
      <formula>"CATE"</formula>
    </cfRule>
  </conditionalFormatting>
  <conditionalFormatting sqref="F2298:F2299">
    <cfRule type="cellIs" dxfId="1418" priority="4058" operator="equal">
      <formula>"C"</formula>
    </cfRule>
    <cfRule type="cellIs" dxfId="1417" priority="4059" operator="equal">
      <formula>"C"</formula>
    </cfRule>
  </conditionalFormatting>
  <conditionalFormatting sqref="A2298:B2299">
    <cfRule type="cellIs" dxfId="1416" priority="4056" operator="equal">
      <formula>"C"</formula>
    </cfRule>
    <cfRule type="cellIs" dxfId="1415" priority="4057" operator="equal">
      <formula>"C"</formula>
    </cfRule>
  </conditionalFormatting>
  <conditionalFormatting sqref="C2298:D2299">
    <cfRule type="cellIs" dxfId="1414" priority="4054" operator="equal">
      <formula>"C"</formula>
    </cfRule>
    <cfRule type="cellIs" dxfId="1413" priority="4055" operator="equal">
      <formula>"C"</formula>
    </cfRule>
  </conditionalFormatting>
  <conditionalFormatting sqref="E2298:E2299">
    <cfRule type="cellIs" dxfId="1412" priority="4052" operator="equal">
      <formula>"C"</formula>
    </cfRule>
    <cfRule type="cellIs" dxfId="1411" priority="4053" operator="equal">
      <formula>"C"</formula>
    </cfRule>
  </conditionalFormatting>
  <conditionalFormatting sqref="G2298:G2299">
    <cfRule type="cellIs" dxfId="1410" priority="4041" operator="equal">
      <formula>"NR-ES"</formula>
    </cfRule>
    <cfRule type="cellIs" dxfId="1409" priority="4042" operator="equal">
      <formula>"DIR"</formula>
    </cfRule>
    <cfRule type="cellIs" dxfId="1408" priority="4043" operator="equal">
      <formula>"DIR"</formula>
    </cfRule>
    <cfRule type="cellIs" dxfId="1407" priority="4044" operator="equal">
      <formula>"DIR"</formula>
    </cfRule>
    <cfRule type="cellIs" dxfId="1406" priority="4045" operator="equal">
      <formula>"CPMA"</formula>
    </cfRule>
    <cfRule type="cellIs" dxfId="1405" priority="4046" operator="equal">
      <formula>"CPGI"</formula>
    </cfRule>
    <cfRule type="cellIs" dxfId="1404" priority="4047" operator="equal">
      <formula>"COPM"</formula>
    </cfRule>
    <cfRule type="cellIs" dxfId="1403" priority="4048" operator="equal">
      <formula>"COAM"</formula>
    </cfRule>
    <cfRule type="cellIs" dxfId="1402" priority="4049" operator="equal">
      <formula>"COAD/CETEM"</formula>
    </cfRule>
    <cfRule type="cellIs" dxfId="1401" priority="4050" operator="equal">
      <formula>"COAD"</formula>
    </cfRule>
    <cfRule type="cellIs" dxfId="1400" priority="4051" operator="equal">
      <formula>"CATE"</formula>
    </cfRule>
  </conditionalFormatting>
  <conditionalFormatting sqref="A2040:B2043">
    <cfRule type="cellIs" dxfId="1399" priority="4007" operator="equal">
      <formula>"C"</formula>
    </cfRule>
    <cfRule type="cellIs" dxfId="1398" priority="4008" operator="equal">
      <formula>"C"</formula>
    </cfRule>
  </conditionalFormatting>
  <conditionalFormatting sqref="C2040:D2043">
    <cfRule type="cellIs" dxfId="1397" priority="4005" operator="equal">
      <formula>"C"</formula>
    </cfRule>
    <cfRule type="cellIs" dxfId="1396" priority="4006" operator="equal">
      <formula>"C"</formula>
    </cfRule>
  </conditionalFormatting>
  <conditionalFormatting sqref="E2040:E2043">
    <cfRule type="cellIs" dxfId="1395" priority="4003" operator="equal">
      <formula>"C"</formula>
    </cfRule>
    <cfRule type="cellIs" dxfId="1394" priority="4004" operator="equal">
      <formula>"C"</formula>
    </cfRule>
  </conditionalFormatting>
  <conditionalFormatting sqref="F2040:F2043">
    <cfRule type="cellIs" dxfId="1393" priority="4001" operator="equal">
      <formula>"C"</formula>
    </cfRule>
    <cfRule type="cellIs" dxfId="1392" priority="4002" operator="equal">
      <formula>"C"</formula>
    </cfRule>
  </conditionalFormatting>
  <conditionalFormatting sqref="G2040:G2043">
    <cfRule type="cellIs" dxfId="1391" priority="3990" operator="equal">
      <formula>"NR-ES"</formula>
    </cfRule>
    <cfRule type="cellIs" dxfId="1390" priority="3991" operator="equal">
      <formula>"DIR"</formula>
    </cfRule>
    <cfRule type="cellIs" dxfId="1389" priority="3992" operator="equal">
      <formula>"DIR"</formula>
    </cfRule>
    <cfRule type="cellIs" dxfId="1388" priority="3993" operator="equal">
      <formula>"DIR"</formula>
    </cfRule>
    <cfRule type="cellIs" dxfId="1387" priority="3994" operator="equal">
      <formula>"CPMA"</formula>
    </cfRule>
    <cfRule type="cellIs" dxfId="1386" priority="3995" operator="equal">
      <formula>"CPGI"</formula>
    </cfRule>
    <cfRule type="cellIs" dxfId="1385" priority="3996" operator="equal">
      <formula>"COPM"</formula>
    </cfRule>
    <cfRule type="cellIs" dxfId="1384" priority="3997" operator="equal">
      <formula>"COAM"</formula>
    </cfRule>
    <cfRule type="cellIs" dxfId="1383" priority="3998" operator="equal">
      <formula>"COAD/CETEM"</formula>
    </cfRule>
    <cfRule type="cellIs" dxfId="1382" priority="3999" operator="equal">
      <formula>"COAD"</formula>
    </cfRule>
    <cfRule type="cellIs" dxfId="1381" priority="4000" operator="equal">
      <formula>"CATE"</formula>
    </cfRule>
  </conditionalFormatting>
  <conditionalFormatting sqref="F2048">
    <cfRule type="cellIs" dxfId="1380" priority="3988" operator="equal">
      <formula>"C"</formula>
    </cfRule>
    <cfRule type="cellIs" dxfId="1379" priority="3989" operator="equal">
      <formula>"C"</formula>
    </cfRule>
  </conditionalFormatting>
  <conditionalFormatting sqref="G2044:G2046 G2048">
    <cfRule type="cellIs" dxfId="1378" priority="3977" operator="equal">
      <formula>"NR-ES"</formula>
    </cfRule>
    <cfRule type="cellIs" dxfId="1377" priority="3978" operator="equal">
      <formula>"DIR"</formula>
    </cfRule>
    <cfRule type="cellIs" dxfId="1376" priority="3979" operator="equal">
      <formula>"DIR"</formula>
    </cfRule>
    <cfRule type="cellIs" dxfId="1375" priority="3980" operator="equal">
      <formula>"DIR"</formula>
    </cfRule>
    <cfRule type="cellIs" dxfId="1374" priority="3981" operator="equal">
      <formula>"CPMA"</formula>
    </cfRule>
    <cfRule type="cellIs" dxfId="1373" priority="3982" operator="equal">
      <formula>"CPGI"</formula>
    </cfRule>
    <cfRule type="cellIs" dxfId="1372" priority="3983" operator="equal">
      <formula>"COPM"</formula>
    </cfRule>
    <cfRule type="cellIs" dxfId="1371" priority="3984" operator="equal">
      <formula>"COAM"</formula>
    </cfRule>
    <cfRule type="cellIs" dxfId="1370" priority="3985" operator="equal">
      <formula>"COAD/CETEM"</formula>
    </cfRule>
    <cfRule type="cellIs" dxfId="1369" priority="3986" operator="equal">
      <formula>"COAD"</formula>
    </cfRule>
    <cfRule type="cellIs" dxfId="1368" priority="3987" operator="equal">
      <formula>"CATE"</formula>
    </cfRule>
  </conditionalFormatting>
  <conditionalFormatting sqref="F2049">
    <cfRule type="cellIs" dxfId="1367" priority="3975" operator="equal">
      <formula>"C"</formula>
    </cfRule>
    <cfRule type="cellIs" dxfId="1366" priority="3976" operator="equal">
      <formula>"C"</formula>
    </cfRule>
  </conditionalFormatting>
  <conditionalFormatting sqref="G2049">
    <cfRule type="cellIs" dxfId="1365" priority="3964" operator="equal">
      <formula>"NR-ES"</formula>
    </cfRule>
    <cfRule type="cellIs" dxfId="1364" priority="3965" operator="equal">
      <formula>"DIR"</formula>
    </cfRule>
    <cfRule type="cellIs" dxfId="1363" priority="3966" operator="equal">
      <formula>"DIR"</formula>
    </cfRule>
    <cfRule type="cellIs" dxfId="1362" priority="3967" operator="equal">
      <formula>"DIR"</formula>
    </cfRule>
    <cfRule type="cellIs" dxfId="1361" priority="3968" operator="equal">
      <formula>"CPMA"</formula>
    </cfRule>
    <cfRule type="cellIs" dxfId="1360" priority="3969" operator="equal">
      <formula>"CPGI"</formula>
    </cfRule>
    <cfRule type="cellIs" dxfId="1359" priority="3970" operator="equal">
      <formula>"COPM"</formula>
    </cfRule>
    <cfRule type="cellIs" dxfId="1358" priority="3971" operator="equal">
      <formula>"COAM"</formula>
    </cfRule>
    <cfRule type="cellIs" dxfId="1357" priority="3972" operator="equal">
      <formula>"COAD/CETEM"</formula>
    </cfRule>
    <cfRule type="cellIs" dxfId="1356" priority="3973" operator="equal">
      <formula>"COAD"</formula>
    </cfRule>
    <cfRule type="cellIs" dxfId="1355" priority="3974" operator="equal">
      <formula>"CATE"</formula>
    </cfRule>
  </conditionalFormatting>
  <conditionalFormatting sqref="F2484">
    <cfRule type="cellIs" dxfId="1354" priority="3962" operator="equal">
      <formula>"C"</formula>
    </cfRule>
    <cfRule type="cellIs" dxfId="1353" priority="3963" operator="equal">
      <formula>"C"</formula>
    </cfRule>
  </conditionalFormatting>
  <conditionalFormatting sqref="A2484:B2484">
    <cfRule type="cellIs" dxfId="1352" priority="3960" operator="equal">
      <formula>"C"</formula>
    </cfRule>
    <cfRule type="cellIs" dxfId="1351" priority="3961" operator="equal">
      <formula>"C"</formula>
    </cfRule>
  </conditionalFormatting>
  <conditionalFormatting sqref="C2484:D2484">
    <cfRule type="cellIs" dxfId="1350" priority="3958" operator="equal">
      <formula>"C"</formula>
    </cfRule>
    <cfRule type="cellIs" dxfId="1349" priority="3959" operator="equal">
      <formula>"C"</formula>
    </cfRule>
  </conditionalFormatting>
  <conditionalFormatting sqref="E2484">
    <cfRule type="cellIs" dxfId="1348" priority="3956" operator="equal">
      <formula>"C"</formula>
    </cfRule>
    <cfRule type="cellIs" dxfId="1347" priority="3957" operator="equal">
      <formula>"C"</formula>
    </cfRule>
  </conditionalFormatting>
  <conditionalFormatting sqref="G2484">
    <cfRule type="cellIs" dxfId="1346" priority="3954" operator="equal">
      <formula>"C"</formula>
    </cfRule>
    <cfRule type="cellIs" dxfId="1345" priority="3955" operator="equal">
      <formula>"C"</formula>
    </cfRule>
  </conditionalFormatting>
  <conditionalFormatting sqref="G2484">
    <cfRule type="cellIs" dxfId="1344" priority="3943" operator="equal">
      <formula>"NR-ES"</formula>
    </cfRule>
    <cfRule type="cellIs" dxfId="1343" priority="3944" operator="equal">
      <formula>"DIR"</formula>
    </cfRule>
    <cfRule type="cellIs" dxfId="1342" priority="3945" operator="equal">
      <formula>"DIR"</formula>
    </cfRule>
    <cfRule type="cellIs" dxfId="1341" priority="3946" operator="equal">
      <formula>"DIR"</formula>
    </cfRule>
    <cfRule type="cellIs" dxfId="1340" priority="3947" operator="equal">
      <formula>"CPMA"</formula>
    </cfRule>
    <cfRule type="cellIs" dxfId="1339" priority="3948" operator="equal">
      <formula>"CPGI"</formula>
    </cfRule>
    <cfRule type="cellIs" dxfId="1338" priority="3949" operator="equal">
      <formula>"COPM"</formula>
    </cfRule>
    <cfRule type="cellIs" dxfId="1337" priority="3950" operator="equal">
      <formula>"COAM"</formula>
    </cfRule>
    <cfRule type="cellIs" dxfId="1336" priority="3951" operator="equal">
      <formula>"COAD/CETEM"</formula>
    </cfRule>
    <cfRule type="cellIs" dxfId="1335" priority="3952" operator="equal">
      <formula>"COAD"</formula>
    </cfRule>
    <cfRule type="cellIs" dxfId="1334" priority="3953" operator="equal">
      <formula>"CATE"</formula>
    </cfRule>
  </conditionalFormatting>
  <conditionalFormatting sqref="F2318">
    <cfRule type="cellIs" dxfId="1333" priority="3933" operator="equal">
      <formula>"C"</formula>
    </cfRule>
    <cfRule type="cellIs" dxfId="1332" priority="3934" operator="equal">
      <formula>"C"</formula>
    </cfRule>
  </conditionalFormatting>
  <conditionalFormatting sqref="A2318:B2318">
    <cfRule type="cellIs" dxfId="1331" priority="3931" operator="equal">
      <formula>"C"</formula>
    </cfRule>
    <cfRule type="cellIs" dxfId="1330" priority="3932" operator="equal">
      <formula>"C"</formula>
    </cfRule>
  </conditionalFormatting>
  <conditionalFormatting sqref="C2318:D2318">
    <cfRule type="cellIs" dxfId="1329" priority="3929" operator="equal">
      <formula>"C"</formula>
    </cfRule>
    <cfRule type="cellIs" dxfId="1328" priority="3930" operator="equal">
      <formula>"C"</formula>
    </cfRule>
  </conditionalFormatting>
  <conditionalFormatting sqref="E2318">
    <cfRule type="cellIs" dxfId="1327" priority="3927" operator="equal">
      <formula>"C"</formula>
    </cfRule>
    <cfRule type="cellIs" dxfId="1326" priority="3928" operator="equal">
      <formula>"C"</formula>
    </cfRule>
  </conditionalFormatting>
  <conditionalFormatting sqref="F2319">
    <cfRule type="cellIs" dxfId="1325" priority="3925" operator="equal">
      <formula>"C"</formula>
    </cfRule>
    <cfRule type="cellIs" dxfId="1324" priority="3926" operator="equal">
      <formula>"C"</formula>
    </cfRule>
  </conditionalFormatting>
  <conditionalFormatting sqref="A2319:B2319">
    <cfRule type="cellIs" dxfId="1323" priority="3923" operator="equal">
      <formula>"C"</formula>
    </cfRule>
    <cfRule type="cellIs" dxfId="1322" priority="3924" operator="equal">
      <formula>"C"</formula>
    </cfRule>
  </conditionalFormatting>
  <conditionalFormatting sqref="C2319:D2319">
    <cfRule type="cellIs" dxfId="1321" priority="3921" operator="equal">
      <formula>"C"</formula>
    </cfRule>
    <cfRule type="cellIs" dxfId="1320" priority="3922" operator="equal">
      <formula>"C"</formula>
    </cfRule>
  </conditionalFormatting>
  <conditionalFormatting sqref="E2319">
    <cfRule type="cellIs" dxfId="1319" priority="3919" operator="equal">
      <formula>"C"</formula>
    </cfRule>
    <cfRule type="cellIs" dxfId="1318" priority="3920" operator="equal">
      <formula>"C"</formula>
    </cfRule>
  </conditionalFormatting>
  <conditionalFormatting sqref="G2047">
    <cfRule type="cellIs" dxfId="1317" priority="3879" operator="equal">
      <formula>"NR-ES"</formula>
    </cfRule>
    <cfRule type="cellIs" dxfId="1316" priority="3880" operator="equal">
      <formula>"DIR"</formula>
    </cfRule>
    <cfRule type="cellIs" dxfId="1315" priority="3881" operator="equal">
      <formula>"DIR"</formula>
    </cfRule>
    <cfRule type="cellIs" dxfId="1314" priority="3882" operator="equal">
      <formula>"DIR"</formula>
    </cfRule>
    <cfRule type="cellIs" dxfId="1313" priority="3883" operator="equal">
      <formula>"CPMA"</formula>
    </cfRule>
    <cfRule type="cellIs" dxfId="1312" priority="3884" operator="equal">
      <formula>"CPGI"</formula>
    </cfRule>
    <cfRule type="cellIs" dxfId="1311" priority="3885" operator="equal">
      <formula>"COPM"</formula>
    </cfRule>
    <cfRule type="cellIs" dxfId="1310" priority="3886" operator="equal">
      <formula>"COAM"</formula>
    </cfRule>
    <cfRule type="cellIs" dxfId="1309" priority="3887" operator="equal">
      <formula>"COAD/CETEM"</formula>
    </cfRule>
    <cfRule type="cellIs" dxfId="1308" priority="3888" operator="equal">
      <formula>"COAD"</formula>
    </cfRule>
    <cfRule type="cellIs" dxfId="1307" priority="3889" operator="equal">
      <formula>"CATE"</formula>
    </cfRule>
  </conditionalFormatting>
  <conditionalFormatting sqref="H2718:H2735">
    <cfRule type="cellIs" dxfId="1306" priority="3849" operator="equal">
      <formula>"NR-ES"</formula>
    </cfRule>
    <cfRule type="cellIs" dxfId="1305" priority="3850" operator="equal">
      <formula>"DIR"</formula>
    </cfRule>
    <cfRule type="cellIs" dxfId="1304" priority="3851" operator="equal">
      <formula>"DIR"</formula>
    </cfRule>
    <cfRule type="cellIs" dxfId="1303" priority="3852" operator="equal">
      <formula>"DIR"</formula>
    </cfRule>
    <cfRule type="cellIs" dxfId="1302" priority="3853" operator="equal">
      <formula>"CPMA"</formula>
    </cfRule>
    <cfRule type="cellIs" dxfId="1301" priority="3854" operator="equal">
      <formula>"CPGI"</formula>
    </cfRule>
    <cfRule type="cellIs" dxfId="1300" priority="3855" operator="equal">
      <formula>"COPM"</formula>
    </cfRule>
    <cfRule type="cellIs" dxfId="1299" priority="3856" operator="equal">
      <formula>"COAM"</formula>
    </cfRule>
    <cfRule type="cellIs" dxfId="1298" priority="3857" operator="equal">
      <formula>"COAD/CETEM"</formula>
    </cfRule>
    <cfRule type="cellIs" dxfId="1297" priority="3858" operator="equal">
      <formula>"COAD"</formula>
    </cfRule>
    <cfRule type="cellIs" dxfId="1296" priority="3859" operator="equal">
      <formula>"CATE"</formula>
    </cfRule>
  </conditionalFormatting>
  <conditionalFormatting sqref="F2492:H2492">
    <cfRule type="cellIs" dxfId="1295" priority="3845" operator="equal">
      <formula>"D"</formula>
    </cfRule>
    <cfRule type="cellIs" dxfId="1294" priority="3846" operator="equal">
      <formula>"C"</formula>
    </cfRule>
  </conditionalFormatting>
  <conditionalFormatting sqref="A2491">
    <cfRule type="cellIs" dxfId="1293" priority="3826" operator="equal">
      <formula>"NR-ES"</formula>
    </cfRule>
    <cfRule type="cellIs" dxfId="1292" priority="3827" operator="equal">
      <formula>"COAD"</formula>
    </cfRule>
    <cfRule type="cellIs" dxfId="1291" priority="3828" operator="equal">
      <formula>"DIR"</formula>
    </cfRule>
    <cfRule type="cellIs" dxfId="1290" priority="3829" operator="equal">
      <formula>"CPMA"</formula>
    </cfRule>
    <cfRule type="cellIs" dxfId="1289" priority="3830" operator="equal">
      <formula>"CPGI"</formula>
    </cfRule>
    <cfRule type="cellIs" dxfId="1288" priority="3831" operator="equal">
      <formula>"COPM"</formula>
    </cfRule>
    <cfRule type="cellIs" dxfId="1287" priority="3832" operator="equal">
      <formula>"COAD/CETEM"</formula>
    </cfRule>
    <cfRule type="cellIs" dxfId="1286" priority="3833" operator="equal">
      <formula>"CATE"</formula>
    </cfRule>
  </conditionalFormatting>
  <conditionalFormatting sqref="A2491">
    <cfRule type="cellIs" dxfId="1285" priority="3825" operator="equal">
      <formula>"COAM"</formula>
    </cfRule>
  </conditionalFormatting>
  <conditionalFormatting sqref="F2569:F2696 F2723:F2735">
    <cfRule type="cellIs" dxfId="1284" priority="3817" operator="equal">
      <formula>"C"</formula>
    </cfRule>
    <cfRule type="cellIs" dxfId="1283" priority="3818" operator="equal">
      <formula>"C"</formula>
    </cfRule>
  </conditionalFormatting>
  <conditionalFormatting sqref="A2677 A2679:A2681 A2678:B2678 A2682:B2696 A2569:B2569 A2723:B2735">
    <cfRule type="cellIs" dxfId="1282" priority="3815" operator="equal">
      <formula>"C"</formula>
    </cfRule>
    <cfRule type="cellIs" dxfId="1281" priority="3816" operator="equal">
      <formula>"C"</formula>
    </cfRule>
  </conditionalFormatting>
  <conditionalFormatting sqref="D2581 D2617:D2618 D2622:D2623 D2633:D2634 D2677 D2679:D2681 D2688 C2569:D2569 C2619:D2621 C2635:D2676 C2678:D2678 C2682:D2687 C2689:D2696 C2624:D2632 C2723:D2735 C2571:D2580">
    <cfRule type="cellIs" dxfId="1280" priority="3809" operator="equal">
      <formula>"C"</formula>
    </cfRule>
    <cfRule type="cellIs" dxfId="1279" priority="3810" operator="equal">
      <formula>"C"</formula>
    </cfRule>
  </conditionalFormatting>
  <conditionalFormatting sqref="E2569 E2619:E2621 E2682:E2696 E2624:E2678 E2723:E2735 E2571:E2579">
    <cfRule type="cellIs" dxfId="1278" priority="3807" operator="equal">
      <formula>"C"</formula>
    </cfRule>
    <cfRule type="cellIs" dxfId="1277" priority="3808" operator="equal">
      <formula>"C"</formula>
    </cfRule>
  </conditionalFormatting>
  <conditionalFormatting sqref="E2502">
    <cfRule type="cellIs" dxfId="1276" priority="3760" operator="equal">
      <formula>"NR-ES"</formula>
    </cfRule>
    <cfRule type="cellIs" dxfId="1275" priority="3761" operator="equal">
      <formula>"COAD"</formula>
    </cfRule>
    <cfRule type="cellIs" dxfId="1274" priority="3762" operator="equal">
      <formula>"DIR"</formula>
    </cfRule>
    <cfRule type="cellIs" dxfId="1273" priority="3763" operator="equal">
      <formula>"CPMA"</formula>
    </cfRule>
    <cfRule type="cellIs" dxfId="1272" priority="3764" operator="equal">
      <formula>"CPGI"</formula>
    </cfRule>
    <cfRule type="cellIs" dxfId="1271" priority="3765" operator="equal">
      <formula>"COPM"</formula>
    </cfRule>
    <cfRule type="cellIs" dxfId="1270" priority="3766" operator="equal">
      <formula>"COAD/CETEM"</formula>
    </cfRule>
    <cfRule type="cellIs" dxfId="1269" priority="3767" operator="equal">
      <formula>"CATE"</formula>
    </cfRule>
  </conditionalFormatting>
  <conditionalFormatting sqref="E2502">
    <cfRule type="cellIs" dxfId="1268" priority="3759" operator="equal">
      <formula>"COAM"</formula>
    </cfRule>
  </conditionalFormatting>
  <conditionalFormatting sqref="E2502">
    <cfRule type="cellIs" dxfId="1267" priority="3758" operator="equal">
      <formula>"C"</formula>
    </cfRule>
  </conditionalFormatting>
  <conditionalFormatting sqref="E2502">
    <cfRule type="cellIs" dxfId="1266" priority="3756" operator="equal">
      <formula>"CATE"</formula>
    </cfRule>
    <cfRule type="cellIs" dxfId="1265" priority="3757" operator="equal">
      <formula>"COAM"</formula>
    </cfRule>
  </conditionalFormatting>
  <conditionalFormatting sqref="E2502">
    <cfRule type="cellIs" dxfId="1264" priority="3755" operator="equal">
      <formula>"CATE"</formula>
    </cfRule>
  </conditionalFormatting>
  <conditionalFormatting sqref="E2502">
    <cfRule type="cellIs" dxfId="1263" priority="3753" operator="equal">
      <formula>"DIR"</formula>
    </cfRule>
    <cfRule type="cellIs" dxfId="1262" priority="3754" operator="equal">
      <formula>"COAD/CETEM"</formula>
    </cfRule>
  </conditionalFormatting>
  <conditionalFormatting sqref="E2502">
    <cfRule type="cellIs" dxfId="1261" priority="3752" operator="equal">
      <formula>"COAD"</formula>
    </cfRule>
  </conditionalFormatting>
  <conditionalFormatting sqref="E2502">
    <cfRule type="cellIs" dxfId="1260" priority="3748" operator="equal">
      <formula>"CPMA"</formula>
    </cfRule>
    <cfRule type="cellIs" dxfId="1259" priority="3749" operator="equal">
      <formula>"COPM"</formula>
    </cfRule>
    <cfRule type="cellIs" dxfId="1258" priority="3750" operator="equal">
      <formula>"NR-ES"</formula>
    </cfRule>
    <cfRule type="cellIs" dxfId="1257" priority="3751" operator="equal">
      <formula>"CPGI"</formula>
    </cfRule>
  </conditionalFormatting>
  <conditionalFormatting sqref="E2697">
    <cfRule type="cellIs" dxfId="1256" priority="3716" operator="equal">
      <formula>"NR-ES"</formula>
    </cfRule>
    <cfRule type="cellIs" dxfId="1255" priority="3717" operator="equal">
      <formula>"COAD"</formula>
    </cfRule>
    <cfRule type="cellIs" dxfId="1254" priority="3718" operator="equal">
      <formula>"DIR"</formula>
    </cfRule>
    <cfRule type="cellIs" dxfId="1253" priority="3719" operator="equal">
      <formula>"CPMA"</formula>
    </cfRule>
    <cfRule type="cellIs" dxfId="1252" priority="3720" operator="equal">
      <formula>"CPGI"</formula>
    </cfRule>
    <cfRule type="cellIs" dxfId="1251" priority="3721" operator="equal">
      <formula>"COPM"</formula>
    </cfRule>
    <cfRule type="cellIs" dxfId="1250" priority="3722" operator="equal">
      <formula>"COAD/CETEM"</formula>
    </cfRule>
    <cfRule type="cellIs" dxfId="1249" priority="3723" operator="equal">
      <formula>"CATE"</formula>
    </cfRule>
  </conditionalFormatting>
  <conditionalFormatting sqref="E2697">
    <cfRule type="cellIs" dxfId="1248" priority="3715" operator="equal">
      <formula>"COAM"</formula>
    </cfRule>
  </conditionalFormatting>
  <conditionalFormatting sqref="E2697">
    <cfRule type="cellIs" dxfId="1247" priority="3714" operator="equal">
      <formula>"C"</formula>
    </cfRule>
  </conditionalFormatting>
  <conditionalFormatting sqref="E2697">
    <cfRule type="cellIs" dxfId="1246" priority="3712" operator="equal">
      <formula>"CATE"</formula>
    </cfRule>
    <cfRule type="cellIs" dxfId="1245" priority="3713" operator="equal">
      <formula>"COAM"</formula>
    </cfRule>
  </conditionalFormatting>
  <conditionalFormatting sqref="E2697">
    <cfRule type="cellIs" dxfId="1244" priority="3711" operator="equal">
      <formula>"CATE"</formula>
    </cfRule>
  </conditionalFormatting>
  <conditionalFormatting sqref="E2697">
    <cfRule type="cellIs" dxfId="1243" priority="3709" operator="equal">
      <formula>"DIR"</formula>
    </cfRule>
    <cfRule type="cellIs" dxfId="1242" priority="3710" operator="equal">
      <formula>"COAD/CETEM"</formula>
    </cfRule>
  </conditionalFormatting>
  <conditionalFormatting sqref="E2697">
    <cfRule type="cellIs" dxfId="1241" priority="3708" operator="equal">
      <formula>"COAD"</formula>
    </cfRule>
  </conditionalFormatting>
  <conditionalFormatting sqref="E2697">
    <cfRule type="cellIs" dxfId="1240" priority="3704" operator="equal">
      <formula>"CPMA"</formula>
    </cfRule>
    <cfRule type="cellIs" dxfId="1239" priority="3705" operator="equal">
      <formula>"COPM"</formula>
    </cfRule>
    <cfRule type="cellIs" dxfId="1238" priority="3706" operator="equal">
      <formula>"NR-ES"</formula>
    </cfRule>
    <cfRule type="cellIs" dxfId="1237" priority="3707" operator="equal">
      <formula>"CPGI"</formula>
    </cfRule>
  </conditionalFormatting>
  <conditionalFormatting sqref="E2717">
    <cfRule type="cellIs" dxfId="1236" priority="3672" operator="equal">
      <formula>"NR-ES"</formula>
    </cfRule>
    <cfRule type="cellIs" dxfId="1235" priority="3673" operator="equal">
      <formula>"COAD"</formula>
    </cfRule>
    <cfRule type="cellIs" dxfId="1234" priority="3674" operator="equal">
      <formula>"DIR"</formula>
    </cfRule>
    <cfRule type="cellIs" dxfId="1233" priority="3675" operator="equal">
      <formula>"CPMA"</formula>
    </cfRule>
    <cfRule type="cellIs" dxfId="1232" priority="3676" operator="equal">
      <formula>"CPGI"</formula>
    </cfRule>
    <cfRule type="cellIs" dxfId="1231" priority="3677" operator="equal">
      <formula>"COPM"</formula>
    </cfRule>
    <cfRule type="cellIs" dxfId="1230" priority="3678" operator="equal">
      <formula>"COAD/CETEM"</formula>
    </cfRule>
    <cfRule type="cellIs" dxfId="1229" priority="3679" operator="equal">
      <formula>"CATE"</formula>
    </cfRule>
  </conditionalFormatting>
  <conditionalFormatting sqref="E2717">
    <cfRule type="cellIs" dxfId="1228" priority="3671" operator="equal">
      <formula>"COAM"</formula>
    </cfRule>
  </conditionalFormatting>
  <conditionalFormatting sqref="E2717">
    <cfRule type="cellIs" dxfId="1227" priority="3670" operator="equal">
      <formula>"C"</formula>
    </cfRule>
  </conditionalFormatting>
  <conditionalFormatting sqref="E2717">
    <cfRule type="cellIs" dxfId="1226" priority="3668" operator="equal">
      <formula>"CATE"</formula>
    </cfRule>
    <cfRule type="cellIs" dxfId="1225" priority="3669" operator="equal">
      <formula>"COAM"</formula>
    </cfRule>
  </conditionalFormatting>
  <conditionalFormatting sqref="E2717">
    <cfRule type="cellIs" dxfId="1224" priority="3667" operator="equal">
      <formula>"CATE"</formula>
    </cfRule>
  </conditionalFormatting>
  <conditionalFormatting sqref="E2717">
    <cfRule type="cellIs" dxfId="1223" priority="3665" operator="equal">
      <formula>"DIR"</formula>
    </cfRule>
    <cfRule type="cellIs" dxfId="1222" priority="3666" operator="equal">
      <formula>"COAD/CETEM"</formula>
    </cfRule>
  </conditionalFormatting>
  <conditionalFormatting sqref="E2717">
    <cfRule type="cellIs" dxfId="1221" priority="3664" operator="equal">
      <formula>"COAD"</formula>
    </cfRule>
  </conditionalFormatting>
  <conditionalFormatting sqref="E2717">
    <cfRule type="cellIs" dxfId="1220" priority="3660" operator="equal">
      <formula>"CPMA"</formula>
    </cfRule>
    <cfRule type="cellIs" dxfId="1219" priority="3661" operator="equal">
      <formula>"COPM"</formula>
    </cfRule>
    <cfRule type="cellIs" dxfId="1218" priority="3662" operator="equal">
      <formula>"NR-ES"</formula>
    </cfRule>
    <cfRule type="cellIs" dxfId="1217" priority="3663" operator="equal">
      <formula>"CPGI"</formula>
    </cfRule>
  </conditionalFormatting>
  <conditionalFormatting sqref="E2750">
    <cfRule type="cellIs" dxfId="1216" priority="3584" operator="equal">
      <formula>"NR-ES"</formula>
    </cfRule>
    <cfRule type="cellIs" dxfId="1215" priority="3585" operator="equal">
      <formula>"COAD"</formula>
    </cfRule>
    <cfRule type="cellIs" dxfId="1214" priority="3586" operator="equal">
      <formula>"DIR"</formula>
    </cfRule>
    <cfRule type="cellIs" dxfId="1213" priority="3587" operator="equal">
      <formula>"CPMA"</formula>
    </cfRule>
    <cfRule type="cellIs" dxfId="1212" priority="3588" operator="equal">
      <formula>"CPGI"</formula>
    </cfRule>
    <cfRule type="cellIs" dxfId="1211" priority="3589" operator="equal">
      <formula>"COPM"</formula>
    </cfRule>
    <cfRule type="cellIs" dxfId="1210" priority="3590" operator="equal">
      <formula>"COAD/CETEM"</formula>
    </cfRule>
    <cfRule type="cellIs" dxfId="1209" priority="3591" operator="equal">
      <formula>"CATE"</formula>
    </cfRule>
  </conditionalFormatting>
  <conditionalFormatting sqref="E2750">
    <cfRule type="cellIs" dxfId="1208" priority="3583" operator="equal">
      <formula>"COAM"</formula>
    </cfRule>
  </conditionalFormatting>
  <conditionalFormatting sqref="E2750">
    <cfRule type="cellIs" dxfId="1207" priority="3582" operator="equal">
      <formula>"C"</formula>
    </cfRule>
  </conditionalFormatting>
  <conditionalFormatting sqref="E2750">
    <cfRule type="cellIs" dxfId="1206" priority="3580" operator="equal">
      <formula>"CATE"</formula>
    </cfRule>
    <cfRule type="cellIs" dxfId="1205" priority="3581" operator="equal">
      <formula>"COAM"</formula>
    </cfRule>
  </conditionalFormatting>
  <conditionalFormatting sqref="E2750">
    <cfRule type="cellIs" dxfId="1204" priority="3579" operator="equal">
      <formula>"CATE"</formula>
    </cfRule>
  </conditionalFormatting>
  <conditionalFormatting sqref="E2750">
    <cfRule type="cellIs" dxfId="1203" priority="3577" operator="equal">
      <formula>"DIR"</formula>
    </cfRule>
    <cfRule type="cellIs" dxfId="1202" priority="3578" operator="equal">
      <formula>"COAD/CETEM"</formula>
    </cfRule>
  </conditionalFormatting>
  <conditionalFormatting sqref="E2750">
    <cfRule type="cellIs" dxfId="1201" priority="3576" operator="equal">
      <formula>"COAD"</formula>
    </cfRule>
  </conditionalFormatting>
  <conditionalFormatting sqref="E2750">
    <cfRule type="cellIs" dxfId="1200" priority="3572" operator="equal">
      <formula>"CPMA"</formula>
    </cfRule>
    <cfRule type="cellIs" dxfId="1199" priority="3573" operator="equal">
      <formula>"COPM"</formula>
    </cfRule>
    <cfRule type="cellIs" dxfId="1198" priority="3574" operator="equal">
      <formula>"NR-ES"</formula>
    </cfRule>
    <cfRule type="cellIs" dxfId="1197" priority="3575" operator="equal">
      <formula>"CPGI"</formula>
    </cfRule>
  </conditionalFormatting>
  <conditionalFormatting sqref="E2888">
    <cfRule type="cellIs" dxfId="1196" priority="3540" operator="equal">
      <formula>"NR-ES"</formula>
    </cfRule>
    <cfRule type="cellIs" dxfId="1195" priority="3541" operator="equal">
      <formula>"COAD"</formula>
    </cfRule>
    <cfRule type="cellIs" dxfId="1194" priority="3542" operator="equal">
      <formula>"DIR"</formula>
    </cfRule>
    <cfRule type="cellIs" dxfId="1193" priority="3543" operator="equal">
      <formula>"CPMA"</formula>
    </cfRule>
    <cfRule type="cellIs" dxfId="1192" priority="3544" operator="equal">
      <formula>"CPGI"</formula>
    </cfRule>
    <cfRule type="cellIs" dxfId="1191" priority="3545" operator="equal">
      <formula>"COPM"</formula>
    </cfRule>
    <cfRule type="cellIs" dxfId="1190" priority="3546" operator="equal">
      <formula>"COAD/CETEM"</formula>
    </cfRule>
    <cfRule type="cellIs" dxfId="1189" priority="3547" operator="equal">
      <formula>"CATE"</formula>
    </cfRule>
  </conditionalFormatting>
  <conditionalFormatting sqref="E2888">
    <cfRule type="cellIs" dxfId="1188" priority="3539" operator="equal">
      <formula>"COAM"</formula>
    </cfRule>
  </conditionalFormatting>
  <conditionalFormatting sqref="E2888">
    <cfRule type="cellIs" dxfId="1187" priority="3538" operator="equal">
      <formula>"C"</formula>
    </cfRule>
  </conditionalFormatting>
  <conditionalFormatting sqref="E2888">
    <cfRule type="cellIs" dxfId="1186" priority="3536" operator="equal">
      <formula>"CATE"</formula>
    </cfRule>
    <cfRule type="cellIs" dxfId="1185" priority="3537" operator="equal">
      <formula>"COAM"</formula>
    </cfRule>
  </conditionalFormatting>
  <conditionalFormatting sqref="E2888">
    <cfRule type="cellIs" dxfId="1184" priority="3535" operator="equal">
      <formula>"CATE"</formula>
    </cfRule>
  </conditionalFormatting>
  <conditionalFormatting sqref="E2888">
    <cfRule type="cellIs" dxfId="1183" priority="3533" operator="equal">
      <formula>"DIR"</formula>
    </cfRule>
    <cfRule type="cellIs" dxfId="1182" priority="3534" operator="equal">
      <formula>"COAD/CETEM"</formula>
    </cfRule>
  </conditionalFormatting>
  <conditionalFormatting sqref="E2888">
    <cfRule type="cellIs" dxfId="1181" priority="3532" operator="equal">
      <formula>"COAD"</formula>
    </cfRule>
  </conditionalFormatting>
  <conditionalFormatting sqref="E2888">
    <cfRule type="cellIs" dxfId="1180" priority="3528" operator="equal">
      <formula>"CPMA"</formula>
    </cfRule>
    <cfRule type="cellIs" dxfId="1179" priority="3529" operator="equal">
      <formula>"COPM"</formula>
    </cfRule>
    <cfRule type="cellIs" dxfId="1178" priority="3530" operator="equal">
      <formula>"NR-ES"</formula>
    </cfRule>
    <cfRule type="cellIs" dxfId="1177" priority="3531" operator="equal">
      <formula>"CPGI"</formula>
    </cfRule>
  </conditionalFormatting>
  <conditionalFormatting sqref="E2963">
    <cfRule type="cellIs" dxfId="1176" priority="3496" operator="equal">
      <formula>"NR-ES"</formula>
    </cfRule>
    <cfRule type="cellIs" dxfId="1175" priority="3497" operator="equal">
      <formula>"COAD"</formula>
    </cfRule>
    <cfRule type="cellIs" dxfId="1174" priority="3498" operator="equal">
      <formula>"DIR"</formula>
    </cfRule>
    <cfRule type="cellIs" dxfId="1173" priority="3499" operator="equal">
      <formula>"CPMA"</formula>
    </cfRule>
    <cfRule type="cellIs" dxfId="1172" priority="3500" operator="equal">
      <formula>"CPGI"</formula>
    </cfRule>
    <cfRule type="cellIs" dxfId="1171" priority="3501" operator="equal">
      <formula>"COPM"</formula>
    </cfRule>
    <cfRule type="cellIs" dxfId="1170" priority="3502" operator="equal">
      <formula>"COAD/CETEM"</formula>
    </cfRule>
    <cfRule type="cellIs" dxfId="1169" priority="3503" operator="equal">
      <formula>"CATE"</formula>
    </cfRule>
  </conditionalFormatting>
  <conditionalFormatting sqref="E2963">
    <cfRule type="cellIs" dxfId="1168" priority="3495" operator="equal">
      <formula>"COAM"</formula>
    </cfRule>
  </conditionalFormatting>
  <conditionalFormatting sqref="E2963">
    <cfRule type="cellIs" dxfId="1167" priority="3494" operator="equal">
      <formula>"C"</formula>
    </cfRule>
  </conditionalFormatting>
  <conditionalFormatting sqref="E2963">
    <cfRule type="cellIs" dxfId="1166" priority="3492" operator="equal">
      <formula>"CATE"</formula>
    </cfRule>
    <cfRule type="cellIs" dxfId="1165" priority="3493" operator="equal">
      <formula>"COAM"</formula>
    </cfRule>
  </conditionalFormatting>
  <conditionalFormatting sqref="E2963">
    <cfRule type="cellIs" dxfId="1164" priority="3491" operator="equal">
      <formula>"CATE"</formula>
    </cfRule>
  </conditionalFormatting>
  <conditionalFormatting sqref="E2963">
    <cfRule type="cellIs" dxfId="1163" priority="3489" operator="equal">
      <formula>"DIR"</formula>
    </cfRule>
    <cfRule type="cellIs" dxfId="1162" priority="3490" operator="equal">
      <formula>"COAD/CETEM"</formula>
    </cfRule>
  </conditionalFormatting>
  <conditionalFormatting sqref="E2963">
    <cfRule type="cellIs" dxfId="1161" priority="3488" operator="equal">
      <formula>"COAD"</formula>
    </cfRule>
  </conditionalFormatting>
  <conditionalFormatting sqref="E2963">
    <cfRule type="cellIs" dxfId="1160" priority="3484" operator="equal">
      <formula>"CPMA"</formula>
    </cfRule>
    <cfRule type="cellIs" dxfId="1159" priority="3485" operator="equal">
      <formula>"COPM"</formula>
    </cfRule>
    <cfRule type="cellIs" dxfId="1158" priority="3486" operator="equal">
      <formula>"NR-ES"</formula>
    </cfRule>
    <cfRule type="cellIs" dxfId="1157" priority="3487" operator="equal">
      <formula>"CPGI"</formula>
    </cfRule>
  </conditionalFormatting>
  <conditionalFormatting sqref="G2922:G2962">
    <cfRule type="cellIs" dxfId="1156" priority="3482" operator="equal">
      <formula>"C"</formula>
    </cfRule>
    <cfRule type="cellIs" dxfId="1155" priority="3483" operator="equal">
      <formula>"C"</formula>
    </cfRule>
  </conditionalFormatting>
  <conditionalFormatting sqref="G2922:G2962">
    <cfRule type="cellIs" dxfId="1154" priority="3471" operator="equal">
      <formula>"NR-ES"</formula>
    </cfRule>
    <cfRule type="cellIs" dxfId="1153" priority="3472" operator="equal">
      <formula>"DIR"</formula>
    </cfRule>
    <cfRule type="cellIs" dxfId="1152" priority="3473" operator="equal">
      <formula>"DIR"</formula>
    </cfRule>
    <cfRule type="cellIs" dxfId="1151" priority="3474" operator="equal">
      <formula>"DIR"</formula>
    </cfRule>
    <cfRule type="cellIs" dxfId="1150" priority="3475" operator="equal">
      <formula>"CPMA"</formula>
    </cfRule>
    <cfRule type="cellIs" dxfId="1149" priority="3476" operator="equal">
      <formula>"CPGI"</formula>
    </cfRule>
    <cfRule type="cellIs" dxfId="1148" priority="3477" operator="equal">
      <formula>"COPM"</formula>
    </cfRule>
    <cfRule type="cellIs" dxfId="1147" priority="3478" operator="equal">
      <formula>"COAM"</formula>
    </cfRule>
    <cfRule type="cellIs" dxfId="1146" priority="3479" operator="equal">
      <formula>"COAD/CETEM"</formula>
    </cfRule>
    <cfRule type="cellIs" dxfId="1145" priority="3480" operator="equal">
      <formula>"COAD"</formula>
    </cfRule>
    <cfRule type="cellIs" dxfId="1144" priority="3481" operator="equal">
      <formula>"CATE"</formula>
    </cfRule>
  </conditionalFormatting>
  <conditionalFormatting sqref="G2723:G2735">
    <cfRule type="cellIs" dxfId="1143" priority="3447" operator="equal">
      <formula>"NR-ES"</formula>
    </cfRule>
    <cfRule type="cellIs" dxfId="1142" priority="3448" operator="equal">
      <formula>"DIR"</formula>
    </cfRule>
    <cfRule type="cellIs" dxfId="1141" priority="3449" operator="equal">
      <formula>"DIR"</formula>
    </cfRule>
    <cfRule type="cellIs" dxfId="1140" priority="3450" operator="equal">
      <formula>"DIR"</formula>
    </cfRule>
    <cfRule type="cellIs" dxfId="1139" priority="3451" operator="equal">
      <formula>"CPMA"</formula>
    </cfRule>
    <cfRule type="cellIs" dxfId="1138" priority="3452" operator="equal">
      <formula>"CPGI"</formula>
    </cfRule>
    <cfRule type="cellIs" dxfId="1137" priority="3453" operator="equal">
      <formula>"COPM"</formula>
    </cfRule>
    <cfRule type="cellIs" dxfId="1136" priority="3454" operator="equal">
      <formula>"COAM"</formula>
    </cfRule>
    <cfRule type="cellIs" dxfId="1135" priority="3455" operator="equal">
      <formula>"COAD/CETEM"</formula>
    </cfRule>
    <cfRule type="cellIs" dxfId="1134" priority="3456" operator="equal">
      <formula>"COAD"</formula>
    </cfRule>
    <cfRule type="cellIs" dxfId="1133" priority="3457" operator="equal">
      <formula>"CATE"</formula>
    </cfRule>
  </conditionalFormatting>
  <conditionalFormatting sqref="G2920:G2921">
    <cfRule type="cellIs" dxfId="1132" priority="3125" operator="equal">
      <formula>"C"</formula>
    </cfRule>
    <cfRule type="cellIs" dxfId="1131" priority="3126" operator="equal">
      <formula>"C"</formula>
    </cfRule>
  </conditionalFormatting>
  <conditionalFormatting sqref="G2920:G2921">
    <cfRule type="cellIs" dxfId="1130" priority="3114" operator="equal">
      <formula>"NR-ES"</formula>
    </cfRule>
    <cfRule type="cellIs" dxfId="1129" priority="3115" operator="equal">
      <formula>"DIR"</formula>
    </cfRule>
    <cfRule type="cellIs" dxfId="1128" priority="3116" operator="equal">
      <formula>"DIR"</formula>
    </cfRule>
    <cfRule type="cellIs" dxfId="1127" priority="3117" operator="equal">
      <formula>"DIR"</formula>
    </cfRule>
    <cfRule type="cellIs" dxfId="1126" priority="3118" operator="equal">
      <formula>"CPMA"</formula>
    </cfRule>
    <cfRule type="cellIs" dxfId="1125" priority="3119" operator="equal">
      <formula>"CPGI"</formula>
    </cfRule>
    <cfRule type="cellIs" dxfId="1124" priority="3120" operator="equal">
      <formula>"COPM"</formula>
    </cfRule>
    <cfRule type="cellIs" dxfId="1123" priority="3121" operator="equal">
      <formula>"COAM"</formula>
    </cfRule>
    <cfRule type="cellIs" dxfId="1122" priority="3122" operator="equal">
      <formula>"COAD/CETEM"</formula>
    </cfRule>
    <cfRule type="cellIs" dxfId="1121" priority="3123" operator="equal">
      <formula>"COAD"</formula>
    </cfRule>
    <cfRule type="cellIs" dxfId="1120" priority="3124" operator="equal">
      <formula>"CATE"</formula>
    </cfRule>
  </conditionalFormatting>
  <conditionalFormatting sqref="F2493">
    <cfRule type="cellIs" dxfId="1119" priority="3049" operator="equal">
      <formula>"D"</formula>
    </cfRule>
    <cfRule type="cellIs" dxfId="1118" priority="3050" operator="equal">
      <formula>"C"</formula>
    </cfRule>
  </conditionalFormatting>
  <conditionalFormatting sqref="A2751:B2783">
    <cfRule type="cellIs" dxfId="1117" priority="3007" operator="equal">
      <formula>"C"</formula>
    </cfRule>
    <cfRule type="cellIs" dxfId="1116" priority="3008" operator="equal">
      <formula>"C"</formula>
    </cfRule>
  </conditionalFormatting>
  <conditionalFormatting sqref="E2751:E2783">
    <cfRule type="cellIs" dxfId="1115" priority="3003" operator="equal">
      <formula>"C"</formula>
    </cfRule>
    <cfRule type="cellIs" dxfId="1114" priority="3004" operator="equal">
      <formula>"C"</formula>
    </cfRule>
  </conditionalFormatting>
  <conditionalFormatting sqref="C2751:D2783">
    <cfRule type="cellIs" dxfId="1113" priority="3005" operator="equal">
      <formula>"C"</formula>
    </cfRule>
    <cfRule type="cellIs" dxfId="1112" priority="3006" operator="equal">
      <formula>"C"</formula>
    </cfRule>
  </conditionalFormatting>
  <conditionalFormatting sqref="E2736">
    <cfRule type="cellIs" dxfId="1111" priority="2903" operator="equal">
      <formula>"NR-ES"</formula>
    </cfRule>
    <cfRule type="cellIs" dxfId="1110" priority="2904" operator="equal">
      <formula>"COAD"</formula>
    </cfRule>
    <cfRule type="cellIs" dxfId="1109" priority="2905" operator="equal">
      <formula>"DIR"</formula>
    </cfRule>
    <cfRule type="cellIs" dxfId="1108" priority="2906" operator="equal">
      <formula>"CPMA"</formula>
    </cfRule>
    <cfRule type="cellIs" dxfId="1107" priority="2907" operator="equal">
      <formula>"CPGI"</formula>
    </cfRule>
    <cfRule type="cellIs" dxfId="1106" priority="2908" operator="equal">
      <formula>"COPM"</formula>
    </cfRule>
    <cfRule type="cellIs" dxfId="1105" priority="2909" operator="equal">
      <formula>"COAD/CETEM"</formula>
    </cfRule>
    <cfRule type="cellIs" dxfId="1104" priority="2910" operator="equal">
      <formula>"CATE"</formula>
    </cfRule>
  </conditionalFormatting>
  <conditionalFormatting sqref="E2736">
    <cfRule type="cellIs" dxfId="1103" priority="2902" operator="equal">
      <formula>"COAM"</formula>
    </cfRule>
  </conditionalFormatting>
  <conditionalFormatting sqref="E2736">
    <cfRule type="cellIs" dxfId="1102" priority="2901" operator="equal">
      <formula>"C"</formula>
    </cfRule>
  </conditionalFormatting>
  <conditionalFormatting sqref="E2736">
    <cfRule type="cellIs" dxfId="1101" priority="2899" operator="equal">
      <formula>"CATE"</formula>
    </cfRule>
    <cfRule type="cellIs" dxfId="1100" priority="2900" operator="equal">
      <formula>"COAM"</formula>
    </cfRule>
  </conditionalFormatting>
  <conditionalFormatting sqref="E2736">
    <cfRule type="cellIs" dxfId="1099" priority="2898" operator="equal">
      <formula>"CATE"</formula>
    </cfRule>
  </conditionalFormatting>
  <conditionalFormatting sqref="E2736">
    <cfRule type="cellIs" dxfId="1098" priority="2896" operator="equal">
      <formula>"DIR"</formula>
    </cfRule>
    <cfRule type="cellIs" dxfId="1097" priority="2897" operator="equal">
      <formula>"COAD/CETEM"</formula>
    </cfRule>
  </conditionalFormatting>
  <conditionalFormatting sqref="E2736">
    <cfRule type="cellIs" dxfId="1096" priority="2895" operator="equal">
      <formula>"COAD"</formula>
    </cfRule>
  </conditionalFormatting>
  <conditionalFormatting sqref="E2736">
    <cfRule type="cellIs" dxfId="1095" priority="2891" operator="equal">
      <formula>"CPMA"</formula>
    </cfRule>
    <cfRule type="cellIs" dxfId="1094" priority="2892" operator="equal">
      <formula>"COPM"</formula>
    </cfRule>
    <cfRule type="cellIs" dxfId="1093" priority="2893" operator="equal">
      <formula>"NR-ES"</formula>
    </cfRule>
    <cfRule type="cellIs" dxfId="1092" priority="2894" operator="equal">
      <formula>"CPGI"</formula>
    </cfRule>
  </conditionalFormatting>
  <conditionalFormatting sqref="H2737:H2743">
    <cfRule type="cellIs" dxfId="1091" priority="2845" operator="equal">
      <formula>"NR-ES"</formula>
    </cfRule>
    <cfRule type="cellIs" dxfId="1090" priority="2846" operator="equal">
      <formula>"DIR"</formula>
    </cfRule>
    <cfRule type="cellIs" dxfId="1089" priority="2847" operator="equal">
      <formula>"DIR"</formula>
    </cfRule>
    <cfRule type="cellIs" dxfId="1088" priority="2848" operator="equal">
      <formula>"DIR"</formula>
    </cfRule>
    <cfRule type="cellIs" dxfId="1087" priority="2849" operator="equal">
      <formula>"CPMA"</formula>
    </cfRule>
    <cfRule type="cellIs" dxfId="1086" priority="2850" operator="equal">
      <formula>"CPGI"</formula>
    </cfRule>
    <cfRule type="cellIs" dxfId="1085" priority="2851" operator="equal">
      <formula>"COPM"</formula>
    </cfRule>
    <cfRule type="cellIs" dxfId="1084" priority="2852" operator="equal">
      <formula>"COAM"</formula>
    </cfRule>
    <cfRule type="cellIs" dxfId="1083" priority="2853" operator="equal">
      <formula>"COAD/CETEM"</formula>
    </cfRule>
    <cfRule type="cellIs" dxfId="1082" priority="2854" operator="equal">
      <formula>"COAD"</formula>
    </cfRule>
    <cfRule type="cellIs" dxfId="1081" priority="2855" operator="equal">
      <formula>"CATE"</formula>
    </cfRule>
  </conditionalFormatting>
  <conditionalFormatting sqref="G2737:G2743">
    <cfRule type="cellIs" dxfId="1080" priority="2843" operator="equal">
      <formula>"C"</formula>
    </cfRule>
    <cfRule type="cellIs" dxfId="1079" priority="2844" operator="equal">
      <formula>"C"</formula>
    </cfRule>
  </conditionalFormatting>
  <conditionalFormatting sqref="G2737:G2743">
    <cfRule type="cellIs" dxfId="1078" priority="2832" operator="equal">
      <formula>"NR-ES"</formula>
    </cfRule>
    <cfRule type="cellIs" dxfId="1077" priority="2833" operator="equal">
      <formula>"DIR"</formula>
    </cfRule>
    <cfRule type="cellIs" dxfId="1076" priority="2834" operator="equal">
      <formula>"DIR"</formula>
    </cfRule>
    <cfRule type="cellIs" dxfId="1075" priority="2835" operator="equal">
      <formula>"DIR"</formula>
    </cfRule>
    <cfRule type="cellIs" dxfId="1074" priority="2836" operator="equal">
      <formula>"CPMA"</formula>
    </cfRule>
    <cfRule type="cellIs" dxfId="1073" priority="2837" operator="equal">
      <formula>"CPGI"</formula>
    </cfRule>
    <cfRule type="cellIs" dxfId="1072" priority="2838" operator="equal">
      <formula>"COPM"</formula>
    </cfRule>
    <cfRule type="cellIs" dxfId="1071" priority="2839" operator="equal">
      <formula>"COAM"</formula>
    </cfRule>
    <cfRule type="cellIs" dxfId="1070" priority="2840" operator="equal">
      <formula>"COAD/CETEM"</formula>
    </cfRule>
    <cfRule type="cellIs" dxfId="1069" priority="2841" operator="equal">
      <formula>"COAD"</formula>
    </cfRule>
    <cfRule type="cellIs" dxfId="1068" priority="2842" operator="equal">
      <formula>"CATE"</formula>
    </cfRule>
  </conditionalFormatting>
  <conditionalFormatting sqref="F2485:F2488">
    <cfRule type="cellIs" dxfId="1067" priority="2822" operator="equal">
      <formula>"C"</formula>
    </cfRule>
    <cfRule type="cellIs" dxfId="1066" priority="2823" operator="equal">
      <formula>"C"</formula>
    </cfRule>
  </conditionalFormatting>
  <conditionalFormatting sqref="A2485:B2488">
    <cfRule type="cellIs" dxfId="1065" priority="2820" operator="equal">
      <formula>"C"</formula>
    </cfRule>
    <cfRule type="cellIs" dxfId="1064" priority="2821" operator="equal">
      <formula>"C"</formula>
    </cfRule>
  </conditionalFormatting>
  <conditionalFormatting sqref="C2485:D2488">
    <cfRule type="cellIs" dxfId="1063" priority="2818" operator="equal">
      <formula>"C"</formula>
    </cfRule>
    <cfRule type="cellIs" dxfId="1062" priority="2819" operator="equal">
      <formula>"C"</formula>
    </cfRule>
  </conditionalFormatting>
  <conditionalFormatting sqref="E2485:E2488">
    <cfRule type="cellIs" dxfId="1061" priority="2816" operator="equal">
      <formula>"C"</formula>
    </cfRule>
    <cfRule type="cellIs" dxfId="1060" priority="2817" operator="equal">
      <formula>"C"</formula>
    </cfRule>
  </conditionalFormatting>
  <conditionalFormatting sqref="G2485:G2488">
    <cfRule type="cellIs" dxfId="1059" priority="2814" operator="equal">
      <formula>"C"</formula>
    </cfRule>
    <cfRule type="cellIs" dxfId="1058" priority="2815" operator="equal">
      <formula>"C"</formula>
    </cfRule>
  </conditionalFormatting>
  <conditionalFormatting sqref="G2485:G2488">
    <cfRule type="cellIs" dxfId="1057" priority="2803" operator="equal">
      <formula>"NR-ES"</formula>
    </cfRule>
    <cfRule type="cellIs" dxfId="1056" priority="2804" operator="equal">
      <formula>"DIR"</formula>
    </cfRule>
    <cfRule type="cellIs" dxfId="1055" priority="2805" operator="equal">
      <formula>"DIR"</formula>
    </cfRule>
    <cfRule type="cellIs" dxfId="1054" priority="2806" operator="equal">
      <formula>"DIR"</formula>
    </cfRule>
    <cfRule type="cellIs" dxfId="1053" priority="2807" operator="equal">
      <formula>"CPMA"</formula>
    </cfRule>
    <cfRule type="cellIs" dxfId="1052" priority="2808" operator="equal">
      <formula>"CPGI"</formula>
    </cfRule>
    <cfRule type="cellIs" dxfId="1051" priority="2809" operator="equal">
      <formula>"COPM"</formula>
    </cfRule>
    <cfRule type="cellIs" dxfId="1050" priority="2810" operator="equal">
      <formula>"COAM"</formula>
    </cfRule>
    <cfRule type="cellIs" dxfId="1049" priority="2811" operator="equal">
      <formula>"COAD/CETEM"</formula>
    </cfRule>
    <cfRule type="cellIs" dxfId="1048" priority="2812" operator="equal">
      <formula>"COAD"</formula>
    </cfRule>
    <cfRule type="cellIs" dxfId="1047" priority="2813" operator="equal">
      <formula>"CATE"</formula>
    </cfRule>
  </conditionalFormatting>
  <conditionalFormatting sqref="A2708:F2709">
    <cfRule type="cellIs" dxfId="1046" priority="2801" operator="equal">
      <formula>"C"</formula>
    </cfRule>
    <cfRule type="cellIs" dxfId="1045" priority="2802" operator="equal">
      <formula>"C"</formula>
    </cfRule>
  </conditionalFormatting>
  <conditionalFormatting sqref="G2708:G2710">
    <cfRule type="cellIs" dxfId="1044" priority="2790" operator="equal">
      <formula>"NR-ES"</formula>
    </cfRule>
    <cfRule type="cellIs" dxfId="1043" priority="2791" operator="equal">
      <formula>"DIR"</formula>
    </cfRule>
    <cfRule type="cellIs" dxfId="1042" priority="2792" operator="equal">
      <formula>"DIR"</formula>
    </cfRule>
    <cfRule type="cellIs" dxfId="1041" priority="2793" operator="equal">
      <formula>"DIR"</formula>
    </cfRule>
    <cfRule type="cellIs" dxfId="1040" priority="2794" operator="equal">
      <formula>"CPMA"</formula>
    </cfRule>
    <cfRule type="cellIs" dxfId="1039" priority="2795" operator="equal">
      <formula>"CPGI"</formula>
    </cfRule>
    <cfRule type="cellIs" dxfId="1038" priority="2796" operator="equal">
      <formula>"COPM"</formula>
    </cfRule>
    <cfRule type="cellIs" dxfId="1037" priority="2797" operator="equal">
      <formula>"COAM"</formula>
    </cfRule>
    <cfRule type="cellIs" dxfId="1036" priority="2798" operator="equal">
      <formula>"COAD/CETEM"</formula>
    </cfRule>
    <cfRule type="cellIs" dxfId="1035" priority="2799" operator="equal">
      <formula>"COAD"</formula>
    </cfRule>
    <cfRule type="cellIs" dxfId="1034" priority="2800" operator="equal">
      <formula>"CATE"</formula>
    </cfRule>
  </conditionalFormatting>
  <conditionalFormatting sqref="F2718:F2722">
    <cfRule type="cellIs" dxfId="1033" priority="2788" operator="equal">
      <formula>"C"</formula>
    </cfRule>
    <cfRule type="cellIs" dxfId="1032" priority="2789" operator="equal">
      <formula>"C"</formula>
    </cfRule>
  </conditionalFormatting>
  <conditionalFormatting sqref="A2718:B2722">
    <cfRule type="cellIs" dxfId="1031" priority="2786" operator="equal">
      <formula>"C"</formula>
    </cfRule>
    <cfRule type="cellIs" dxfId="1030" priority="2787" operator="equal">
      <formula>"C"</formula>
    </cfRule>
  </conditionalFormatting>
  <conditionalFormatting sqref="C2718:D2722">
    <cfRule type="cellIs" dxfId="1029" priority="2784" operator="equal">
      <formula>"C"</formula>
    </cfRule>
    <cfRule type="cellIs" dxfId="1028" priority="2785" operator="equal">
      <formula>"C"</formula>
    </cfRule>
  </conditionalFormatting>
  <conditionalFormatting sqref="E2718:E2722">
    <cfRule type="cellIs" dxfId="1027" priority="2782" operator="equal">
      <formula>"C"</formula>
    </cfRule>
    <cfRule type="cellIs" dxfId="1026" priority="2783" operator="equal">
      <formula>"C"</formula>
    </cfRule>
  </conditionalFormatting>
  <conditionalFormatting sqref="G2718:G2722">
    <cfRule type="cellIs" dxfId="1025" priority="2771" operator="equal">
      <formula>"NR-ES"</formula>
    </cfRule>
    <cfRule type="cellIs" dxfId="1024" priority="2772" operator="equal">
      <formula>"DIR"</formula>
    </cfRule>
    <cfRule type="cellIs" dxfId="1023" priority="2773" operator="equal">
      <formula>"DIR"</formula>
    </cfRule>
    <cfRule type="cellIs" dxfId="1022" priority="2774" operator="equal">
      <formula>"DIR"</formula>
    </cfRule>
    <cfRule type="cellIs" dxfId="1021" priority="2775" operator="equal">
      <formula>"CPMA"</formula>
    </cfRule>
    <cfRule type="cellIs" dxfId="1020" priority="2776" operator="equal">
      <formula>"CPGI"</formula>
    </cfRule>
    <cfRule type="cellIs" dxfId="1019" priority="2777" operator="equal">
      <formula>"COPM"</formula>
    </cfRule>
    <cfRule type="cellIs" dxfId="1018" priority="2778" operator="equal">
      <formula>"COAM"</formula>
    </cfRule>
    <cfRule type="cellIs" dxfId="1017" priority="2779" operator="equal">
      <formula>"COAD/CETEM"</formula>
    </cfRule>
    <cfRule type="cellIs" dxfId="1016" priority="2780" operator="equal">
      <formula>"COAD"</formula>
    </cfRule>
    <cfRule type="cellIs" dxfId="1015" priority="2781" operator="equal">
      <formula>"CATE"</formula>
    </cfRule>
  </conditionalFormatting>
  <conditionalFormatting sqref="A2743:E2743">
    <cfRule type="cellIs" dxfId="1014" priority="2769" operator="equal">
      <formula>"C"</formula>
    </cfRule>
    <cfRule type="cellIs" dxfId="1013" priority="2770" operator="equal">
      <formula>"C"</formula>
    </cfRule>
  </conditionalFormatting>
  <conditionalFormatting sqref="A2494:F2499">
    <cfRule type="cellIs" dxfId="1012" priority="2754" operator="equal">
      <formula>"C"</formula>
    </cfRule>
    <cfRule type="cellIs" dxfId="1011" priority="2755" operator="equal">
      <formula>"C"</formula>
    </cfRule>
  </conditionalFormatting>
  <conditionalFormatting sqref="G2494:XFD2499 G2500:G2501">
    <cfRule type="cellIs" dxfId="1010" priority="2743" operator="equal">
      <formula>"NR-ES"</formula>
    </cfRule>
    <cfRule type="cellIs" dxfId="1009" priority="2744" operator="equal">
      <formula>"DIR"</formula>
    </cfRule>
    <cfRule type="cellIs" dxfId="1008" priority="2745" operator="equal">
      <formula>"DIR"</formula>
    </cfRule>
    <cfRule type="cellIs" dxfId="1007" priority="2746" operator="equal">
      <formula>"DIR"</formula>
    </cfRule>
    <cfRule type="cellIs" dxfId="1006" priority="2747" operator="equal">
      <formula>"CPMA"</formula>
    </cfRule>
    <cfRule type="cellIs" dxfId="1005" priority="2748" operator="equal">
      <formula>"CPGI"</formula>
    </cfRule>
    <cfRule type="cellIs" dxfId="1004" priority="2749" operator="equal">
      <formula>"COPM"</formula>
    </cfRule>
    <cfRule type="cellIs" dxfId="1003" priority="2750" operator="equal">
      <formula>"COAM"</formula>
    </cfRule>
    <cfRule type="cellIs" dxfId="1002" priority="2751" operator="equal">
      <formula>"COAD/CETEM"</formula>
    </cfRule>
    <cfRule type="cellIs" dxfId="1001" priority="2752" operator="equal">
      <formula>"COAD"</formula>
    </cfRule>
    <cfRule type="cellIs" dxfId="1000" priority="2753" operator="equal">
      <formula>"CATE"</formula>
    </cfRule>
  </conditionalFormatting>
  <conditionalFormatting sqref="F2494:F2499">
    <cfRule type="cellIs" dxfId="999" priority="2741" operator="equal">
      <formula>"D"</formula>
    </cfRule>
    <cfRule type="cellIs" dxfId="998" priority="2742" operator="equal">
      <formula>"C"</formula>
    </cfRule>
  </conditionalFormatting>
  <conditionalFormatting sqref="A2500:F2501">
    <cfRule type="cellIs" dxfId="997" priority="2739" operator="equal">
      <formula>"C"</formula>
    </cfRule>
    <cfRule type="cellIs" dxfId="996" priority="2740" operator="equal">
      <formula>"C"</formula>
    </cfRule>
  </conditionalFormatting>
  <conditionalFormatting sqref="H2500:XFD2501">
    <cfRule type="cellIs" dxfId="995" priority="2728" operator="equal">
      <formula>"NR-ES"</formula>
    </cfRule>
    <cfRule type="cellIs" dxfId="994" priority="2729" operator="equal">
      <formula>"DIR"</formula>
    </cfRule>
    <cfRule type="cellIs" dxfId="993" priority="2730" operator="equal">
      <formula>"DIR"</formula>
    </cfRule>
    <cfRule type="cellIs" dxfId="992" priority="2731" operator="equal">
      <formula>"DIR"</formula>
    </cfRule>
    <cfRule type="cellIs" dxfId="991" priority="2732" operator="equal">
      <formula>"CPMA"</formula>
    </cfRule>
    <cfRule type="cellIs" dxfId="990" priority="2733" operator="equal">
      <formula>"CPGI"</formula>
    </cfRule>
    <cfRule type="cellIs" dxfId="989" priority="2734" operator="equal">
      <formula>"COPM"</formula>
    </cfRule>
    <cfRule type="cellIs" dxfId="988" priority="2735" operator="equal">
      <formula>"COAM"</formula>
    </cfRule>
    <cfRule type="cellIs" dxfId="987" priority="2736" operator="equal">
      <formula>"COAD/CETEM"</formula>
    </cfRule>
    <cfRule type="cellIs" dxfId="986" priority="2737" operator="equal">
      <formula>"COAD"</formula>
    </cfRule>
    <cfRule type="cellIs" dxfId="985" priority="2738" operator="equal">
      <formula>"CATE"</formula>
    </cfRule>
  </conditionalFormatting>
  <conditionalFormatting sqref="F2500:F2501">
    <cfRule type="cellIs" dxfId="984" priority="2726" operator="equal">
      <formula>"D"</formula>
    </cfRule>
    <cfRule type="cellIs" dxfId="983" priority="2727" operator="equal">
      <formula>"C"</formula>
    </cfRule>
  </conditionalFormatting>
  <conditionalFormatting sqref="G2428:G2446">
    <cfRule type="cellIs" dxfId="982" priority="2694" operator="equal">
      <formula>"NR-ES"</formula>
    </cfRule>
    <cfRule type="cellIs" dxfId="981" priority="2695" operator="equal">
      <formula>"DIR"</formula>
    </cfRule>
    <cfRule type="cellIs" dxfId="980" priority="2696" operator="equal">
      <formula>"DIR"</formula>
    </cfRule>
    <cfRule type="cellIs" dxfId="979" priority="2697" operator="equal">
      <formula>"DIR"</formula>
    </cfRule>
    <cfRule type="cellIs" dxfId="978" priority="2698" operator="equal">
      <formula>"CPMA"</formula>
    </cfRule>
    <cfRule type="cellIs" dxfId="977" priority="2699" operator="equal">
      <formula>"CPGI"</formula>
    </cfRule>
    <cfRule type="cellIs" dxfId="976" priority="2700" operator="equal">
      <formula>"COPM"</formula>
    </cfRule>
    <cfRule type="cellIs" dxfId="975" priority="2701" operator="equal">
      <formula>"COAM"</formula>
    </cfRule>
    <cfRule type="cellIs" dxfId="974" priority="2702" operator="equal">
      <formula>"COAD/CETEM"</formula>
    </cfRule>
    <cfRule type="cellIs" dxfId="973" priority="2703" operator="equal">
      <formula>"COAD"</formula>
    </cfRule>
    <cfRule type="cellIs" dxfId="972" priority="2704" operator="equal">
      <formula>"CATE"</formula>
    </cfRule>
  </conditionalFormatting>
  <conditionalFormatting sqref="H2428:XFD2446">
    <cfRule type="cellIs" dxfId="971" priority="2715" operator="equal">
      <formula>"NR-ES"</formula>
    </cfRule>
    <cfRule type="cellIs" dxfId="970" priority="2716" operator="equal">
      <formula>"DIR"</formula>
    </cfRule>
    <cfRule type="cellIs" dxfId="969" priority="2717" operator="equal">
      <formula>"DIR"</formula>
    </cfRule>
    <cfRule type="cellIs" dxfId="968" priority="2718" operator="equal">
      <formula>"DIR"</formula>
    </cfRule>
    <cfRule type="cellIs" dxfId="967" priority="2719" operator="equal">
      <formula>"CPMA"</formula>
    </cfRule>
    <cfRule type="cellIs" dxfId="966" priority="2720" operator="equal">
      <formula>"CPGI"</formula>
    </cfRule>
    <cfRule type="cellIs" dxfId="965" priority="2721" operator="equal">
      <formula>"COPM"</formula>
    </cfRule>
    <cfRule type="cellIs" dxfId="964" priority="2722" operator="equal">
      <formula>"COAM"</formula>
    </cfRule>
    <cfRule type="cellIs" dxfId="963" priority="2723" operator="equal">
      <formula>"COAD/CETEM"</formula>
    </cfRule>
    <cfRule type="cellIs" dxfId="962" priority="2724" operator="equal">
      <formula>"COAD"</formula>
    </cfRule>
    <cfRule type="cellIs" dxfId="961" priority="2725" operator="equal">
      <formula>"CATE"</formula>
    </cfRule>
  </conditionalFormatting>
  <conditionalFormatting sqref="F2428:F2446">
    <cfRule type="cellIs" dxfId="960" priority="2713" operator="equal">
      <formula>"C"</formula>
    </cfRule>
    <cfRule type="cellIs" dxfId="959" priority="2714" operator="equal">
      <formula>"C"</formula>
    </cfRule>
  </conditionalFormatting>
  <conditionalFormatting sqref="A2428:B2446">
    <cfRule type="cellIs" dxfId="958" priority="2711" operator="equal">
      <formula>"C"</formula>
    </cfRule>
    <cfRule type="cellIs" dxfId="957" priority="2712" operator="equal">
      <formula>"C"</formula>
    </cfRule>
  </conditionalFormatting>
  <conditionalFormatting sqref="C2428:D2446">
    <cfRule type="cellIs" dxfId="956" priority="2709" operator="equal">
      <formula>"C"</formula>
    </cfRule>
    <cfRule type="cellIs" dxfId="955" priority="2710" operator="equal">
      <formula>"C"</formula>
    </cfRule>
  </conditionalFormatting>
  <conditionalFormatting sqref="E2428:E2446">
    <cfRule type="cellIs" dxfId="954" priority="2707" operator="equal">
      <formula>"C"</formula>
    </cfRule>
    <cfRule type="cellIs" dxfId="953" priority="2708" operator="equal">
      <formula>"C"</formula>
    </cfRule>
  </conditionalFormatting>
  <conditionalFormatting sqref="G2428:G2446">
    <cfRule type="cellIs" dxfId="952" priority="2705" operator="equal">
      <formula>"C"</formula>
    </cfRule>
    <cfRule type="cellIs" dxfId="951" priority="2706" operator="equal">
      <formula>"C"</formula>
    </cfRule>
  </conditionalFormatting>
  <conditionalFormatting sqref="H2749">
    <cfRule type="cellIs" dxfId="950" priority="2681" operator="equal">
      <formula>"NR-ES"</formula>
    </cfRule>
    <cfRule type="cellIs" dxfId="949" priority="2682" operator="equal">
      <formula>"DIR"</formula>
    </cfRule>
    <cfRule type="cellIs" dxfId="948" priority="2683" operator="equal">
      <formula>"DIR"</formula>
    </cfRule>
    <cfRule type="cellIs" dxfId="947" priority="2684" operator="equal">
      <formula>"DIR"</formula>
    </cfRule>
    <cfRule type="cellIs" dxfId="946" priority="2685" operator="equal">
      <formula>"CPMA"</formula>
    </cfRule>
    <cfRule type="cellIs" dxfId="945" priority="2686" operator="equal">
      <formula>"CPGI"</formula>
    </cfRule>
    <cfRule type="cellIs" dxfId="944" priority="2687" operator="equal">
      <formula>"COPM"</formula>
    </cfRule>
    <cfRule type="cellIs" dxfId="943" priority="2688" operator="equal">
      <formula>"COAM"</formula>
    </cfRule>
    <cfRule type="cellIs" dxfId="942" priority="2689" operator="equal">
      <formula>"COAD/CETEM"</formula>
    </cfRule>
    <cfRule type="cellIs" dxfId="941" priority="2690" operator="equal">
      <formula>"COAD"</formula>
    </cfRule>
    <cfRule type="cellIs" dxfId="940" priority="2691" operator="equal">
      <formula>"CATE"</formula>
    </cfRule>
  </conditionalFormatting>
  <conditionalFormatting sqref="E2748">
    <cfRule type="cellIs" dxfId="939" priority="2649" operator="equal">
      <formula>"NR-ES"</formula>
    </cfRule>
    <cfRule type="cellIs" dxfId="938" priority="2650" operator="equal">
      <formula>"COAD"</formula>
    </cfRule>
    <cfRule type="cellIs" dxfId="937" priority="2651" operator="equal">
      <formula>"DIR"</formula>
    </cfRule>
    <cfRule type="cellIs" dxfId="936" priority="2652" operator="equal">
      <formula>"CPMA"</formula>
    </cfRule>
    <cfRule type="cellIs" dxfId="935" priority="2653" operator="equal">
      <formula>"CPGI"</formula>
    </cfRule>
    <cfRule type="cellIs" dxfId="934" priority="2654" operator="equal">
      <formula>"COPM"</formula>
    </cfRule>
    <cfRule type="cellIs" dxfId="933" priority="2655" operator="equal">
      <formula>"COAD/CETEM"</formula>
    </cfRule>
    <cfRule type="cellIs" dxfId="932" priority="2656" operator="equal">
      <formula>"CATE"</formula>
    </cfRule>
  </conditionalFormatting>
  <conditionalFormatting sqref="E2748">
    <cfRule type="cellIs" dxfId="931" priority="2648" operator="equal">
      <formula>"COAM"</formula>
    </cfRule>
  </conditionalFormatting>
  <conditionalFormatting sqref="E2748">
    <cfRule type="cellIs" dxfId="930" priority="2647" operator="equal">
      <formula>"C"</formula>
    </cfRule>
  </conditionalFormatting>
  <conditionalFormatting sqref="E2748">
    <cfRule type="cellIs" dxfId="929" priority="2645" operator="equal">
      <formula>"CATE"</formula>
    </cfRule>
    <cfRule type="cellIs" dxfId="928" priority="2646" operator="equal">
      <formula>"COAM"</formula>
    </cfRule>
  </conditionalFormatting>
  <conditionalFormatting sqref="E2748">
    <cfRule type="cellIs" dxfId="927" priority="2644" operator="equal">
      <formula>"CATE"</formula>
    </cfRule>
  </conditionalFormatting>
  <conditionalFormatting sqref="E2748">
    <cfRule type="cellIs" dxfId="926" priority="2642" operator="equal">
      <formula>"DIR"</formula>
    </cfRule>
    <cfRule type="cellIs" dxfId="925" priority="2643" operator="equal">
      <formula>"COAD/CETEM"</formula>
    </cfRule>
  </conditionalFormatting>
  <conditionalFormatting sqref="E2748">
    <cfRule type="cellIs" dxfId="924" priority="2641" operator="equal">
      <formula>"COAD"</formula>
    </cfRule>
  </conditionalFormatting>
  <conditionalFormatting sqref="E2748">
    <cfRule type="cellIs" dxfId="923" priority="2637" operator="equal">
      <formula>"CPMA"</formula>
    </cfRule>
    <cfRule type="cellIs" dxfId="922" priority="2638" operator="equal">
      <formula>"COPM"</formula>
    </cfRule>
    <cfRule type="cellIs" dxfId="921" priority="2639" operator="equal">
      <formula>"NR-ES"</formula>
    </cfRule>
    <cfRule type="cellIs" dxfId="920" priority="2640" operator="equal">
      <formula>"CPGI"</formula>
    </cfRule>
  </conditionalFormatting>
  <conditionalFormatting sqref="A2749:B2749">
    <cfRule type="cellIs" dxfId="919" priority="2633" operator="equal">
      <formula>"C"</formula>
    </cfRule>
    <cfRule type="cellIs" dxfId="918" priority="2634" operator="equal">
      <formula>"C"</formula>
    </cfRule>
  </conditionalFormatting>
  <conditionalFormatting sqref="E2749">
    <cfRule type="cellIs" dxfId="917" priority="2629" operator="equal">
      <formula>"C"</formula>
    </cfRule>
    <cfRule type="cellIs" dxfId="916" priority="2630" operator="equal">
      <formula>"C"</formula>
    </cfRule>
  </conditionalFormatting>
  <conditionalFormatting sqref="F2749">
    <cfRule type="cellIs" dxfId="915" priority="2635" operator="equal">
      <formula>"C"</formula>
    </cfRule>
    <cfRule type="cellIs" dxfId="914" priority="2636" operator="equal">
      <formula>"C"</formula>
    </cfRule>
  </conditionalFormatting>
  <conditionalFormatting sqref="C2749:D2749">
    <cfRule type="cellIs" dxfId="913" priority="2631" operator="equal">
      <formula>"C"</formula>
    </cfRule>
    <cfRule type="cellIs" dxfId="912" priority="2632" operator="equal">
      <formula>"C"</formula>
    </cfRule>
  </conditionalFormatting>
  <conditionalFormatting sqref="G2749">
    <cfRule type="cellIs" dxfId="911" priority="2627" operator="equal">
      <formula>"C"</formula>
    </cfRule>
    <cfRule type="cellIs" dxfId="910" priority="2628" operator="equal">
      <formula>"C"</formula>
    </cfRule>
  </conditionalFormatting>
  <conditionalFormatting sqref="A2920:E2962">
    <cfRule type="cellIs" dxfId="909" priority="2625" operator="equal">
      <formula>"C"</formula>
    </cfRule>
    <cfRule type="cellIs" dxfId="908" priority="2626" operator="equal">
      <formula>"C"</formula>
    </cfRule>
  </conditionalFormatting>
  <conditionalFormatting sqref="H2698:H2706">
    <cfRule type="cellIs" dxfId="907" priority="2614" operator="equal">
      <formula>"NR-ES"</formula>
    </cfRule>
    <cfRule type="cellIs" dxfId="906" priority="2615" operator="equal">
      <formula>"DIR"</formula>
    </cfRule>
    <cfRule type="cellIs" dxfId="905" priority="2616" operator="equal">
      <formula>"DIR"</formula>
    </cfRule>
    <cfRule type="cellIs" dxfId="904" priority="2617" operator="equal">
      <formula>"DIR"</formula>
    </cfRule>
    <cfRule type="cellIs" dxfId="903" priority="2618" operator="equal">
      <formula>"CPMA"</formula>
    </cfRule>
    <cfRule type="cellIs" dxfId="902" priority="2619" operator="equal">
      <formula>"CPGI"</formula>
    </cfRule>
    <cfRule type="cellIs" dxfId="901" priority="2620" operator="equal">
      <formula>"COPM"</formula>
    </cfRule>
    <cfRule type="cellIs" dxfId="900" priority="2621" operator="equal">
      <formula>"COAM"</formula>
    </cfRule>
    <cfRule type="cellIs" dxfId="899" priority="2622" operator="equal">
      <formula>"COAD/CETEM"</formula>
    </cfRule>
    <cfRule type="cellIs" dxfId="898" priority="2623" operator="equal">
      <formula>"COAD"</formula>
    </cfRule>
    <cfRule type="cellIs" dxfId="897" priority="2624" operator="equal">
      <formula>"CATE"</formula>
    </cfRule>
  </conditionalFormatting>
  <conditionalFormatting sqref="E2707">
    <cfRule type="cellIs" dxfId="896" priority="2580" operator="equal">
      <formula>"NR-ES"</formula>
    </cfRule>
    <cfRule type="cellIs" dxfId="895" priority="2581" operator="equal">
      <formula>"COAD"</formula>
    </cfRule>
    <cfRule type="cellIs" dxfId="894" priority="2582" operator="equal">
      <formula>"DIR"</formula>
    </cfRule>
    <cfRule type="cellIs" dxfId="893" priority="2583" operator="equal">
      <formula>"CPMA"</formula>
    </cfRule>
    <cfRule type="cellIs" dxfId="892" priority="2584" operator="equal">
      <formula>"CPGI"</formula>
    </cfRule>
    <cfRule type="cellIs" dxfId="891" priority="2585" operator="equal">
      <formula>"COPM"</formula>
    </cfRule>
    <cfRule type="cellIs" dxfId="890" priority="2586" operator="equal">
      <formula>"COAD/CETEM"</formula>
    </cfRule>
    <cfRule type="cellIs" dxfId="889" priority="2587" operator="equal">
      <formula>"CATE"</formula>
    </cfRule>
  </conditionalFormatting>
  <conditionalFormatting sqref="E2707">
    <cfRule type="cellIs" dxfId="888" priority="2579" operator="equal">
      <formula>"COAM"</formula>
    </cfRule>
  </conditionalFormatting>
  <conditionalFormatting sqref="E2707">
    <cfRule type="cellIs" dxfId="887" priority="2578" operator="equal">
      <formula>"C"</formula>
    </cfRule>
  </conditionalFormatting>
  <conditionalFormatting sqref="E2707">
    <cfRule type="cellIs" dxfId="886" priority="2576" operator="equal">
      <formula>"CATE"</formula>
    </cfRule>
    <cfRule type="cellIs" dxfId="885" priority="2577" operator="equal">
      <formula>"COAM"</formula>
    </cfRule>
  </conditionalFormatting>
  <conditionalFormatting sqref="E2707">
    <cfRule type="cellIs" dxfId="884" priority="2575" operator="equal">
      <formula>"CATE"</formula>
    </cfRule>
  </conditionalFormatting>
  <conditionalFormatting sqref="E2707">
    <cfRule type="cellIs" dxfId="883" priority="2573" operator="equal">
      <formula>"DIR"</formula>
    </cfRule>
    <cfRule type="cellIs" dxfId="882" priority="2574" operator="equal">
      <formula>"COAD/CETEM"</formula>
    </cfRule>
  </conditionalFormatting>
  <conditionalFormatting sqref="E2707">
    <cfRule type="cellIs" dxfId="881" priority="2572" operator="equal">
      <formula>"COAD"</formula>
    </cfRule>
  </conditionalFormatting>
  <conditionalFormatting sqref="E2707">
    <cfRule type="cellIs" dxfId="880" priority="2568" operator="equal">
      <formula>"CPMA"</formula>
    </cfRule>
    <cfRule type="cellIs" dxfId="879" priority="2569" operator="equal">
      <formula>"COPM"</formula>
    </cfRule>
    <cfRule type="cellIs" dxfId="878" priority="2570" operator="equal">
      <formula>"NR-ES"</formula>
    </cfRule>
    <cfRule type="cellIs" dxfId="877" priority="2571" operator="equal">
      <formula>"CPGI"</formula>
    </cfRule>
  </conditionalFormatting>
  <conditionalFormatting sqref="F2698:F2706">
    <cfRule type="cellIs" dxfId="876" priority="2555" operator="equal">
      <formula>"C"</formula>
    </cfRule>
    <cfRule type="cellIs" dxfId="875" priority="2556" operator="equal">
      <formula>"C"</formula>
    </cfRule>
  </conditionalFormatting>
  <conditionalFormatting sqref="G2698:G2706">
    <cfRule type="cellIs" dxfId="874" priority="2544" operator="equal">
      <formula>"NR-ES"</formula>
    </cfRule>
    <cfRule type="cellIs" dxfId="873" priority="2545" operator="equal">
      <formula>"DIR"</formula>
    </cfRule>
    <cfRule type="cellIs" dxfId="872" priority="2546" operator="equal">
      <formula>"DIR"</formula>
    </cfRule>
    <cfRule type="cellIs" dxfId="871" priority="2547" operator="equal">
      <formula>"DIR"</formula>
    </cfRule>
    <cfRule type="cellIs" dxfId="870" priority="2548" operator="equal">
      <formula>"CPMA"</formula>
    </cfRule>
    <cfRule type="cellIs" dxfId="869" priority="2549" operator="equal">
      <formula>"CPGI"</formula>
    </cfRule>
    <cfRule type="cellIs" dxfId="868" priority="2550" operator="equal">
      <formula>"COPM"</formula>
    </cfRule>
    <cfRule type="cellIs" dxfId="867" priority="2551" operator="equal">
      <formula>"COAM"</formula>
    </cfRule>
    <cfRule type="cellIs" dxfId="866" priority="2552" operator="equal">
      <formula>"COAD/CETEM"</formula>
    </cfRule>
    <cfRule type="cellIs" dxfId="865" priority="2553" operator="equal">
      <formula>"COAD"</formula>
    </cfRule>
    <cfRule type="cellIs" dxfId="864" priority="2554" operator="equal">
      <formula>"CATE"</formula>
    </cfRule>
  </conditionalFormatting>
  <conditionalFormatting sqref="A2570:B2570">
    <cfRule type="cellIs" dxfId="863" priority="2542" operator="equal">
      <formula>"C"</formula>
    </cfRule>
    <cfRule type="cellIs" dxfId="862" priority="2543" operator="equal">
      <formula>"C"</formula>
    </cfRule>
  </conditionalFormatting>
  <conditionalFormatting sqref="C2570:D2570">
    <cfRule type="cellIs" dxfId="861" priority="2540" operator="equal">
      <formula>"C"</formula>
    </cfRule>
    <cfRule type="cellIs" dxfId="860" priority="2541" operator="equal">
      <formula>"C"</formula>
    </cfRule>
  </conditionalFormatting>
  <conditionalFormatting sqref="E2570">
    <cfRule type="cellIs" dxfId="859" priority="2538" operator="equal">
      <formula>"C"</formula>
    </cfRule>
    <cfRule type="cellIs" dxfId="858" priority="2539" operator="equal">
      <formula>"C"</formula>
    </cfRule>
  </conditionalFormatting>
  <conditionalFormatting sqref="A2602:E2606">
    <cfRule type="cellIs" dxfId="857" priority="2536" operator="equal">
      <formula>"C"</formula>
    </cfRule>
    <cfRule type="cellIs" dxfId="856" priority="2537" operator="equal">
      <formula>"C"</formula>
    </cfRule>
  </conditionalFormatting>
  <conditionalFormatting sqref="F2744:F2747">
    <cfRule type="cellIs" dxfId="855" priority="2506" operator="equal">
      <formula>"C"</formula>
    </cfRule>
    <cfRule type="cellIs" dxfId="854" priority="2507" operator="equal">
      <formula>"C"</formula>
    </cfRule>
  </conditionalFormatting>
  <conditionalFormatting sqref="H2744:H2747">
    <cfRule type="cellIs" dxfId="853" priority="2495" operator="equal">
      <formula>"NR-ES"</formula>
    </cfRule>
    <cfRule type="cellIs" dxfId="852" priority="2496" operator="equal">
      <formula>"DIR"</formula>
    </cfRule>
    <cfRule type="cellIs" dxfId="851" priority="2497" operator="equal">
      <formula>"DIR"</formula>
    </cfRule>
    <cfRule type="cellIs" dxfId="850" priority="2498" operator="equal">
      <formula>"DIR"</formula>
    </cfRule>
    <cfRule type="cellIs" dxfId="849" priority="2499" operator="equal">
      <formula>"CPMA"</formula>
    </cfRule>
    <cfRule type="cellIs" dxfId="848" priority="2500" operator="equal">
      <formula>"CPGI"</formula>
    </cfRule>
    <cfRule type="cellIs" dxfId="847" priority="2501" operator="equal">
      <formula>"COPM"</formula>
    </cfRule>
    <cfRule type="cellIs" dxfId="846" priority="2502" operator="equal">
      <formula>"COAM"</formula>
    </cfRule>
    <cfRule type="cellIs" dxfId="845" priority="2503" operator="equal">
      <formula>"COAD/CETEM"</formula>
    </cfRule>
    <cfRule type="cellIs" dxfId="844" priority="2504" operator="equal">
      <formula>"COAD"</formula>
    </cfRule>
    <cfRule type="cellIs" dxfId="843" priority="2505" operator="equal">
      <formula>"CATE"</formula>
    </cfRule>
  </conditionalFormatting>
  <conditionalFormatting sqref="G2744:G2747">
    <cfRule type="cellIs" dxfId="842" priority="2493" operator="equal">
      <formula>"C"</formula>
    </cfRule>
    <cfRule type="cellIs" dxfId="841" priority="2494" operator="equal">
      <formula>"C"</formula>
    </cfRule>
  </conditionalFormatting>
  <conditionalFormatting sqref="G2744:G2747">
    <cfRule type="cellIs" dxfId="840" priority="2482" operator="equal">
      <formula>"NR-ES"</formula>
    </cfRule>
    <cfRule type="cellIs" dxfId="839" priority="2483" operator="equal">
      <formula>"DIR"</formula>
    </cfRule>
    <cfRule type="cellIs" dxfId="838" priority="2484" operator="equal">
      <formula>"DIR"</formula>
    </cfRule>
    <cfRule type="cellIs" dxfId="837" priority="2485" operator="equal">
      <formula>"DIR"</formula>
    </cfRule>
    <cfRule type="cellIs" dxfId="836" priority="2486" operator="equal">
      <formula>"CPMA"</formula>
    </cfRule>
    <cfRule type="cellIs" dxfId="835" priority="2487" operator="equal">
      <formula>"CPGI"</formula>
    </cfRule>
    <cfRule type="cellIs" dxfId="834" priority="2488" operator="equal">
      <formula>"COPM"</formula>
    </cfRule>
    <cfRule type="cellIs" dxfId="833" priority="2489" operator="equal">
      <formula>"COAM"</formula>
    </cfRule>
    <cfRule type="cellIs" dxfId="832" priority="2490" operator="equal">
      <formula>"COAD/CETEM"</formula>
    </cfRule>
    <cfRule type="cellIs" dxfId="831" priority="2491" operator="equal">
      <formula>"COAD"</formula>
    </cfRule>
    <cfRule type="cellIs" dxfId="830" priority="2492" operator="equal">
      <formula>"CATE"</formula>
    </cfRule>
  </conditionalFormatting>
  <conditionalFormatting sqref="A2744:E2747">
    <cfRule type="cellIs" dxfId="829" priority="2480" operator="equal">
      <formula>"C"</formula>
    </cfRule>
    <cfRule type="cellIs" dxfId="828" priority="2481" operator="equal">
      <formula>"C"</formula>
    </cfRule>
  </conditionalFormatting>
  <conditionalFormatting sqref="A2714:E2715">
    <cfRule type="cellIs" dxfId="827" priority="2472" operator="equal">
      <formula>"C"</formula>
    </cfRule>
    <cfRule type="cellIs" dxfId="826" priority="2473" operator="equal">
      <formula>"C"</formula>
    </cfRule>
  </conditionalFormatting>
  <conditionalFormatting sqref="F2966:H2966">
    <cfRule type="cellIs" dxfId="825" priority="2466" operator="equal">
      <formula>"D"</formula>
    </cfRule>
    <cfRule type="cellIs" dxfId="824" priority="2467" operator="equal">
      <formula>"C"</formula>
    </cfRule>
  </conditionalFormatting>
  <conditionalFormatting sqref="A2965">
    <cfRule type="cellIs" dxfId="823" priority="2447" operator="equal">
      <formula>"NR-ES"</formula>
    </cfRule>
    <cfRule type="cellIs" dxfId="822" priority="2448" operator="equal">
      <formula>"COAD"</formula>
    </cfRule>
    <cfRule type="cellIs" dxfId="821" priority="2449" operator="equal">
      <formula>"DIR"</formula>
    </cfRule>
    <cfRule type="cellIs" dxfId="820" priority="2450" operator="equal">
      <formula>"CPMA"</formula>
    </cfRule>
    <cfRule type="cellIs" dxfId="819" priority="2451" operator="equal">
      <formula>"CPGI"</formula>
    </cfRule>
    <cfRule type="cellIs" dxfId="818" priority="2452" operator="equal">
      <formula>"COPM"</formula>
    </cfRule>
    <cfRule type="cellIs" dxfId="817" priority="2453" operator="equal">
      <formula>"COAD/CETEM"</formula>
    </cfRule>
    <cfRule type="cellIs" dxfId="816" priority="2454" operator="equal">
      <formula>"CATE"</formula>
    </cfRule>
  </conditionalFormatting>
  <conditionalFormatting sqref="A2965">
    <cfRule type="cellIs" dxfId="815" priority="2446" operator="equal">
      <formula>"COAM"</formula>
    </cfRule>
  </conditionalFormatting>
  <conditionalFormatting sqref="G2967:G2977">
    <cfRule type="cellIs" dxfId="814" priority="2433" operator="equal">
      <formula>"NR-ES"</formula>
    </cfRule>
    <cfRule type="cellIs" dxfId="813" priority="2434" operator="equal">
      <formula>"DIR"</formula>
    </cfRule>
    <cfRule type="cellIs" dxfId="812" priority="2435" operator="equal">
      <formula>"DIR"</formula>
    </cfRule>
    <cfRule type="cellIs" dxfId="811" priority="2436" operator="equal">
      <formula>"DIR"</formula>
    </cfRule>
    <cfRule type="cellIs" dxfId="810" priority="2437" operator="equal">
      <formula>"CPMA"</formula>
    </cfRule>
    <cfRule type="cellIs" dxfId="809" priority="2438" operator="equal">
      <formula>"CPGI"</formula>
    </cfRule>
    <cfRule type="cellIs" dxfId="808" priority="2439" operator="equal">
      <formula>"COPM"</formula>
    </cfRule>
    <cfRule type="cellIs" dxfId="807" priority="2440" operator="equal">
      <formula>"COAM"</formula>
    </cfRule>
    <cfRule type="cellIs" dxfId="806" priority="2441" operator="equal">
      <formula>"COAD/CETEM"</formula>
    </cfRule>
    <cfRule type="cellIs" dxfId="805" priority="2442" operator="equal">
      <formula>"COAD"</formula>
    </cfRule>
    <cfRule type="cellIs" dxfId="804" priority="2443" operator="equal">
      <formula>"CATE"</formula>
    </cfRule>
  </conditionalFormatting>
  <conditionalFormatting sqref="F2968">
    <cfRule type="cellIs" dxfId="803" priority="2431" operator="equal">
      <formula>"C"</formula>
    </cfRule>
    <cfRule type="cellIs" dxfId="802" priority="2432" operator="equal">
      <formula>"C"</formula>
    </cfRule>
  </conditionalFormatting>
  <conditionalFormatting sqref="E3093">
    <cfRule type="cellIs" dxfId="801" priority="2342" operator="equal">
      <formula>"NR-ES"</formula>
    </cfRule>
    <cfRule type="cellIs" dxfId="800" priority="2343" operator="equal">
      <formula>"COAD"</formula>
    </cfRule>
    <cfRule type="cellIs" dxfId="799" priority="2344" operator="equal">
      <formula>"DIR"</formula>
    </cfRule>
    <cfRule type="cellIs" dxfId="798" priority="2345" operator="equal">
      <formula>"CPMA"</formula>
    </cfRule>
    <cfRule type="cellIs" dxfId="797" priority="2346" operator="equal">
      <formula>"CPGI"</formula>
    </cfRule>
    <cfRule type="cellIs" dxfId="796" priority="2347" operator="equal">
      <formula>"COPM"</formula>
    </cfRule>
    <cfRule type="cellIs" dxfId="795" priority="2348" operator="equal">
      <formula>"COAD/CETEM"</formula>
    </cfRule>
    <cfRule type="cellIs" dxfId="794" priority="2349" operator="equal">
      <formula>"CATE"</formula>
    </cfRule>
  </conditionalFormatting>
  <conditionalFormatting sqref="E3093">
    <cfRule type="cellIs" dxfId="793" priority="2341" operator="equal">
      <formula>"COAM"</formula>
    </cfRule>
  </conditionalFormatting>
  <conditionalFormatting sqref="E3093">
    <cfRule type="cellIs" dxfId="792" priority="2340" operator="equal">
      <formula>"C"</formula>
    </cfRule>
  </conditionalFormatting>
  <conditionalFormatting sqref="E3093">
    <cfRule type="cellIs" dxfId="791" priority="2338" operator="equal">
      <formula>"CATE"</formula>
    </cfRule>
    <cfRule type="cellIs" dxfId="790" priority="2339" operator="equal">
      <formula>"COAM"</formula>
    </cfRule>
  </conditionalFormatting>
  <conditionalFormatting sqref="E3093">
    <cfRule type="cellIs" dxfId="789" priority="2337" operator="equal">
      <formula>"CATE"</formula>
    </cfRule>
  </conditionalFormatting>
  <conditionalFormatting sqref="E3093">
    <cfRule type="cellIs" dxfId="788" priority="2335" operator="equal">
      <formula>"DIR"</formula>
    </cfRule>
    <cfRule type="cellIs" dxfId="787" priority="2336" operator="equal">
      <formula>"COAD/CETEM"</formula>
    </cfRule>
  </conditionalFormatting>
  <conditionalFormatting sqref="E3093">
    <cfRule type="cellIs" dxfId="786" priority="2334" operator="equal">
      <formula>"COAD"</formula>
    </cfRule>
  </conditionalFormatting>
  <conditionalFormatting sqref="E3093">
    <cfRule type="cellIs" dxfId="785" priority="2330" operator="equal">
      <formula>"CPMA"</formula>
    </cfRule>
    <cfRule type="cellIs" dxfId="784" priority="2331" operator="equal">
      <formula>"COPM"</formula>
    </cfRule>
    <cfRule type="cellIs" dxfId="783" priority="2332" operator="equal">
      <formula>"NR-ES"</formula>
    </cfRule>
    <cfRule type="cellIs" dxfId="782" priority="2333" operator="equal">
      <formula>"CPGI"</formula>
    </cfRule>
  </conditionalFormatting>
  <conditionalFormatting sqref="G3094">
    <cfRule type="cellIs" dxfId="781" priority="2317" operator="equal">
      <formula>"NR-ES"</formula>
    </cfRule>
    <cfRule type="cellIs" dxfId="780" priority="2318" operator="equal">
      <formula>"DIR"</formula>
    </cfRule>
    <cfRule type="cellIs" dxfId="779" priority="2319" operator="equal">
      <formula>"DIR"</formula>
    </cfRule>
    <cfRule type="cellIs" dxfId="778" priority="2320" operator="equal">
      <formula>"DIR"</formula>
    </cfRule>
    <cfRule type="cellIs" dxfId="777" priority="2321" operator="equal">
      <formula>"CPMA"</formula>
    </cfRule>
    <cfRule type="cellIs" dxfId="776" priority="2322" operator="equal">
      <formula>"CPGI"</formula>
    </cfRule>
    <cfRule type="cellIs" dxfId="775" priority="2323" operator="equal">
      <formula>"COPM"</formula>
    </cfRule>
    <cfRule type="cellIs" dxfId="774" priority="2324" operator="equal">
      <formula>"COAM"</formula>
    </cfRule>
    <cfRule type="cellIs" dxfId="773" priority="2325" operator="equal">
      <formula>"COAD/CETEM"</formula>
    </cfRule>
    <cfRule type="cellIs" dxfId="772" priority="2326" operator="equal">
      <formula>"COAD"</formula>
    </cfRule>
    <cfRule type="cellIs" dxfId="771" priority="2327" operator="equal">
      <formula>"CATE"</formula>
    </cfRule>
  </conditionalFormatting>
  <conditionalFormatting sqref="E3095">
    <cfRule type="cellIs" dxfId="770" priority="2285" operator="equal">
      <formula>"NR-ES"</formula>
    </cfRule>
    <cfRule type="cellIs" dxfId="769" priority="2286" operator="equal">
      <formula>"COAD"</formula>
    </cfRule>
    <cfRule type="cellIs" dxfId="768" priority="2287" operator="equal">
      <formula>"DIR"</formula>
    </cfRule>
    <cfRule type="cellIs" dxfId="767" priority="2288" operator="equal">
      <formula>"CPMA"</formula>
    </cfRule>
    <cfRule type="cellIs" dxfId="766" priority="2289" operator="equal">
      <formula>"CPGI"</formula>
    </cfRule>
    <cfRule type="cellIs" dxfId="765" priority="2290" operator="equal">
      <formula>"COPM"</formula>
    </cfRule>
    <cfRule type="cellIs" dxfId="764" priority="2291" operator="equal">
      <formula>"COAD/CETEM"</formula>
    </cfRule>
    <cfRule type="cellIs" dxfId="763" priority="2292" operator="equal">
      <formula>"CATE"</formula>
    </cfRule>
  </conditionalFormatting>
  <conditionalFormatting sqref="E3095">
    <cfRule type="cellIs" dxfId="762" priority="2284" operator="equal">
      <formula>"COAM"</formula>
    </cfRule>
  </conditionalFormatting>
  <conditionalFormatting sqref="E3095">
    <cfRule type="cellIs" dxfId="761" priority="2283" operator="equal">
      <formula>"C"</formula>
    </cfRule>
  </conditionalFormatting>
  <conditionalFormatting sqref="E3095">
    <cfRule type="cellIs" dxfId="760" priority="2281" operator="equal">
      <formula>"CATE"</formula>
    </cfRule>
    <cfRule type="cellIs" dxfId="759" priority="2282" operator="equal">
      <formula>"COAM"</formula>
    </cfRule>
  </conditionalFormatting>
  <conditionalFormatting sqref="E3095">
    <cfRule type="cellIs" dxfId="758" priority="2280" operator="equal">
      <formula>"CATE"</formula>
    </cfRule>
  </conditionalFormatting>
  <conditionalFormatting sqref="E3095">
    <cfRule type="cellIs" dxfId="757" priority="2278" operator="equal">
      <formula>"DIR"</formula>
    </cfRule>
    <cfRule type="cellIs" dxfId="756" priority="2279" operator="equal">
      <formula>"COAD/CETEM"</formula>
    </cfRule>
  </conditionalFormatting>
  <conditionalFormatting sqref="E3095">
    <cfRule type="cellIs" dxfId="755" priority="2277" operator="equal">
      <formula>"COAD"</formula>
    </cfRule>
  </conditionalFormatting>
  <conditionalFormatting sqref="E3095">
    <cfRule type="cellIs" dxfId="754" priority="2273" operator="equal">
      <formula>"CPMA"</formula>
    </cfRule>
    <cfRule type="cellIs" dxfId="753" priority="2274" operator="equal">
      <formula>"COPM"</formula>
    </cfRule>
    <cfRule type="cellIs" dxfId="752" priority="2275" operator="equal">
      <formula>"NR-ES"</formula>
    </cfRule>
    <cfRule type="cellIs" dxfId="751" priority="2276" operator="equal">
      <formula>"CPGI"</formula>
    </cfRule>
  </conditionalFormatting>
  <conditionalFormatting sqref="G3096">
    <cfRule type="cellIs" dxfId="750" priority="2260" operator="equal">
      <formula>"NR-ES"</formula>
    </cfRule>
    <cfRule type="cellIs" dxfId="749" priority="2261" operator="equal">
      <formula>"DIR"</formula>
    </cfRule>
    <cfRule type="cellIs" dxfId="748" priority="2262" operator="equal">
      <formula>"DIR"</formula>
    </cfRule>
    <cfRule type="cellIs" dxfId="747" priority="2263" operator="equal">
      <formula>"DIR"</formula>
    </cfRule>
    <cfRule type="cellIs" dxfId="746" priority="2264" operator="equal">
      <formula>"CPMA"</formula>
    </cfRule>
    <cfRule type="cellIs" dxfId="745" priority="2265" operator="equal">
      <formula>"CPGI"</formula>
    </cfRule>
    <cfRule type="cellIs" dxfId="744" priority="2266" operator="equal">
      <formula>"COPM"</formula>
    </cfRule>
    <cfRule type="cellIs" dxfId="743" priority="2267" operator="equal">
      <formula>"COAM"</formula>
    </cfRule>
    <cfRule type="cellIs" dxfId="742" priority="2268" operator="equal">
      <formula>"COAD/CETEM"</formula>
    </cfRule>
    <cfRule type="cellIs" dxfId="741" priority="2269" operator="equal">
      <formula>"COAD"</formula>
    </cfRule>
    <cfRule type="cellIs" dxfId="740" priority="2270" operator="equal">
      <formula>"CATE"</formula>
    </cfRule>
  </conditionalFormatting>
  <conditionalFormatting sqref="E3097">
    <cfRule type="cellIs" dxfId="739" priority="2228" operator="equal">
      <formula>"NR-ES"</formula>
    </cfRule>
    <cfRule type="cellIs" dxfId="738" priority="2229" operator="equal">
      <formula>"COAD"</formula>
    </cfRule>
    <cfRule type="cellIs" dxfId="737" priority="2230" operator="equal">
      <formula>"DIR"</formula>
    </cfRule>
    <cfRule type="cellIs" dxfId="736" priority="2231" operator="equal">
      <formula>"CPMA"</formula>
    </cfRule>
    <cfRule type="cellIs" dxfId="735" priority="2232" operator="equal">
      <formula>"CPGI"</formula>
    </cfRule>
    <cfRule type="cellIs" dxfId="734" priority="2233" operator="equal">
      <formula>"COPM"</formula>
    </cfRule>
    <cfRule type="cellIs" dxfId="733" priority="2234" operator="equal">
      <formula>"COAD/CETEM"</formula>
    </cfRule>
    <cfRule type="cellIs" dxfId="732" priority="2235" operator="equal">
      <formula>"CATE"</formula>
    </cfRule>
  </conditionalFormatting>
  <conditionalFormatting sqref="E3097">
    <cfRule type="cellIs" dxfId="731" priority="2227" operator="equal">
      <formula>"COAM"</formula>
    </cfRule>
  </conditionalFormatting>
  <conditionalFormatting sqref="E3097">
    <cfRule type="cellIs" dxfId="730" priority="2226" operator="equal">
      <formula>"C"</formula>
    </cfRule>
  </conditionalFormatting>
  <conditionalFormatting sqref="E3097">
    <cfRule type="cellIs" dxfId="729" priority="2224" operator="equal">
      <formula>"CATE"</formula>
    </cfRule>
    <cfRule type="cellIs" dxfId="728" priority="2225" operator="equal">
      <formula>"COAM"</formula>
    </cfRule>
  </conditionalFormatting>
  <conditionalFormatting sqref="E3097">
    <cfRule type="cellIs" dxfId="727" priority="2223" operator="equal">
      <formula>"CATE"</formula>
    </cfRule>
  </conditionalFormatting>
  <conditionalFormatting sqref="E3097">
    <cfRule type="cellIs" dxfId="726" priority="2221" operator="equal">
      <formula>"DIR"</formula>
    </cfRule>
    <cfRule type="cellIs" dxfId="725" priority="2222" operator="equal">
      <formula>"COAD/CETEM"</formula>
    </cfRule>
  </conditionalFormatting>
  <conditionalFormatting sqref="E3097">
    <cfRule type="cellIs" dxfId="724" priority="2220" operator="equal">
      <formula>"COAD"</formula>
    </cfRule>
  </conditionalFormatting>
  <conditionalFormatting sqref="E3097">
    <cfRule type="cellIs" dxfId="723" priority="2216" operator="equal">
      <formula>"CPMA"</formula>
    </cfRule>
    <cfRule type="cellIs" dxfId="722" priority="2217" operator="equal">
      <formula>"COPM"</formula>
    </cfRule>
    <cfRule type="cellIs" dxfId="721" priority="2218" operator="equal">
      <formula>"NR-ES"</formula>
    </cfRule>
    <cfRule type="cellIs" dxfId="720" priority="2219" operator="equal">
      <formula>"CPGI"</formula>
    </cfRule>
  </conditionalFormatting>
  <conditionalFormatting sqref="G3098:G3103 G3106:G3107">
    <cfRule type="cellIs" dxfId="719" priority="2203" operator="equal">
      <formula>"NR-ES"</formula>
    </cfRule>
    <cfRule type="cellIs" dxfId="718" priority="2204" operator="equal">
      <formula>"DIR"</formula>
    </cfRule>
    <cfRule type="cellIs" dxfId="717" priority="2205" operator="equal">
      <formula>"DIR"</formula>
    </cfRule>
    <cfRule type="cellIs" dxfId="716" priority="2206" operator="equal">
      <formula>"DIR"</formula>
    </cfRule>
    <cfRule type="cellIs" dxfId="715" priority="2207" operator="equal">
      <formula>"CPMA"</formula>
    </cfRule>
    <cfRule type="cellIs" dxfId="714" priority="2208" operator="equal">
      <formula>"CPGI"</formula>
    </cfRule>
    <cfRule type="cellIs" dxfId="713" priority="2209" operator="equal">
      <formula>"COPM"</formula>
    </cfRule>
    <cfRule type="cellIs" dxfId="712" priority="2210" operator="equal">
      <formula>"COAM"</formula>
    </cfRule>
    <cfRule type="cellIs" dxfId="711" priority="2211" operator="equal">
      <formula>"COAD/CETEM"</formula>
    </cfRule>
    <cfRule type="cellIs" dxfId="710" priority="2212" operator="equal">
      <formula>"COAD"</formula>
    </cfRule>
    <cfRule type="cellIs" dxfId="709" priority="2213" operator="equal">
      <formula>"CATE"</formula>
    </cfRule>
  </conditionalFormatting>
  <conditionalFormatting sqref="E3108">
    <cfRule type="cellIs" dxfId="708" priority="2171" operator="equal">
      <formula>"NR-ES"</formula>
    </cfRule>
    <cfRule type="cellIs" dxfId="707" priority="2172" operator="equal">
      <formula>"COAD"</formula>
    </cfRule>
    <cfRule type="cellIs" dxfId="706" priority="2173" operator="equal">
      <formula>"DIR"</formula>
    </cfRule>
    <cfRule type="cellIs" dxfId="705" priority="2174" operator="equal">
      <formula>"CPMA"</formula>
    </cfRule>
    <cfRule type="cellIs" dxfId="704" priority="2175" operator="equal">
      <formula>"CPGI"</formula>
    </cfRule>
    <cfRule type="cellIs" dxfId="703" priority="2176" operator="equal">
      <formula>"COPM"</formula>
    </cfRule>
    <cfRule type="cellIs" dxfId="702" priority="2177" operator="equal">
      <formula>"COAD/CETEM"</formula>
    </cfRule>
    <cfRule type="cellIs" dxfId="701" priority="2178" operator="equal">
      <formula>"CATE"</formula>
    </cfRule>
  </conditionalFormatting>
  <conditionalFormatting sqref="E3108">
    <cfRule type="cellIs" dxfId="700" priority="2170" operator="equal">
      <formula>"COAM"</formula>
    </cfRule>
  </conditionalFormatting>
  <conditionalFormatting sqref="E3108">
    <cfRule type="cellIs" dxfId="699" priority="2169" operator="equal">
      <formula>"C"</formula>
    </cfRule>
  </conditionalFormatting>
  <conditionalFormatting sqref="E3108">
    <cfRule type="cellIs" dxfId="698" priority="2167" operator="equal">
      <formula>"CATE"</formula>
    </cfRule>
    <cfRule type="cellIs" dxfId="697" priority="2168" operator="equal">
      <formula>"COAM"</formula>
    </cfRule>
  </conditionalFormatting>
  <conditionalFormatting sqref="E3108">
    <cfRule type="cellIs" dxfId="696" priority="2166" operator="equal">
      <formula>"CATE"</formula>
    </cfRule>
  </conditionalFormatting>
  <conditionalFormatting sqref="E3108">
    <cfRule type="cellIs" dxfId="695" priority="2164" operator="equal">
      <formula>"DIR"</formula>
    </cfRule>
    <cfRule type="cellIs" dxfId="694" priority="2165" operator="equal">
      <formula>"COAD/CETEM"</formula>
    </cfRule>
  </conditionalFormatting>
  <conditionalFormatting sqref="E3108">
    <cfRule type="cellIs" dxfId="693" priority="2163" operator="equal">
      <formula>"COAD"</formula>
    </cfRule>
  </conditionalFormatting>
  <conditionalFormatting sqref="E3108">
    <cfRule type="cellIs" dxfId="692" priority="2159" operator="equal">
      <formula>"CPMA"</formula>
    </cfRule>
    <cfRule type="cellIs" dxfId="691" priority="2160" operator="equal">
      <formula>"COPM"</formula>
    </cfRule>
    <cfRule type="cellIs" dxfId="690" priority="2161" operator="equal">
      <formula>"NR-ES"</formula>
    </cfRule>
    <cfRule type="cellIs" dxfId="689" priority="2162" operator="equal">
      <formula>"CPGI"</formula>
    </cfRule>
  </conditionalFormatting>
  <conditionalFormatting sqref="G3109:G3110">
    <cfRule type="cellIs" dxfId="688" priority="2146" operator="equal">
      <formula>"NR-ES"</formula>
    </cfRule>
    <cfRule type="cellIs" dxfId="687" priority="2147" operator="equal">
      <formula>"DIR"</formula>
    </cfRule>
    <cfRule type="cellIs" dxfId="686" priority="2148" operator="equal">
      <formula>"DIR"</formula>
    </cfRule>
    <cfRule type="cellIs" dxfId="685" priority="2149" operator="equal">
      <formula>"DIR"</formula>
    </cfRule>
    <cfRule type="cellIs" dxfId="684" priority="2150" operator="equal">
      <formula>"CPMA"</formula>
    </cfRule>
    <cfRule type="cellIs" dxfId="683" priority="2151" operator="equal">
      <formula>"CPGI"</formula>
    </cfRule>
    <cfRule type="cellIs" dxfId="682" priority="2152" operator="equal">
      <formula>"COPM"</formula>
    </cfRule>
    <cfRule type="cellIs" dxfId="681" priority="2153" operator="equal">
      <formula>"COAM"</formula>
    </cfRule>
    <cfRule type="cellIs" dxfId="680" priority="2154" operator="equal">
      <formula>"COAD/CETEM"</formula>
    </cfRule>
    <cfRule type="cellIs" dxfId="679" priority="2155" operator="equal">
      <formula>"COAD"</formula>
    </cfRule>
    <cfRule type="cellIs" dxfId="678" priority="2156" operator="equal">
      <formula>"CATE"</formula>
    </cfRule>
  </conditionalFormatting>
  <conditionalFormatting sqref="E3111">
    <cfRule type="cellIs" dxfId="677" priority="2114" operator="equal">
      <formula>"NR-ES"</formula>
    </cfRule>
    <cfRule type="cellIs" dxfId="676" priority="2115" operator="equal">
      <formula>"COAD"</formula>
    </cfRule>
    <cfRule type="cellIs" dxfId="675" priority="2116" operator="equal">
      <formula>"DIR"</formula>
    </cfRule>
    <cfRule type="cellIs" dxfId="674" priority="2117" operator="equal">
      <formula>"CPMA"</formula>
    </cfRule>
    <cfRule type="cellIs" dxfId="673" priority="2118" operator="equal">
      <formula>"CPGI"</formula>
    </cfRule>
    <cfRule type="cellIs" dxfId="672" priority="2119" operator="equal">
      <formula>"COPM"</formula>
    </cfRule>
    <cfRule type="cellIs" dxfId="671" priority="2120" operator="equal">
      <formula>"COAD/CETEM"</formula>
    </cfRule>
    <cfRule type="cellIs" dxfId="670" priority="2121" operator="equal">
      <formula>"CATE"</formula>
    </cfRule>
  </conditionalFormatting>
  <conditionalFormatting sqref="E3111">
    <cfRule type="cellIs" dxfId="669" priority="2113" operator="equal">
      <formula>"COAM"</formula>
    </cfRule>
  </conditionalFormatting>
  <conditionalFormatting sqref="E3111">
    <cfRule type="cellIs" dxfId="668" priority="2112" operator="equal">
      <formula>"C"</formula>
    </cfRule>
  </conditionalFormatting>
  <conditionalFormatting sqref="E3111">
    <cfRule type="cellIs" dxfId="667" priority="2110" operator="equal">
      <formula>"CATE"</formula>
    </cfRule>
    <cfRule type="cellIs" dxfId="666" priority="2111" operator="equal">
      <formula>"COAM"</formula>
    </cfRule>
  </conditionalFormatting>
  <conditionalFormatting sqref="E3111">
    <cfRule type="cellIs" dxfId="665" priority="2109" operator="equal">
      <formula>"CATE"</formula>
    </cfRule>
  </conditionalFormatting>
  <conditionalFormatting sqref="E3111">
    <cfRule type="cellIs" dxfId="664" priority="2107" operator="equal">
      <formula>"DIR"</formula>
    </cfRule>
    <cfRule type="cellIs" dxfId="663" priority="2108" operator="equal">
      <formula>"COAD/CETEM"</formula>
    </cfRule>
  </conditionalFormatting>
  <conditionalFormatting sqref="E3111">
    <cfRule type="cellIs" dxfId="662" priority="2106" operator="equal">
      <formula>"COAD"</formula>
    </cfRule>
  </conditionalFormatting>
  <conditionalFormatting sqref="E3111">
    <cfRule type="cellIs" dxfId="661" priority="2102" operator="equal">
      <formula>"CPMA"</formula>
    </cfRule>
    <cfRule type="cellIs" dxfId="660" priority="2103" operator="equal">
      <formula>"COPM"</formula>
    </cfRule>
    <cfRule type="cellIs" dxfId="659" priority="2104" operator="equal">
      <formula>"NR-ES"</formula>
    </cfRule>
    <cfRule type="cellIs" dxfId="658" priority="2105" operator="equal">
      <formula>"CPGI"</formula>
    </cfRule>
  </conditionalFormatting>
  <conditionalFormatting sqref="G3112:G3145">
    <cfRule type="cellIs" dxfId="657" priority="2089" operator="equal">
      <formula>"NR-ES"</formula>
    </cfRule>
    <cfRule type="cellIs" dxfId="656" priority="2090" operator="equal">
      <formula>"DIR"</formula>
    </cfRule>
    <cfRule type="cellIs" dxfId="655" priority="2091" operator="equal">
      <formula>"DIR"</formula>
    </cfRule>
    <cfRule type="cellIs" dxfId="654" priority="2092" operator="equal">
      <formula>"DIR"</formula>
    </cfRule>
    <cfRule type="cellIs" dxfId="653" priority="2093" operator="equal">
      <formula>"CPMA"</formula>
    </cfRule>
    <cfRule type="cellIs" dxfId="652" priority="2094" operator="equal">
      <formula>"CPGI"</formula>
    </cfRule>
    <cfRule type="cellIs" dxfId="651" priority="2095" operator="equal">
      <formula>"COPM"</formula>
    </cfRule>
    <cfRule type="cellIs" dxfId="650" priority="2096" operator="equal">
      <formula>"COAM"</formula>
    </cfRule>
    <cfRule type="cellIs" dxfId="649" priority="2097" operator="equal">
      <formula>"COAD/CETEM"</formula>
    </cfRule>
    <cfRule type="cellIs" dxfId="648" priority="2098" operator="equal">
      <formula>"COAD"</formula>
    </cfRule>
    <cfRule type="cellIs" dxfId="647" priority="2099" operator="equal">
      <formula>"CATE"</formula>
    </cfRule>
  </conditionalFormatting>
  <conditionalFormatting sqref="E3157">
    <cfRule type="cellIs" dxfId="646" priority="2057" operator="equal">
      <formula>"NR-ES"</formula>
    </cfRule>
    <cfRule type="cellIs" dxfId="645" priority="2058" operator="equal">
      <formula>"COAD"</formula>
    </cfRule>
    <cfRule type="cellIs" dxfId="644" priority="2059" operator="equal">
      <formula>"DIR"</formula>
    </cfRule>
    <cfRule type="cellIs" dxfId="643" priority="2060" operator="equal">
      <formula>"CPMA"</formula>
    </cfRule>
    <cfRule type="cellIs" dxfId="642" priority="2061" operator="equal">
      <formula>"CPGI"</formula>
    </cfRule>
    <cfRule type="cellIs" dxfId="641" priority="2062" operator="equal">
      <formula>"COPM"</formula>
    </cfRule>
    <cfRule type="cellIs" dxfId="640" priority="2063" operator="equal">
      <formula>"COAD/CETEM"</formula>
    </cfRule>
    <cfRule type="cellIs" dxfId="639" priority="2064" operator="equal">
      <formula>"CATE"</formula>
    </cfRule>
  </conditionalFormatting>
  <conditionalFormatting sqref="E3157">
    <cfRule type="cellIs" dxfId="638" priority="2056" operator="equal">
      <formula>"COAM"</formula>
    </cfRule>
  </conditionalFormatting>
  <conditionalFormatting sqref="E3157">
    <cfRule type="cellIs" dxfId="637" priority="2055" operator="equal">
      <formula>"C"</formula>
    </cfRule>
  </conditionalFormatting>
  <conditionalFormatting sqref="E3157">
    <cfRule type="cellIs" dxfId="636" priority="2053" operator="equal">
      <formula>"CATE"</formula>
    </cfRule>
    <cfRule type="cellIs" dxfId="635" priority="2054" operator="equal">
      <formula>"COAM"</formula>
    </cfRule>
  </conditionalFormatting>
  <conditionalFormatting sqref="E3157">
    <cfRule type="cellIs" dxfId="634" priority="2052" operator="equal">
      <formula>"CATE"</formula>
    </cfRule>
  </conditionalFormatting>
  <conditionalFormatting sqref="E3157">
    <cfRule type="cellIs" dxfId="633" priority="2050" operator="equal">
      <formula>"DIR"</formula>
    </cfRule>
    <cfRule type="cellIs" dxfId="632" priority="2051" operator="equal">
      <formula>"COAD/CETEM"</formula>
    </cfRule>
  </conditionalFormatting>
  <conditionalFormatting sqref="E3157">
    <cfRule type="cellIs" dxfId="631" priority="2049" operator="equal">
      <formula>"COAD"</formula>
    </cfRule>
  </conditionalFormatting>
  <conditionalFormatting sqref="E3157">
    <cfRule type="cellIs" dxfId="630" priority="2045" operator="equal">
      <formula>"CPMA"</formula>
    </cfRule>
    <cfRule type="cellIs" dxfId="629" priority="2046" operator="equal">
      <formula>"COPM"</formula>
    </cfRule>
    <cfRule type="cellIs" dxfId="628" priority="2047" operator="equal">
      <formula>"NR-ES"</formula>
    </cfRule>
    <cfRule type="cellIs" dxfId="627" priority="2048" operator="equal">
      <formula>"CPGI"</formula>
    </cfRule>
  </conditionalFormatting>
  <conditionalFormatting sqref="G3158:G3182">
    <cfRule type="cellIs" dxfId="626" priority="2032" operator="equal">
      <formula>"NR-ES"</formula>
    </cfRule>
    <cfRule type="cellIs" dxfId="625" priority="2033" operator="equal">
      <formula>"DIR"</formula>
    </cfRule>
    <cfRule type="cellIs" dxfId="624" priority="2034" operator="equal">
      <formula>"DIR"</formula>
    </cfRule>
    <cfRule type="cellIs" dxfId="623" priority="2035" operator="equal">
      <formula>"DIR"</formula>
    </cfRule>
    <cfRule type="cellIs" dxfId="622" priority="2036" operator="equal">
      <formula>"CPMA"</formula>
    </cfRule>
    <cfRule type="cellIs" dxfId="621" priority="2037" operator="equal">
      <formula>"CPGI"</formula>
    </cfRule>
    <cfRule type="cellIs" dxfId="620" priority="2038" operator="equal">
      <formula>"COPM"</formula>
    </cfRule>
    <cfRule type="cellIs" dxfId="619" priority="2039" operator="equal">
      <formula>"COAM"</formula>
    </cfRule>
    <cfRule type="cellIs" dxfId="618" priority="2040" operator="equal">
      <formula>"COAD/CETEM"</formula>
    </cfRule>
    <cfRule type="cellIs" dxfId="617" priority="2041" operator="equal">
      <formula>"COAD"</formula>
    </cfRule>
    <cfRule type="cellIs" dxfId="616" priority="2042" operator="equal">
      <formula>"CATE"</formula>
    </cfRule>
  </conditionalFormatting>
  <conditionalFormatting sqref="E3186">
    <cfRule type="cellIs" dxfId="615" priority="2000" operator="equal">
      <formula>"NR-ES"</formula>
    </cfRule>
    <cfRule type="cellIs" dxfId="614" priority="2001" operator="equal">
      <formula>"COAD"</formula>
    </cfRule>
    <cfRule type="cellIs" dxfId="613" priority="2002" operator="equal">
      <formula>"DIR"</formula>
    </cfRule>
    <cfRule type="cellIs" dxfId="612" priority="2003" operator="equal">
      <formula>"CPMA"</formula>
    </cfRule>
    <cfRule type="cellIs" dxfId="611" priority="2004" operator="equal">
      <formula>"CPGI"</formula>
    </cfRule>
    <cfRule type="cellIs" dxfId="610" priority="2005" operator="equal">
      <formula>"COPM"</formula>
    </cfRule>
    <cfRule type="cellIs" dxfId="609" priority="2006" operator="equal">
      <formula>"COAD/CETEM"</formula>
    </cfRule>
    <cfRule type="cellIs" dxfId="608" priority="2007" operator="equal">
      <formula>"CATE"</formula>
    </cfRule>
  </conditionalFormatting>
  <conditionalFormatting sqref="E3186">
    <cfRule type="cellIs" dxfId="607" priority="1999" operator="equal">
      <formula>"COAM"</formula>
    </cfRule>
  </conditionalFormatting>
  <conditionalFormatting sqref="E3186">
    <cfRule type="cellIs" dxfId="606" priority="1998" operator="equal">
      <formula>"C"</formula>
    </cfRule>
  </conditionalFormatting>
  <conditionalFormatting sqref="E3186">
    <cfRule type="cellIs" dxfId="605" priority="1996" operator="equal">
      <formula>"CATE"</formula>
    </cfRule>
    <cfRule type="cellIs" dxfId="604" priority="1997" operator="equal">
      <formula>"COAM"</formula>
    </cfRule>
  </conditionalFormatting>
  <conditionalFormatting sqref="E3186">
    <cfRule type="cellIs" dxfId="603" priority="1995" operator="equal">
      <formula>"CATE"</formula>
    </cfRule>
  </conditionalFormatting>
  <conditionalFormatting sqref="E3186">
    <cfRule type="cellIs" dxfId="602" priority="1993" operator="equal">
      <formula>"DIR"</formula>
    </cfRule>
    <cfRule type="cellIs" dxfId="601" priority="1994" operator="equal">
      <formula>"COAD/CETEM"</formula>
    </cfRule>
  </conditionalFormatting>
  <conditionalFormatting sqref="E3186">
    <cfRule type="cellIs" dxfId="600" priority="1992" operator="equal">
      <formula>"COAD"</formula>
    </cfRule>
  </conditionalFormatting>
  <conditionalFormatting sqref="E3186">
    <cfRule type="cellIs" dxfId="599" priority="1988" operator="equal">
      <formula>"CPMA"</formula>
    </cfRule>
    <cfRule type="cellIs" dxfId="598" priority="1989" operator="equal">
      <formula>"COPM"</formula>
    </cfRule>
    <cfRule type="cellIs" dxfId="597" priority="1990" operator="equal">
      <formula>"NR-ES"</formula>
    </cfRule>
    <cfRule type="cellIs" dxfId="596" priority="1991" operator="equal">
      <formula>"CPGI"</formula>
    </cfRule>
  </conditionalFormatting>
  <conditionalFormatting sqref="G3104:G3105">
    <cfRule type="cellIs" dxfId="595" priority="1962" operator="equal">
      <formula>"NR-ES"</formula>
    </cfRule>
    <cfRule type="cellIs" dxfId="594" priority="1963" operator="equal">
      <formula>"DIR"</formula>
    </cfRule>
    <cfRule type="cellIs" dxfId="593" priority="1964" operator="equal">
      <formula>"DIR"</formula>
    </cfRule>
    <cfRule type="cellIs" dxfId="592" priority="1965" operator="equal">
      <formula>"DIR"</formula>
    </cfRule>
    <cfRule type="cellIs" dxfId="591" priority="1966" operator="equal">
      <formula>"CPMA"</formula>
    </cfRule>
    <cfRule type="cellIs" dxfId="590" priority="1967" operator="equal">
      <formula>"CPGI"</formula>
    </cfRule>
    <cfRule type="cellIs" dxfId="589" priority="1968" operator="equal">
      <formula>"COPM"</formula>
    </cfRule>
    <cfRule type="cellIs" dxfId="588" priority="1969" operator="equal">
      <formula>"COAM"</formula>
    </cfRule>
    <cfRule type="cellIs" dxfId="587" priority="1970" operator="equal">
      <formula>"COAD/CETEM"</formula>
    </cfRule>
    <cfRule type="cellIs" dxfId="586" priority="1971" operator="equal">
      <formula>"COAD"</formula>
    </cfRule>
    <cfRule type="cellIs" dxfId="585" priority="1972" operator="equal">
      <formula>"CATE"</formula>
    </cfRule>
  </conditionalFormatting>
  <conditionalFormatting sqref="F3104:F3107">
    <cfRule type="cellIs" dxfId="584" priority="1960" operator="equal">
      <formula>"C"</formula>
    </cfRule>
    <cfRule type="cellIs" dxfId="583" priority="1961" operator="equal">
      <formula>"C"</formula>
    </cfRule>
  </conditionalFormatting>
  <conditionalFormatting sqref="F3146:G3151">
    <cfRule type="cellIs" dxfId="582" priority="1947" operator="equal">
      <formula>"NR-ES"</formula>
    </cfRule>
    <cfRule type="cellIs" dxfId="581" priority="1948" operator="equal">
      <formula>"DIR"</formula>
    </cfRule>
    <cfRule type="cellIs" dxfId="580" priority="1949" operator="equal">
      <formula>"DIR"</formula>
    </cfRule>
    <cfRule type="cellIs" dxfId="579" priority="1950" operator="equal">
      <formula>"DIR"</formula>
    </cfRule>
    <cfRule type="cellIs" dxfId="578" priority="1951" operator="equal">
      <formula>"CPMA"</formula>
    </cfRule>
    <cfRule type="cellIs" dxfId="577" priority="1952" operator="equal">
      <formula>"CPGI"</formula>
    </cfRule>
    <cfRule type="cellIs" dxfId="576" priority="1953" operator="equal">
      <formula>"COPM"</formula>
    </cfRule>
    <cfRule type="cellIs" dxfId="575" priority="1954" operator="equal">
      <formula>"COAM"</formula>
    </cfRule>
    <cfRule type="cellIs" dxfId="574" priority="1955" operator="equal">
      <formula>"COAD/CETEM"</formula>
    </cfRule>
    <cfRule type="cellIs" dxfId="573" priority="1956" operator="equal">
      <formula>"COAD"</formula>
    </cfRule>
    <cfRule type="cellIs" dxfId="572" priority="1957" operator="equal">
      <formula>"CATE"</formula>
    </cfRule>
  </conditionalFormatting>
  <conditionalFormatting sqref="H3107 J3107:K3107">
    <cfRule type="cellIs" dxfId="571" priority="1017" operator="equal">
      <formula>"NR-ES"</formula>
    </cfRule>
    <cfRule type="cellIs" dxfId="570" priority="1018" operator="equal">
      <formula>"DIR"</formula>
    </cfRule>
    <cfRule type="cellIs" dxfId="569" priority="1019" operator="equal">
      <formula>"DIR"</formula>
    </cfRule>
    <cfRule type="cellIs" dxfId="568" priority="1020" operator="equal">
      <formula>"DIR"</formula>
    </cfRule>
    <cfRule type="cellIs" dxfId="567" priority="1021" operator="equal">
      <formula>"CPMA"</formula>
    </cfRule>
    <cfRule type="cellIs" dxfId="566" priority="1022" operator="equal">
      <formula>"CPGI"</formula>
    </cfRule>
    <cfRule type="cellIs" dxfId="565" priority="1023" operator="equal">
      <formula>"COPM"</formula>
    </cfRule>
    <cfRule type="cellIs" dxfId="564" priority="1024" operator="equal">
      <formula>"COAM"</formula>
    </cfRule>
    <cfRule type="cellIs" dxfId="563" priority="1025" operator="equal">
      <formula>"COAD/CETEM"</formula>
    </cfRule>
    <cfRule type="cellIs" dxfId="562" priority="1026" operator="equal">
      <formula>"COAD"</formula>
    </cfRule>
    <cfRule type="cellIs" dxfId="561" priority="1027" operator="equal">
      <formula>"CATE"</formula>
    </cfRule>
  </conditionalFormatting>
  <conditionalFormatting sqref="G3107">
    <cfRule type="cellIs" dxfId="560" priority="991" operator="equal">
      <formula>"NR-ES"</formula>
    </cfRule>
    <cfRule type="cellIs" dxfId="559" priority="992" operator="equal">
      <formula>"DIR"</formula>
    </cfRule>
    <cfRule type="cellIs" dxfId="558" priority="993" operator="equal">
      <formula>"DIR"</formula>
    </cfRule>
    <cfRule type="cellIs" dxfId="557" priority="994" operator="equal">
      <formula>"DIR"</formula>
    </cfRule>
    <cfRule type="cellIs" dxfId="556" priority="995" operator="equal">
      <formula>"CPMA"</formula>
    </cfRule>
    <cfRule type="cellIs" dxfId="555" priority="996" operator="equal">
      <formula>"CPGI"</formula>
    </cfRule>
    <cfRule type="cellIs" dxfId="554" priority="997" operator="equal">
      <formula>"COPM"</formula>
    </cfRule>
    <cfRule type="cellIs" dxfId="553" priority="998" operator="equal">
      <formula>"COAM"</formula>
    </cfRule>
    <cfRule type="cellIs" dxfId="552" priority="999" operator="equal">
      <formula>"COAD/CETEM"</formula>
    </cfRule>
    <cfRule type="cellIs" dxfId="551" priority="1000" operator="equal">
      <formula>"COAD"</formula>
    </cfRule>
    <cfRule type="cellIs" dxfId="550" priority="1001" operator="equal">
      <formula>"CATE"</formula>
    </cfRule>
  </conditionalFormatting>
  <conditionalFormatting sqref="B3107:E3107">
    <cfRule type="cellIs" dxfId="549" priority="1028" operator="equal">
      <formula>"C"</formula>
    </cfRule>
    <cfRule type="cellIs" dxfId="548" priority="1029" operator="equal">
      <formula>"C"</formula>
    </cfRule>
  </conditionalFormatting>
  <conditionalFormatting sqref="A3107">
    <cfRule type="cellIs" dxfId="547" priority="1015" operator="equal">
      <formula>"C"</formula>
    </cfRule>
    <cfRule type="cellIs" dxfId="546" priority="1016" operator="equal">
      <formula>"C"</formula>
    </cfRule>
  </conditionalFormatting>
  <conditionalFormatting sqref="F3107">
    <cfRule type="cellIs" dxfId="545" priority="1004" operator="equal">
      <formula>"NR-ES"</formula>
    </cfRule>
    <cfRule type="cellIs" dxfId="544" priority="1005" operator="equal">
      <formula>"DIR"</formula>
    </cfRule>
    <cfRule type="cellIs" dxfId="543" priority="1006" operator="equal">
      <formula>"DIR"</formula>
    </cfRule>
    <cfRule type="cellIs" dxfId="542" priority="1007" operator="equal">
      <formula>"DIR"</formula>
    </cfRule>
    <cfRule type="cellIs" dxfId="541" priority="1008" operator="equal">
      <formula>"CPMA"</formula>
    </cfRule>
    <cfRule type="cellIs" dxfId="540" priority="1009" operator="equal">
      <formula>"CPGI"</formula>
    </cfRule>
    <cfRule type="cellIs" dxfId="539" priority="1010" operator="equal">
      <formula>"COPM"</formula>
    </cfRule>
    <cfRule type="cellIs" dxfId="538" priority="1011" operator="equal">
      <formula>"COAM"</formula>
    </cfRule>
    <cfRule type="cellIs" dxfId="537" priority="1012" operator="equal">
      <formula>"COAD/CETEM"</formula>
    </cfRule>
    <cfRule type="cellIs" dxfId="536" priority="1013" operator="equal">
      <formula>"COAD"</formula>
    </cfRule>
    <cfRule type="cellIs" dxfId="535" priority="1014" operator="equal">
      <formula>"CATE"</formula>
    </cfRule>
  </conditionalFormatting>
  <conditionalFormatting sqref="I3107">
    <cfRule type="cellIs" dxfId="534" priority="1002" operator="equal">
      <formula>"C"</formula>
    </cfRule>
    <cfRule type="cellIs" dxfId="533" priority="1003" operator="equal">
      <formula>"C"</formula>
    </cfRule>
  </conditionalFormatting>
  <conditionalFormatting sqref="G3153:XFD3156">
    <cfRule type="cellIs" dxfId="532" priority="701" operator="equal">
      <formula>"NR-ES"</formula>
    </cfRule>
    <cfRule type="cellIs" dxfId="531" priority="702" operator="equal">
      <formula>"DIR"</formula>
    </cfRule>
    <cfRule type="cellIs" dxfId="530" priority="703" operator="equal">
      <formula>"DIR"</formula>
    </cfRule>
    <cfRule type="cellIs" dxfId="529" priority="704" operator="equal">
      <formula>"DIR"</formula>
    </cfRule>
    <cfRule type="cellIs" dxfId="528" priority="705" operator="equal">
      <formula>"CPMA"</formula>
    </cfRule>
    <cfRule type="cellIs" dxfId="527" priority="706" operator="equal">
      <formula>"CPGI"</formula>
    </cfRule>
    <cfRule type="cellIs" dxfId="526" priority="707" operator="equal">
      <formula>"COPM"</formula>
    </cfRule>
    <cfRule type="cellIs" dxfId="525" priority="708" operator="equal">
      <formula>"COAM"</formula>
    </cfRule>
    <cfRule type="cellIs" dxfId="524" priority="709" operator="equal">
      <formula>"COAD/CETEM"</formula>
    </cfRule>
    <cfRule type="cellIs" dxfId="523" priority="710" operator="equal">
      <formula>"COAD"</formula>
    </cfRule>
    <cfRule type="cellIs" dxfId="522" priority="711" operator="equal">
      <formula>"CATE"</formula>
    </cfRule>
  </conditionalFormatting>
  <conditionalFormatting sqref="G3183:G3185">
    <cfRule type="cellIs" dxfId="521" priority="581" operator="equal">
      <formula>"NR-ES"</formula>
    </cfRule>
    <cfRule type="cellIs" dxfId="520" priority="582" operator="equal">
      <formula>"DIR"</formula>
    </cfRule>
    <cfRule type="cellIs" dxfId="519" priority="583" operator="equal">
      <formula>"DIR"</formula>
    </cfRule>
    <cfRule type="cellIs" dxfId="518" priority="584" operator="equal">
      <formula>"DIR"</formula>
    </cfRule>
    <cfRule type="cellIs" dxfId="517" priority="585" operator="equal">
      <formula>"CPMA"</formula>
    </cfRule>
    <cfRule type="cellIs" dxfId="516" priority="586" operator="equal">
      <formula>"CPGI"</formula>
    </cfRule>
    <cfRule type="cellIs" dxfId="515" priority="587" operator="equal">
      <formula>"COPM"</formula>
    </cfRule>
    <cfRule type="cellIs" dxfId="514" priority="588" operator="equal">
      <formula>"COAM"</formula>
    </cfRule>
    <cfRule type="cellIs" dxfId="513" priority="589" operator="equal">
      <formula>"COAD/CETEM"</formula>
    </cfRule>
    <cfRule type="cellIs" dxfId="512" priority="590" operator="equal">
      <formula>"COAD"</formula>
    </cfRule>
    <cfRule type="cellIs" dxfId="511" priority="591" operator="equal">
      <formula>"CATE"</formula>
    </cfRule>
  </conditionalFormatting>
  <conditionalFormatting sqref="H3183:XFD3185">
    <cfRule type="cellIs" dxfId="510" priority="594" operator="equal">
      <formula>"NR-ES"</formula>
    </cfRule>
    <cfRule type="cellIs" dxfId="509" priority="595" operator="equal">
      <formula>"DIR"</formula>
    </cfRule>
    <cfRule type="cellIs" dxfId="508" priority="596" operator="equal">
      <formula>"DIR"</formula>
    </cfRule>
    <cfRule type="cellIs" dxfId="507" priority="597" operator="equal">
      <formula>"DIR"</formula>
    </cfRule>
    <cfRule type="cellIs" dxfId="506" priority="598" operator="equal">
      <formula>"CPMA"</formula>
    </cfRule>
    <cfRule type="cellIs" dxfId="505" priority="599" operator="equal">
      <formula>"CPGI"</formula>
    </cfRule>
    <cfRule type="cellIs" dxfId="504" priority="600" operator="equal">
      <formula>"COPM"</formula>
    </cfRule>
    <cfRule type="cellIs" dxfId="503" priority="601" operator="equal">
      <formula>"COAM"</formula>
    </cfRule>
    <cfRule type="cellIs" dxfId="502" priority="602" operator="equal">
      <formula>"COAD/CETEM"</formula>
    </cfRule>
    <cfRule type="cellIs" dxfId="501" priority="603" operator="equal">
      <formula>"COAD"</formula>
    </cfRule>
    <cfRule type="cellIs" dxfId="500" priority="604" operator="equal">
      <formula>"CATE"</formula>
    </cfRule>
  </conditionalFormatting>
  <conditionalFormatting sqref="A2978:H2978">
    <cfRule type="cellIs" dxfId="499" priority="555" operator="equal">
      <formula>"NR-ES"</formula>
    </cfRule>
    <cfRule type="cellIs" dxfId="498" priority="556" operator="equal">
      <formula>"DIR"</formula>
    </cfRule>
    <cfRule type="cellIs" dxfId="497" priority="557" operator="equal">
      <formula>"DIR"</formula>
    </cfRule>
    <cfRule type="cellIs" dxfId="496" priority="558" operator="equal">
      <formula>"DIR"</formula>
    </cfRule>
    <cfRule type="cellIs" dxfId="495" priority="559" operator="equal">
      <formula>"CPMA"</formula>
    </cfRule>
    <cfRule type="cellIs" dxfId="494" priority="560" operator="equal">
      <formula>"CPGI"</formula>
    </cfRule>
    <cfRule type="cellIs" dxfId="493" priority="561" operator="equal">
      <formula>"COPM"</formula>
    </cfRule>
    <cfRule type="cellIs" dxfId="492" priority="562" operator="equal">
      <formula>"COAM"</formula>
    </cfRule>
    <cfRule type="cellIs" dxfId="491" priority="563" operator="equal">
      <formula>"COAD/CETEM"</formula>
    </cfRule>
    <cfRule type="cellIs" dxfId="490" priority="564" operator="equal">
      <formula>"COAD"</formula>
    </cfRule>
    <cfRule type="cellIs" dxfId="489" priority="565" operator="equal">
      <formula>"CATE"</formula>
    </cfRule>
  </conditionalFormatting>
  <conditionalFormatting sqref="E2978">
    <cfRule type="cellIs" dxfId="488" priority="547" operator="equal">
      <formula>"NR-ES"</formula>
    </cfRule>
    <cfRule type="cellIs" dxfId="487" priority="548" operator="equal">
      <formula>"COAD"</formula>
    </cfRule>
    <cfRule type="cellIs" dxfId="486" priority="549" operator="equal">
      <formula>"DIR"</formula>
    </cfRule>
    <cfRule type="cellIs" dxfId="485" priority="550" operator="equal">
      <formula>"CPMA"</formula>
    </cfRule>
    <cfRule type="cellIs" dxfId="484" priority="551" operator="equal">
      <formula>"CPGI"</formula>
    </cfRule>
    <cfRule type="cellIs" dxfId="483" priority="552" operator="equal">
      <formula>"COPM"</formula>
    </cfRule>
    <cfRule type="cellIs" dxfId="482" priority="553" operator="equal">
      <formula>"COAD/CETEM"</formula>
    </cfRule>
    <cfRule type="cellIs" dxfId="481" priority="554" operator="equal">
      <formula>"CATE"</formula>
    </cfRule>
  </conditionalFormatting>
  <conditionalFormatting sqref="E2978">
    <cfRule type="cellIs" dxfId="480" priority="546" operator="equal">
      <formula>"COAM"</formula>
    </cfRule>
  </conditionalFormatting>
  <conditionalFormatting sqref="E2978">
    <cfRule type="cellIs" dxfId="479" priority="545" operator="equal">
      <formula>"C"</formula>
    </cfRule>
  </conditionalFormatting>
  <conditionalFormatting sqref="E2978">
    <cfRule type="cellIs" dxfId="478" priority="543" operator="equal">
      <formula>"CATE"</formula>
    </cfRule>
    <cfRule type="cellIs" dxfId="477" priority="544" operator="equal">
      <formula>"COAM"</formula>
    </cfRule>
  </conditionalFormatting>
  <conditionalFormatting sqref="E2978">
    <cfRule type="cellIs" dxfId="476" priority="542" operator="equal">
      <formula>"CATE"</formula>
    </cfRule>
  </conditionalFormatting>
  <conditionalFormatting sqref="E2978">
    <cfRule type="cellIs" dxfId="475" priority="540" operator="equal">
      <formula>"DIR"</formula>
    </cfRule>
    <cfRule type="cellIs" dxfId="474" priority="541" operator="equal">
      <formula>"COAD/CETEM"</formula>
    </cfRule>
  </conditionalFormatting>
  <conditionalFormatting sqref="E2978">
    <cfRule type="cellIs" dxfId="473" priority="539" operator="equal">
      <formula>"COAD"</formula>
    </cfRule>
  </conditionalFormatting>
  <conditionalFormatting sqref="E2978">
    <cfRule type="cellIs" dxfId="472" priority="535" operator="equal">
      <formula>"CPMA"</formula>
    </cfRule>
    <cfRule type="cellIs" dxfId="471" priority="536" operator="equal">
      <formula>"COPM"</formula>
    </cfRule>
    <cfRule type="cellIs" dxfId="470" priority="537" operator="equal">
      <formula>"NR-ES"</formula>
    </cfRule>
    <cfRule type="cellIs" dxfId="469" priority="538" operator="equal">
      <formula>"CPGI"</formula>
    </cfRule>
  </conditionalFormatting>
  <conditionalFormatting sqref="A3217:F3222 A3224:F3224 A3189:H3189">
    <cfRule type="cellIs" dxfId="468" priority="507" operator="equal">
      <formula>"C"</formula>
    </cfRule>
    <cfRule type="cellIs" dxfId="467" priority="508" operator="equal">
      <formula>"C"</formula>
    </cfRule>
  </conditionalFormatting>
  <conditionalFormatting sqref="H3224 A3216:H3216 A3223:H3223 A3225:H3225 A3231:H3231 A3234:H3234 A3238:H3238 A3189:H3189 A3241:H3241">
    <cfRule type="cellIs" dxfId="466" priority="496" operator="equal">
      <formula>"NR-ES"</formula>
    </cfRule>
    <cfRule type="cellIs" dxfId="465" priority="497" operator="equal">
      <formula>"DIR"</formula>
    </cfRule>
    <cfRule type="cellIs" dxfId="464" priority="498" operator="equal">
      <formula>"DIR"</formula>
    </cfRule>
    <cfRule type="cellIs" dxfId="463" priority="499" operator="equal">
      <formula>"DIR"</formula>
    </cfRule>
    <cfRule type="cellIs" dxfId="462" priority="500" operator="equal">
      <formula>"CPMA"</formula>
    </cfRule>
    <cfRule type="cellIs" dxfId="461" priority="501" operator="equal">
      <formula>"CPGI"</formula>
    </cfRule>
    <cfRule type="cellIs" dxfId="460" priority="502" operator="equal">
      <formula>"COPM"</formula>
    </cfRule>
    <cfRule type="cellIs" dxfId="459" priority="503" operator="equal">
      <formula>"COAM"</formula>
    </cfRule>
    <cfRule type="cellIs" dxfId="458" priority="504" operator="equal">
      <formula>"COAD/CETEM"</formula>
    </cfRule>
    <cfRule type="cellIs" dxfId="457" priority="505" operator="equal">
      <formula>"COAD"</formula>
    </cfRule>
    <cfRule type="cellIs" dxfId="456" priority="506" operator="equal">
      <formula>"CATE"</formula>
    </cfRule>
  </conditionalFormatting>
  <conditionalFormatting sqref="F3189:H3189">
    <cfRule type="cellIs" dxfId="455" priority="494" operator="equal">
      <formula>"D"</formula>
    </cfRule>
    <cfRule type="cellIs" dxfId="454" priority="495" operator="equal">
      <formula>"C"</formula>
    </cfRule>
  </conditionalFormatting>
  <conditionalFormatting sqref="A3188">
    <cfRule type="cellIs" dxfId="453" priority="486" operator="equal">
      <formula>"NR-ES"</formula>
    </cfRule>
    <cfRule type="cellIs" dxfId="452" priority="487" operator="equal">
      <formula>"COAD"</formula>
    </cfRule>
    <cfRule type="cellIs" dxfId="451" priority="488" operator="equal">
      <formula>"DIR"</formula>
    </cfRule>
    <cfRule type="cellIs" dxfId="450" priority="489" operator="equal">
      <formula>"CPMA"</formula>
    </cfRule>
    <cfRule type="cellIs" dxfId="449" priority="490" operator="equal">
      <formula>"CPGI"</formula>
    </cfRule>
    <cfRule type="cellIs" dxfId="448" priority="491" operator="equal">
      <formula>"COPM"</formula>
    </cfRule>
    <cfRule type="cellIs" dxfId="447" priority="492" operator="equal">
      <formula>"COAD/CETEM"</formula>
    </cfRule>
    <cfRule type="cellIs" dxfId="446" priority="493" operator="equal">
      <formula>"CATE"</formula>
    </cfRule>
  </conditionalFormatting>
  <conditionalFormatting sqref="A3188">
    <cfRule type="cellIs" dxfId="445" priority="485" operator="equal">
      <formula>"COAM"</formula>
    </cfRule>
  </conditionalFormatting>
  <conditionalFormatting sqref="E3216">
    <cfRule type="cellIs" dxfId="444" priority="464" operator="equal">
      <formula>"NR-ES"</formula>
    </cfRule>
    <cfRule type="cellIs" dxfId="443" priority="465" operator="equal">
      <formula>"COAD"</formula>
    </cfRule>
    <cfRule type="cellIs" dxfId="442" priority="466" operator="equal">
      <formula>"DIR"</formula>
    </cfRule>
    <cfRule type="cellIs" dxfId="441" priority="467" operator="equal">
      <formula>"CPMA"</formula>
    </cfRule>
    <cfRule type="cellIs" dxfId="440" priority="468" operator="equal">
      <formula>"CPGI"</formula>
    </cfRule>
    <cfRule type="cellIs" dxfId="439" priority="469" operator="equal">
      <formula>"COPM"</formula>
    </cfRule>
    <cfRule type="cellIs" dxfId="438" priority="470" operator="equal">
      <formula>"COAD/CETEM"</formula>
    </cfRule>
    <cfRule type="cellIs" dxfId="437" priority="471" operator="equal">
      <formula>"CATE"</formula>
    </cfRule>
  </conditionalFormatting>
  <conditionalFormatting sqref="E3216">
    <cfRule type="cellIs" dxfId="436" priority="463" operator="equal">
      <formula>"COAM"</formula>
    </cfRule>
  </conditionalFormatting>
  <conditionalFormatting sqref="E3216">
    <cfRule type="cellIs" dxfId="435" priority="462" operator="equal">
      <formula>"C"</formula>
    </cfRule>
  </conditionalFormatting>
  <conditionalFormatting sqref="E3216">
    <cfRule type="cellIs" dxfId="434" priority="460" operator="equal">
      <formula>"CATE"</formula>
    </cfRule>
    <cfRule type="cellIs" dxfId="433" priority="461" operator="equal">
      <formula>"COAM"</formula>
    </cfRule>
  </conditionalFormatting>
  <conditionalFormatting sqref="E3216">
    <cfRule type="cellIs" dxfId="432" priority="459" operator="equal">
      <formula>"CATE"</formula>
    </cfRule>
  </conditionalFormatting>
  <conditionalFormatting sqref="E3216">
    <cfRule type="cellIs" dxfId="431" priority="457" operator="equal">
      <formula>"DIR"</formula>
    </cfRule>
    <cfRule type="cellIs" dxfId="430" priority="458" operator="equal">
      <formula>"COAD/CETEM"</formula>
    </cfRule>
  </conditionalFormatting>
  <conditionalFormatting sqref="E3216">
    <cfRule type="cellIs" dxfId="429" priority="456" operator="equal">
      <formula>"COAD"</formula>
    </cfRule>
  </conditionalFormatting>
  <conditionalFormatting sqref="E3216">
    <cfRule type="cellIs" dxfId="428" priority="452" operator="equal">
      <formula>"CPMA"</formula>
    </cfRule>
    <cfRule type="cellIs" dxfId="427" priority="453" operator="equal">
      <formula>"COPM"</formula>
    </cfRule>
    <cfRule type="cellIs" dxfId="426" priority="454" operator="equal">
      <formula>"NR-ES"</formula>
    </cfRule>
    <cfRule type="cellIs" dxfId="425" priority="455" operator="equal">
      <formula>"CPGI"</formula>
    </cfRule>
  </conditionalFormatting>
  <conditionalFormatting sqref="E3223">
    <cfRule type="cellIs" dxfId="424" priority="433" operator="equal">
      <formula>"NR-ES"</formula>
    </cfRule>
    <cfRule type="cellIs" dxfId="423" priority="434" operator="equal">
      <formula>"COAD"</formula>
    </cfRule>
    <cfRule type="cellIs" dxfId="422" priority="435" operator="equal">
      <formula>"DIR"</formula>
    </cfRule>
    <cfRule type="cellIs" dxfId="421" priority="436" operator="equal">
      <formula>"CPMA"</formula>
    </cfRule>
    <cfRule type="cellIs" dxfId="420" priority="437" operator="equal">
      <formula>"CPGI"</formula>
    </cfRule>
    <cfRule type="cellIs" dxfId="419" priority="438" operator="equal">
      <formula>"COPM"</formula>
    </cfRule>
    <cfRule type="cellIs" dxfId="418" priority="439" operator="equal">
      <formula>"COAD/CETEM"</formula>
    </cfRule>
    <cfRule type="cellIs" dxfId="417" priority="440" operator="equal">
      <formula>"CATE"</formula>
    </cfRule>
  </conditionalFormatting>
  <conditionalFormatting sqref="E3223">
    <cfRule type="cellIs" dxfId="416" priority="432" operator="equal">
      <formula>"COAM"</formula>
    </cfRule>
  </conditionalFormatting>
  <conditionalFormatting sqref="E3223">
    <cfRule type="cellIs" dxfId="415" priority="431" operator="equal">
      <formula>"C"</formula>
    </cfRule>
  </conditionalFormatting>
  <conditionalFormatting sqref="E3223">
    <cfRule type="cellIs" dxfId="414" priority="429" operator="equal">
      <formula>"CATE"</formula>
    </cfRule>
    <cfRule type="cellIs" dxfId="413" priority="430" operator="equal">
      <formula>"COAM"</formula>
    </cfRule>
  </conditionalFormatting>
  <conditionalFormatting sqref="E3223">
    <cfRule type="cellIs" dxfId="412" priority="428" operator="equal">
      <formula>"CATE"</formula>
    </cfRule>
  </conditionalFormatting>
  <conditionalFormatting sqref="E3223">
    <cfRule type="cellIs" dxfId="411" priority="426" operator="equal">
      <formula>"DIR"</formula>
    </cfRule>
    <cfRule type="cellIs" dxfId="410" priority="427" operator="equal">
      <formula>"COAD/CETEM"</formula>
    </cfRule>
  </conditionalFormatting>
  <conditionalFormatting sqref="E3223">
    <cfRule type="cellIs" dxfId="409" priority="425" operator="equal">
      <formula>"COAD"</formula>
    </cfRule>
  </conditionalFormatting>
  <conditionalFormatting sqref="E3223">
    <cfRule type="cellIs" dxfId="408" priority="421" operator="equal">
      <formula>"CPMA"</formula>
    </cfRule>
    <cfRule type="cellIs" dxfId="407" priority="422" operator="equal">
      <formula>"COPM"</formula>
    </cfRule>
    <cfRule type="cellIs" dxfId="406" priority="423" operator="equal">
      <formula>"NR-ES"</formula>
    </cfRule>
    <cfRule type="cellIs" dxfId="405" priority="424" operator="equal">
      <formula>"CPGI"</formula>
    </cfRule>
  </conditionalFormatting>
  <conditionalFormatting sqref="G3224">
    <cfRule type="cellIs" dxfId="404" priority="410" operator="equal">
      <formula>"NR-ES"</formula>
    </cfRule>
    <cfRule type="cellIs" dxfId="403" priority="411" operator="equal">
      <formula>"DIR"</formula>
    </cfRule>
    <cfRule type="cellIs" dxfId="402" priority="412" operator="equal">
      <formula>"DIR"</formula>
    </cfRule>
    <cfRule type="cellIs" dxfId="401" priority="413" operator="equal">
      <formula>"DIR"</formula>
    </cfRule>
    <cfRule type="cellIs" dxfId="400" priority="414" operator="equal">
      <formula>"CPMA"</formula>
    </cfRule>
    <cfRule type="cellIs" dxfId="399" priority="415" operator="equal">
      <formula>"CPGI"</formula>
    </cfRule>
    <cfRule type="cellIs" dxfId="398" priority="416" operator="equal">
      <formula>"COPM"</formula>
    </cfRule>
    <cfRule type="cellIs" dxfId="397" priority="417" operator="equal">
      <formula>"COAM"</formula>
    </cfRule>
    <cfRule type="cellIs" dxfId="396" priority="418" operator="equal">
      <formula>"COAD/CETEM"</formula>
    </cfRule>
    <cfRule type="cellIs" dxfId="395" priority="419" operator="equal">
      <formula>"COAD"</formula>
    </cfRule>
    <cfRule type="cellIs" dxfId="394" priority="420" operator="equal">
      <formula>"CATE"</formula>
    </cfRule>
  </conditionalFormatting>
  <conditionalFormatting sqref="E3225">
    <cfRule type="cellIs" dxfId="393" priority="402" operator="equal">
      <formula>"NR-ES"</formula>
    </cfRule>
    <cfRule type="cellIs" dxfId="392" priority="403" operator="equal">
      <formula>"COAD"</formula>
    </cfRule>
    <cfRule type="cellIs" dxfId="391" priority="404" operator="equal">
      <formula>"DIR"</formula>
    </cfRule>
    <cfRule type="cellIs" dxfId="390" priority="405" operator="equal">
      <formula>"CPMA"</formula>
    </cfRule>
    <cfRule type="cellIs" dxfId="389" priority="406" operator="equal">
      <formula>"CPGI"</formula>
    </cfRule>
    <cfRule type="cellIs" dxfId="388" priority="407" operator="equal">
      <formula>"COPM"</formula>
    </cfRule>
    <cfRule type="cellIs" dxfId="387" priority="408" operator="equal">
      <formula>"COAD/CETEM"</formula>
    </cfRule>
    <cfRule type="cellIs" dxfId="386" priority="409" operator="equal">
      <formula>"CATE"</formula>
    </cfRule>
  </conditionalFormatting>
  <conditionalFormatting sqref="E3225">
    <cfRule type="cellIs" dxfId="385" priority="401" operator="equal">
      <formula>"COAM"</formula>
    </cfRule>
  </conditionalFormatting>
  <conditionalFormatting sqref="E3225">
    <cfRule type="cellIs" dxfId="384" priority="400" operator="equal">
      <formula>"C"</formula>
    </cfRule>
  </conditionalFormatting>
  <conditionalFormatting sqref="E3225">
    <cfRule type="cellIs" dxfId="383" priority="398" operator="equal">
      <formula>"CATE"</formula>
    </cfRule>
    <cfRule type="cellIs" dxfId="382" priority="399" operator="equal">
      <formula>"COAM"</formula>
    </cfRule>
  </conditionalFormatting>
  <conditionalFormatting sqref="E3225">
    <cfRule type="cellIs" dxfId="381" priority="397" operator="equal">
      <formula>"CATE"</formula>
    </cfRule>
  </conditionalFormatting>
  <conditionalFormatting sqref="E3225">
    <cfRule type="cellIs" dxfId="380" priority="395" operator="equal">
      <formula>"DIR"</formula>
    </cfRule>
    <cfRule type="cellIs" dxfId="379" priority="396" operator="equal">
      <formula>"COAD/CETEM"</formula>
    </cfRule>
  </conditionalFormatting>
  <conditionalFormatting sqref="E3225">
    <cfRule type="cellIs" dxfId="378" priority="394" operator="equal">
      <formula>"COAD"</formula>
    </cfRule>
  </conditionalFormatting>
  <conditionalFormatting sqref="E3225">
    <cfRule type="cellIs" dxfId="377" priority="390" operator="equal">
      <formula>"CPMA"</formula>
    </cfRule>
    <cfRule type="cellIs" dxfId="376" priority="391" operator="equal">
      <formula>"COPM"</formula>
    </cfRule>
    <cfRule type="cellIs" dxfId="375" priority="392" operator="equal">
      <formula>"NR-ES"</formula>
    </cfRule>
    <cfRule type="cellIs" dxfId="374" priority="393" operator="equal">
      <formula>"CPGI"</formula>
    </cfRule>
  </conditionalFormatting>
  <conditionalFormatting sqref="E3231">
    <cfRule type="cellIs" dxfId="373" priority="371" operator="equal">
      <formula>"NR-ES"</formula>
    </cfRule>
    <cfRule type="cellIs" dxfId="372" priority="372" operator="equal">
      <formula>"COAD"</formula>
    </cfRule>
    <cfRule type="cellIs" dxfId="371" priority="373" operator="equal">
      <formula>"DIR"</formula>
    </cfRule>
    <cfRule type="cellIs" dxfId="370" priority="374" operator="equal">
      <formula>"CPMA"</formula>
    </cfRule>
    <cfRule type="cellIs" dxfId="369" priority="375" operator="equal">
      <formula>"CPGI"</formula>
    </cfRule>
    <cfRule type="cellIs" dxfId="368" priority="376" operator="equal">
      <formula>"COPM"</formula>
    </cfRule>
    <cfRule type="cellIs" dxfId="367" priority="377" operator="equal">
      <formula>"COAD/CETEM"</formula>
    </cfRule>
    <cfRule type="cellIs" dxfId="366" priority="378" operator="equal">
      <formula>"CATE"</formula>
    </cfRule>
  </conditionalFormatting>
  <conditionalFormatting sqref="E3231">
    <cfRule type="cellIs" dxfId="365" priority="370" operator="equal">
      <formula>"COAM"</formula>
    </cfRule>
  </conditionalFormatting>
  <conditionalFormatting sqref="E3231">
    <cfRule type="cellIs" dxfId="364" priority="369" operator="equal">
      <formula>"C"</formula>
    </cfRule>
  </conditionalFormatting>
  <conditionalFormatting sqref="E3231">
    <cfRule type="cellIs" dxfId="363" priority="367" operator="equal">
      <formula>"CATE"</formula>
    </cfRule>
    <cfRule type="cellIs" dxfId="362" priority="368" operator="equal">
      <formula>"COAM"</formula>
    </cfRule>
  </conditionalFormatting>
  <conditionalFormatting sqref="E3231">
    <cfRule type="cellIs" dxfId="361" priority="366" operator="equal">
      <formula>"CATE"</formula>
    </cfRule>
  </conditionalFormatting>
  <conditionalFormatting sqref="E3231">
    <cfRule type="cellIs" dxfId="360" priority="364" operator="equal">
      <formula>"DIR"</formula>
    </cfRule>
    <cfRule type="cellIs" dxfId="359" priority="365" operator="equal">
      <formula>"COAD/CETEM"</formula>
    </cfRule>
  </conditionalFormatting>
  <conditionalFormatting sqref="E3231">
    <cfRule type="cellIs" dxfId="358" priority="363" operator="equal">
      <formula>"COAD"</formula>
    </cfRule>
  </conditionalFormatting>
  <conditionalFormatting sqref="E3231">
    <cfRule type="cellIs" dxfId="357" priority="359" operator="equal">
      <formula>"CPMA"</formula>
    </cfRule>
    <cfRule type="cellIs" dxfId="356" priority="360" operator="equal">
      <formula>"COPM"</formula>
    </cfRule>
    <cfRule type="cellIs" dxfId="355" priority="361" operator="equal">
      <formula>"NR-ES"</formula>
    </cfRule>
    <cfRule type="cellIs" dxfId="354" priority="362" operator="equal">
      <formula>"CPGI"</formula>
    </cfRule>
  </conditionalFormatting>
  <conditionalFormatting sqref="E3234">
    <cfRule type="cellIs" dxfId="353" priority="340" operator="equal">
      <formula>"NR-ES"</formula>
    </cfRule>
    <cfRule type="cellIs" dxfId="352" priority="341" operator="equal">
      <formula>"COAD"</formula>
    </cfRule>
    <cfRule type="cellIs" dxfId="351" priority="342" operator="equal">
      <formula>"DIR"</formula>
    </cfRule>
    <cfRule type="cellIs" dxfId="350" priority="343" operator="equal">
      <formula>"CPMA"</formula>
    </cfRule>
    <cfRule type="cellIs" dxfId="349" priority="344" operator="equal">
      <formula>"CPGI"</formula>
    </cfRule>
    <cfRule type="cellIs" dxfId="348" priority="345" operator="equal">
      <formula>"COPM"</formula>
    </cfRule>
    <cfRule type="cellIs" dxfId="347" priority="346" operator="equal">
      <formula>"COAD/CETEM"</formula>
    </cfRule>
    <cfRule type="cellIs" dxfId="346" priority="347" operator="equal">
      <formula>"CATE"</formula>
    </cfRule>
  </conditionalFormatting>
  <conditionalFormatting sqref="E3234">
    <cfRule type="cellIs" dxfId="345" priority="339" operator="equal">
      <formula>"COAM"</formula>
    </cfRule>
  </conditionalFormatting>
  <conditionalFormatting sqref="E3234">
    <cfRule type="cellIs" dxfId="344" priority="338" operator="equal">
      <formula>"C"</formula>
    </cfRule>
  </conditionalFormatting>
  <conditionalFormatting sqref="E3234">
    <cfRule type="cellIs" dxfId="343" priority="336" operator="equal">
      <formula>"CATE"</formula>
    </cfRule>
    <cfRule type="cellIs" dxfId="342" priority="337" operator="equal">
      <formula>"COAM"</formula>
    </cfRule>
  </conditionalFormatting>
  <conditionalFormatting sqref="E3234">
    <cfRule type="cellIs" dxfId="341" priority="335" operator="equal">
      <formula>"CATE"</formula>
    </cfRule>
  </conditionalFormatting>
  <conditionalFormatting sqref="E3234">
    <cfRule type="cellIs" dxfId="340" priority="333" operator="equal">
      <formula>"DIR"</formula>
    </cfRule>
    <cfRule type="cellIs" dxfId="339" priority="334" operator="equal">
      <formula>"COAD/CETEM"</formula>
    </cfRule>
  </conditionalFormatting>
  <conditionalFormatting sqref="E3234">
    <cfRule type="cellIs" dxfId="338" priority="332" operator="equal">
      <formula>"COAD"</formula>
    </cfRule>
  </conditionalFormatting>
  <conditionalFormatting sqref="E3234">
    <cfRule type="cellIs" dxfId="337" priority="328" operator="equal">
      <formula>"CPMA"</formula>
    </cfRule>
    <cfRule type="cellIs" dxfId="336" priority="329" operator="equal">
      <formula>"COPM"</formula>
    </cfRule>
    <cfRule type="cellIs" dxfId="335" priority="330" operator="equal">
      <formula>"NR-ES"</formula>
    </cfRule>
    <cfRule type="cellIs" dxfId="334" priority="331" operator="equal">
      <formula>"CPGI"</formula>
    </cfRule>
  </conditionalFormatting>
  <conditionalFormatting sqref="E3238">
    <cfRule type="cellIs" dxfId="333" priority="309" operator="equal">
      <formula>"NR-ES"</formula>
    </cfRule>
    <cfRule type="cellIs" dxfId="332" priority="310" operator="equal">
      <formula>"COAD"</formula>
    </cfRule>
    <cfRule type="cellIs" dxfId="331" priority="311" operator="equal">
      <formula>"DIR"</formula>
    </cfRule>
    <cfRule type="cellIs" dxfId="330" priority="312" operator="equal">
      <formula>"CPMA"</formula>
    </cfRule>
    <cfRule type="cellIs" dxfId="329" priority="313" operator="equal">
      <formula>"CPGI"</formula>
    </cfRule>
    <cfRule type="cellIs" dxfId="328" priority="314" operator="equal">
      <formula>"COPM"</formula>
    </cfRule>
    <cfRule type="cellIs" dxfId="327" priority="315" operator="equal">
      <formula>"COAD/CETEM"</formula>
    </cfRule>
    <cfRule type="cellIs" dxfId="326" priority="316" operator="equal">
      <formula>"CATE"</formula>
    </cfRule>
  </conditionalFormatting>
  <conditionalFormatting sqref="E3238">
    <cfRule type="cellIs" dxfId="325" priority="308" operator="equal">
      <formula>"COAM"</formula>
    </cfRule>
  </conditionalFormatting>
  <conditionalFormatting sqref="E3238">
    <cfRule type="cellIs" dxfId="324" priority="307" operator="equal">
      <formula>"C"</formula>
    </cfRule>
  </conditionalFormatting>
  <conditionalFormatting sqref="E3238">
    <cfRule type="cellIs" dxfId="323" priority="305" operator="equal">
      <formula>"CATE"</formula>
    </cfRule>
    <cfRule type="cellIs" dxfId="322" priority="306" operator="equal">
      <formula>"COAM"</formula>
    </cfRule>
  </conditionalFormatting>
  <conditionalFormatting sqref="E3238">
    <cfRule type="cellIs" dxfId="321" priority="304" operator="equal">
      <formula>"CATE"</formula>
    </cfRule>
  </conditionalFormatting>
  <conditionalFormatting sqref="E3238">
    <cfRule type="cellIs" dxfId="320" priority="302" operator="equal">
      <formula>"DIR"</formula>
    </cfRule>
    <cfRule type="cellIs" dxfId="319" priority="303" operator="equal">
      <formula>"COAD/CETEM"</formula>
    </cfRule>
  </conditionalFormatting>
  <conditionalFormatting sqref="E3238">
    <cfRule type="cellIs" dxfId="318" priority="301" operator="equal">
      <formula>"COAD"</formula>
    </cfRule>
  </conditionalFormatting>
  <conditionalFormatting sqref="E3238">
    <cfRule type="cellIs" dxfId="317" priority="297" operator="equal">
      <formula>"CPMA"</formula>
    </cfRule>
    <cfRule type="cellIs" dxfId="316" priority="298" operator="equal">
      <formula>"COPM"</formula>
    </cfRule>
    <cfRule type="cellIs" dxfId="315" priority="299" operator="equal">
      <formula>"NR-ES"</formula>
    </cfRule>
    <cfRule type="cellIs" dxfId="314" priority="300" operator="equal">
      <formula>"CPGI"</formula>
    </cfRule>
  </conditionalFormatting>
  <conditionalFormatting sqref="E3241">
    <cfRule type="cellIs" dxfId="313" priority="278" operator="equal">
      <formula>"NR-ES"</formula>
    </cfRule>
    <cfRule type="cellIs" dxfId="312" priority="279" operator="equal">
      <formula>"COAD"</formula>
    </cfRule>
    <cfRule type="cellIs" dxfId="311" priority="280" operator="equal">
      <formula>"DIR"</formula>
    </cfRule>
    <cfRule type="cellIs" dxfId="310" priority="281" operator="equal">
      <formula>"CPMA"</formula>
    </cfRule>
    <cfRule type="cellIs" dxfId="309" priority="282" operator="equal">
      <formula>"CPGI"</formula>
    </cfRule>
    <cfRule type="cellIs" dxfId="308" priority="283" operator="equal">
      <formula>"COPM"</formula>
    </cfRule>
    <cfRule type="cellIs" dxfId="307" priority="284" operator="equal">
      <formula>"COAD/CETEM"</formula>
    </cfRule>
    <cfRule type="cellIs" dxfId="306" priority="285" operator="equal">
      <formula>"CATE"</formula>
    </cfRule>
  </conditionalFormatting>
  <conditionalFormatting sqref="E3241">
    <cfRule type="cellIs" dxfId="305" priority="277" operator="equal">
      <formula>"COAM"</formula>
    </cfRule>
  </conditionalFormatting>
  <conditionalFormatting sqref="E3241">
    <cfRule type="cellIs" dxfId="304" priority="276" operator="equal">
      <formula>"C"</formula>
    </cfRule>
  </conditionalFormatting>
  <conditionalFormatting sqref="E3241">
    <cfRule type="cellIs" dxfId="303" priority="274" operator="equal">
      <formula>"CATE"</formula>
    </cfRule>
    <cfRule type="cellIs" dxfId="302" priority="275" operator="equal">
      <formula>"COAM"</formula>
    </cfRule>
  </conditionalFormatting>
  <conditionalFormatting sqref="E3241">
    <cfRule type="cellIs" dxfId="301" priority="273" operator="equal">
      <formula>"CATE"</formula>
    </cfRule>
  </conditionalFormatting>
  <conditionalFormatting sqref="E3241">
    <cfRule type="cellIs" dxfId="300" priority="271" operator="equal">
      <formula>"DIR"</formula>
    </cfRule>
    <cfRule type="cellIs" dxfId="299" priority="272" operator="equal">
      <formula>"COAD/CETEM"</formula>
    </cfRule>
  </conditionalFormatting>
  <conditionalFormatting sqref="E3241">
    <cfRule type="cellIs" dxfId="298" priority="270" operator="equal">
      <formula>"COAD"</formula>
    </cfRule>
  </conditionalFormatting>
  <conditionalFormatting sqref="E3241">
    <cfRule type="cellIs" dxfId="297" priority="266" operator="equal">
      <formula>"CPMA"</formula>
    </cfRule>
    <cfRule type="cellIs" dxfId="296" priority="267" operator="equal">
      <formula>"COPM"</formula>
    </cfRule>
    <cfRule type="cellIs" dxfId="295" priority="268" operator="equal">
      <formula>"NR-ES"</formula>
    </cfRule>
    <cfRule type="cellIs" dxfId="294" priority="269" operator="equal">
      <formula>"CPGI"</formula>
    </cfRule>
  </conditionalFormatting>
  <conditionalFormatting sqref="G3226">
    <cfRule type="cellIs" dxfId="293" priority="157" operator="equal">
      <formula>"NR-ES"</formula>
    </cfRule>
    <cfRule type="cellIs" dxfId="292" priority="158" operator="equal">
      <formula>"DIR"</formula>
    </cfRule>
    <cfRule type="cellIs" dxfId="291" priority="159" operator="equal">
      <formula>"DIR"</formula>
    </cfRule>
    <cfRule type="cellIs" dxfId="290" priority="160" operator="equal">
      <formula>"DIR"</formula>
    </cfRule>
    <cfRule type="cellIs" dxfId="289" priority="161" operator="equal">
      <formula>"CPMA"</formula>
    </cfRule>
    <cfRule type="cellIs" dxfId="288" priority="162" operator="equal">
      <formula>"CPGI"</formula>
    </cfRule>
    <cfRule type="cellIs" dxfId="287" priority="163" operator="equal">
      <formula>"COPM"</formula>
    </cfRule>
    <cfRule type="cellIs" dxfId="286" priority="164" operator="equal">
      <formula>"COAM"</formula>
    </cfRule>
    <cfRule type="cellIs" dxfId="285" priority="165" operator="equal">
      <formula>"COAD/CETEM"</formula>
    </cfRule>
    <cfRule type="cellIs" dxfId="284" priority="166" operator="equal">
      <formula>"COAD"</formula>
    </cfRule>
    <cfRule type="cellIs" dxfId="283" priority="167" operator="equal">
      <formula>"CATE"</formula>
    </cfRule>
  </conditionalFormatting>
  <conditionalFormatting sqref="H3217:H3222">
    <cfRule type="cellIs" dxfId="282" priority="216" operator="equal">
      <formula>"NR-ES"</formula>
    </cfRule>
    <cfRule type="cellIs" dxfId="281" priority="217" operator="equal">
      <formula>"DIR"</formula>
    </cfRule>
    <cfRule type="cellIs" dxfId="280" priority="218" operator="equal">
      <formula>"DIR"</formula>
    </cfRule>
    <cfRule type="cellIs" dxfId="279" priority="219" operator="equal">
      <formula>"DIR"</formula>
    </cfRule>
    <cfRule type="cellIs" dxfId="278" priority="220" operator="equal">
      <formula>"CPMA"</formula>
    </cfRule>
    <cfRule type="cellIs" dxfId="277" priority="221" operator="equal">
      <formula>"CPGI"</formula>
    </cfRule>
    <cfRule type="cellIs" dxfId="276" priority="222" operator="equal">
      <formula>"COPM"</formula>
    </cfRule>
    <cfRule type="cellIs" dxfId="275" priority="223" operator="equal">
      <formula>"COAM"</formula>
    </cfRule>
    <cfRule type="cellIs" dxfId="274" priority="224" operator="equal">
      <formula>"COAD/CETEM"</formula>
    </cfRule>
    <cfRule type="cellIs" dxfId="273" priority="225" operator="equal">
      <formula>"COAD"</formula>
    </cfRule>
    <cfRule type="cellIs" dxfId="272" priority="226" operator="equal">
      <formula>"CATE"</formula>
    </cfRule>
  </conditionalFormatting>
  <conditionalFormatting sqref="G3230">
    <cfRule type="cellIs" dxfId="271" priority="111" operator="equal">
      <formula>"NR-ES"</formula>
    </cfRule>
    <cfRule type="cellIs" dxfId="270" priority="112" operator="equal">
      <formula>"DIR"</formula>
    </cfRule>
    <cfRule type="cellIs" dxfId="269" priority="113" operator="equal">
      <formula>"DIR"</formula>
    </cfRule>
    <cfRule type="cellIs" dxfId="268" priority="114" operator="equal">
      <formula>"DIR"</formula>
    </cfRule>
    <cfRule type="cellIs" dxfId="267" priority="115" operator="equal">
      <formula>"CPMA"</formula>
    </cfRule>
    <cfRule type="cellIs" dxfId="266" priority="116" operator="equal">
      <formula>"CPGI"</formula>
    </cfRule>
    <cfRule type="cellIs" dxfId="265" priority="117" operator="equal">
      <formula>"COPM"</formula>
    </cfRule>
    <cfRule type="cellIs" dxfId="264" priority="118" operator="equal">
      <formula>"COAM"</formula>
    </cfRule>
    <cfRule type="cellIs" dxfId="263" priority="119" operator="equal">
      <formula>"COAD/CETEM"</formula>
    </cfRule>
    <cfRule type="cellIs" dxfId="262" priority="120" operator="equal">
      <formula>"COAD"</formula>
    </cfRule>
    <cfRule type="cellIs" dxfId="261" priority="121" operator="equal">
      <formula>"CATE"</formula>
    </cfRule>
  </conditionalFormatting>
  <conditionalFormatting sqref="B3226:B3227">
    <cfRule type="cellIs" dxfId="260" priority="100" operator="equal">
      <formula>"NR-ES"</formula>
    </cfRule>
    <cfRule type="cellIs" dxfId="259" priority="101" operator="equal">
      <formula>"DIR"</formula>
    </cfRule>
    <cfRule type="cellIs" dxfId="258" priority="102" operator="equal">
      <formula>"DIR"</formula>
    </cfRule>
    <cfRule type="cellIs" dxfId="257" priority="103" operator="equal">
      <formula>"DIR"</formula>
    </cfRule>
    <cfRule type="cellIs" dxfId="256" priority="104" operator="equal">
      <formula>"CPMA"</formula>
    </cfRule>
    <cfRule type="cellIs" dxfId="255" priority="105" operator="equal">
      <formula>"CPGI"</formula>
    </cfRule>
    <cfRule type="cellIs" dxfId="254" priority="106" operator="equal">
      <formula>"COPM"</formula>
    </cfRule>
    <cfRule type="cellIs" dxfId="253" priority="107" operator="equal">
      <formula>"COAM"</formula>
    </cfRule>
    <cfRule type="cellIs" dxfId="252" priority="108" operator="equal">
      <formula>"COAD/CETEM"</formula>
    </cfRule>
    <cfRule type="cellIs" dxfId="251" priority="109" operator="equal">
      <formula>"COAD"</formula>
    </cfRule>
    <cfRule type="cellIs" dxfId="250" priority="110" operator="equal">
      <formula>"CATE"</formula>
    </cfRule>
  </conditionalFormatting>
  <conditionalFormatting sqref="G3217:G3222">
    <cfRule type="cellIs" dxfId="249" priority="205" operator="equal">
      <formula>"NR-ES"</formula>
    </cfRule>
    <cfRule type="cellIs" dxfId="248" priority="206" operator="equal">
      <formula>"DIR"</formula>
    </cfRule>
    <cfRule type="cellIs" dxfId="247" priority="207" operator="equal">
      <formula>"DIR"</formula>
    </cfRule>
    <cfRule type="cellIs" dxfId="246" priority="208" operator="equal">
      <formula>"DIR"</formula>
    </cfRule>
    <cfRule type="cellIs" dxfId="245" priority="209" operator="equal">
      <formula>"CPMA"</formula>
    </cfRule>
    <cfRule type="cellIs" dxfId="244" priority="210" operator="equal">
      <formula>"CPGI"</formula>
    </cfRule>
    <cfRule type="cellIs" dxfId="243" priority="211" operator="equal">
      <formula>"COPM"</formula>
    </cfRule>
    <cfRule type="cellIs" dxfId="242" priority="212" operator="equal">
      <formula>"COAM"</formula>
    </cfRule>
    <cfRule type="cellIs" dxfId="241" priority="213" operator="equal">
      <formula>"COAD/CETEM"</formula>
    </cfRule>
    <cfRule type="cellIs" dxfId="240" priority="214" operator="equal">
      <formula>"COAD"</formula>
    </cfRule>
    <cfRule type="cellIs" dxfId="239" priority="215" operator="equal">
      <formula>"CATE"</formula>
    </cfRule>
  </conditionalFormatting>
  <conditionalFormatting sqref="G3227">
    <cfRule type="cellIs" dxfId="238" priority="144" operator="equal">
      <formula>"NR-ES"</formula>
    </cfRule>
    <cfRule type="cellIs" dxfId="237" priority="145" operator="equal">
      <formula>"DIR"</formula>
    </cfRule>
    <cfRule type="cellIs" dxfId="236" priority="146" operator="equal">
      <formula>"DIR"</formula>
    </cfRule>
    <cfRule type="cellIs" dxfId="235" priority="147" operator="equal">
      <formula>"DIR"</formula>
    </cfRule>
    <cfRule type="cellIs" dxfId="234" priority="148" operator="equal">
      <formula>"CPMA"</formula>
    </cfRule>
    <cfRule type="cellIs" dxfId="233" priority="149" operator="equal">
      <formula>"CPGI"</formula>
    </cfRule>
    <cfRule type="cellIs" dxfId="232" priority="150" operator="equal">
      <formula>"COPM"</formula>
    </cfRule>
    <cfRule type="cellIs" dxfId="231" priority="151" operator="equal">
      <formula>"COAM"</formula>
    </cfRule>
    <cfRule type="cellIs" dxfId="230" priority="152" operator="equal">
      <formula>"COAD/CETEM"</formula>
    </cfRule>
    <cfRule type="cellIs" dxfId="229" priority="153" operator="equal">
      <formula>"COAD"</formula>
    </cfRule>
    <cfRule type="cellIs" dxfId="228" priority="154" operator="equal">
      <formula>"CATE"</formula>
    </cfRule>
  </conditionalFormatting>
  <conditionalFormatting sqref="G3228">
    <cfRule type="cellIs" dxfId="227" priority="133" operator="equal">
      <formula>"NR-ES"</formula>
    </cfRule>
    <cfRule type="cellIs" dxfId="226" priority="134" operator="equal">
      <formula>"DIR"</formula>
    </cfRule>
    <cfRule type="cellIs" dxfId="225" priority="135" operator="equal">
      <formula>"DIR"</formula>
    </cfRule>
    <cfRule type="cellIs" dxfId="224" priority="136" operator="equal">
      <formula>"DIR"</formula>
    </cfRule>
    <cfRule type="cellIs" dxfId="223" priority="137" operator="equal">
      <formula>"CPMA"</formula>
    </cfRule>
    <cfRule type="cellIs" dxfId="222" priority="138" operator="equal">
      <formula>"CPGI"</formula>
    </cfRule>
    <cfRule type="cellIs" dxfId="221" priority="139" operator="equal">
      <formula>"COPM"</formula>
    </cfRule>
    <cfRule type="cellIs" dxfId="220" priority="140" operator="equal">
      <formula>"COAM"</formula>
    </cfRule>
    <cfRule type="cellIs" dxfId="219" priority="141" operator="equal">
      <formula>"COAD/CETEM"</formula>
    </cfRule>
    <cfRule type="cellIs" dxfId="218" priority="142" operator="equal">
      <formula>"COAD"</formula>
    </cfRule>
    <cfRule type="cellIs" dxfId="217" priority="143" operator="equal">
      <formula>"CATE"</formula>
    </cfRule>
  </conditionalFormatting>
  <conditionalFormatting sqref="G3229">
    <cfRule type="cellIs" dxfId="216" priority="122" operator="equal">
      <formula>"NR-ES"</formula>
    </cfRule>
    <cfRule type="cellIs" dxfId="215" priority="123" operator="equal">
      <formula>"DIR"</formula>
    </cfRule>
    <cfRule type="cellIs" dxfId="214" priority="124" operator="equal">
      <formula>"DIR"</formula>
    </cfRule>
    <cfRule type="cellIs" dxfId="213" priority="125" operator="equal">
      <formula>"DIR"</formula>
    </cfRule>
    <cfRule type="cellIs" dxfId="212" priority="126" operator="equal">
      <formula>"CPMA"</formula>
    </cfRule>
    <cfRule type="cellIs" dxfId="211" priority="127" operator="equal">
      <formula>"CPGI"</formula>
    </cfRule>
    <cfRule type="cellIs" dxfId="210" priority="128" operator="equal">
      <formula>"COPM"</formula>
    </cfRule>
    <cfRule type="cellIs" dxfId="209" priority="129" operator="equal">
      <formula>"COAM"</formula>
    </cfRule>
    <cfRule type="cellIs" dxfId="208" priority="130" operator="equal">
      <formula>"COAD/CETEM"</formula>
    </cfRule>
    <cfRule type="cellIs" dxfId="207" priority="131" operator="equal">
      <formula>"COAD"</formula>
    </cfRule>
    <cfRule type="cellIs" dxfId="206" priority="132" operator="equal">
      <formula>"CATE"</formula>
    </cfRule>
  </conditionalFormatting>
  <conditionalFormatting sqref="B3228:B3230">
    <cfRule type="cellIs" dxfId="205" priority="203" operator="equal">
      <formula>"C"</formula>
    </cfRule>
    <cfRule type="cellIs" dxfId="204" priority="204" operator="equal">
      <formula>"C"</formula>
    </cfRule>
  </conditionalFormatting>
  <conditionalFormatting sqref="G3227">
    <cfRule type="cellIs" dxfId="203" priority="155" operator="equal">
      <formula>"C"</formula>
    </cfRule>
    <cfRule type="cellIs" dxfId="202" priority="156" operator="equal">
      <formula>"C"</formula>
    </cfRule>
  </conditionalFormatting>
  <conditionalFormatting sqref="G3232:G3233">
    <cfRule type="cellIs" dxfId="201" priority="12" operator="equal">
      <formula>"NR-ES"</formula>
    </cfRule>
    <cfRule type="cellIs" dxfId="200" priority="13" operator="equal">
      <formula>"DIR"</formula>
    </cfRule>
    <cfRule type="cellIs" dxfId="199" priority="14" operator="equal">
      <formula>"DIR"</formula>
    </cfRule>
    <cfRule type="cellIs" dxfId="198" priority="15" operator="equal">
      <formula>"DIR"</formula>
    </cfRule>
    <cfRule type="cellIs" dxfId="197" priority="16" operator="equal">
      <formula>"CPMA"</formula>
    </cfRule>
    <cfRule type="cellIs" dxfId="196" priority="17" operator="equal">
      <formula>"CPGI"</formula>
    </cfRule>
    <cfRule type="cellIs" dxfId="195" priority="18" operator="equal">
      <formula>"COPM"</formula>
    </cfRule>
    <cfRule type="cellIs" dxfId="194" priority="19" operator="equal">
      <formula>"COAM"</formula>
    </cfRule>
    <cfRule type="cellIs" dxfId="193" priority="20" operator="equal">
      <formula>"COAD/CETEM"</formula>
    </cfRule>
    <cfRule type="cellIs" dxfId="192" priority="21" operator="equal">
      <formula>"COAD"</formula>
    </cfRule>
    <cfRule type="cellIs" dxfId="191" priority="22" operator="equal">
      <formula>"CATE"</formula>
    </cfRule>
  </conditionalFormatting>
  <conditionalFormatting sqref="A3191:H3191">
    <cfRule type="cellIs" dxfId="190" priority="56" operator="equal">
      <formula>"NR-ES"</formula>
    </cfRule>
    <cfRule type="cellIs" dxfId="189" priority="57" operator="equal">
      <formula>"DIR"</formula>
    </cfRule>
    <cfRule type="cellIs" dxfId="188" priority="58" operator="equal">
      <formula>"DIR"</formula>
    </cfRule>
    <cfRule type="cellIs" dxfId="187" priority="59" operator="equal">
      <formula>"DIR"</formula>
    </cfRule>
    <cfRule type="cellIs" dxfId="186" priority="60" operator="equal">
      <formula>"CPMA"</formula>
    </cfRule>
    <cfRule type="cellIs" dxfId="185" priority="61" operator="equal">
      <formula>"CPGI"</formula>
    </cfRule>
    <cfRule type="cellIs" dxfId="184" priority="62" operator="equal">
      <formula>"COPM"</formula>
    </cfRule>
    <cfRule type="cellIs" dxfId="183" priority="63" operator="equal">
      <formula>"COAM"</formula>
    </cfRule>
    <cfRule type="cellIs" dxfId="182" priority="64" operator="equal">
      <formula>"COAD/CETEM"</formula>
    </cfRule>
    <cfRule type="cellIs" dxfId="181" priority="65" operator="equal">
      <formula>"COAD"</formula>
    </cfRule>
    <cfRule type="cellIs" dxfId="180" priority="66" operator="equal">
      <formula>"CATE"</formula>
    </cfRule>
  </conditionalFormatting>
  <conditionalFormatting sqref="E3191">
    <cfRule type="cellIs" dxfId="179" priority="48" operator="equal">
      <formula>"NR-ES"</formula>
    </cfRule>
    <cfRule type="cellIs" dxfId="178" priority="49" operator="equal">
      <formula>"COAD"</formula>
    </cfRule>
    <cfRule type="cellIs" dxfId="177" priority="50" operator="equal">
      <formula>"DIR"</formula>
    </cfRule>
    <cfRule type="cellIs" dxfId="176" priority="51" operator="equal">
      <formula>"CPMA"</formula>
    </cfRule>
    <cfRule type="cellIs" dxfId="175" priority="52" operator="equal">
      <formula>"CPGI"</formula>
    </cfRule>
    <cfRule type="cellIs" dxfId="174" priority="53" operator="equal">
      <formula>"COPM"</formula>
    </cfRule>
    <cfRule type="cellIs" dxfId="173" priority="54" operator="equal">
      <formula>"COAD/CETEM"</formula>
    </cfRule>
    <cfRule type="cellIs" dxfId="172" priority="55" operator="equal">
      <formula>"CATE"</formula>
    </cfRule>
  </conditionalFormatting>
  <conditionalFormatting sqref="E3191">
    <cfRule type="cellIs" dxfId="171" priority="47" operator="equal">
      <formula>"COAM"</formula>
    </cfRule>
  </conditionalFormatting>
  <conditionalFormatting sqref="E3191">
    <cfRule type="cellIs" dxfId="170" priority="46" operator="equal">
      <formula>"C"</formula>
    </cfRule>
  </conditionalFormatting>
  <conditionalFormatting sqref="E3191">
    <cfRule type="cellIs" dxfId="169" priority="44" operator="equal">
      <formula>"CATE"</formula>
    </cfRule>
    <cfRule type="cellIs" dxfId="168" priority="45" operator="equal">
      <formula>"COAM"</formula>
    </cfRule>
  </conditionalFormatting>
  <conditionalFormatting sqref="E3191">
    <cfRule type="cellIs" dxfId="167" priority="43" operator="equal">
      <formula>"CATE"</formula>
    </cfRule>
  </conditionalFormatting>
  <conditionalFormatting sqref="E3191">
    <cfRule type="cellIs" dxfId="166" priority="41" operator="equal">
      <formula>"DIR"</formula>
    </cfRule>
    <cfRule type="cellIs" dxfId="165" priority="42" operator="equal">
      <formula>"COAD/CETEM"</formula>
    </cfRule>
  </conditionalFormatting>
  <conditionalFormatting sqref="E3191">
    <cfRule type="cellIs" dxfId="164" priority="40" operator="equal">
      <formula>"COAD"</formula>
    </cfRule>
  </conditionalFormatting>
  <conditionalFormatting sqref="E3191">
    <cfRule type="cellIs" dxfId="163" priority="36" operator="equal">
      <formula>"CPMA"</formula>
    </cfRule>
    <cfRule type="cellIs" dxfId="162" priority="37" operator="equal">
      <formula>"COPM"</formula>
    </cfRule>
    <cfRule type="cellIs" dxfId="161" priority="38" operator="equal">
      <formula>"NR-ES"</formula>
    </cfRule>
    <cfRule type="cellIs" dxfId="160" priority="39" operator="equal">
      <formula>"CPGI"</formula>
    </cfRule>
  </conditionalFormatting>
  <conditionalFormatting sqref="A3232:F3233">
    <cfRule type="cellIs" dxfId="159" priority="34" operator="equal">
      <formula>"C"</formula>
    </cfRule>
    <cfRule type="cellIs" dxfId="158" priority="35" operator="equal">
      <formula>"C"</formula>
    </cfRule>
  </conditionalFormatting>
  <conditionalFormatting sqref="H3232:H3233">
    <cfRule type="cellIs" dxfId="157" priority="23" operator="equal">
      <formula>"NR-ES"</formula>
    </cfRule>
    <cfRule type="cellIs" dxfId="156" priority="24" operator="equal">
      <formula>"DIR"</formula>
    </cfRule>
    <cfRule type="cellIs" dxfId="155" priority="25" operator="equal">
      <formula>"DIR"</formula>
    </cfRule>
    <cfRule type="cellIs" dxfId="154" priority="26" operator="equal">
      <formula>"DIR"</formula>
    </cfRule>
    <cfRule type="cellIs" dxfId="153" priority="27" operator="equal">
      <formula>"CPMA"</formula>
    </cfRule>
    <cfRule type="cellIs" dxfId="152" priority="28" operator="equal">
      <formula>"CPGI"</formula>
    </cfRule>
    <cfRule type="cellIs" dxfId="151" priority="29" operator="equal">
      <formula>"COPM"</formula>
    </cfRule>
    <cfRule type="cellIs" dxfId="150" priority="30" operator="equal">
      <formula>"COAM"</formula>
    </cfRule>
    <cfRule type="cellIs" dxfId="149" priority="31" operator="equal">
      <formula>"COAD/CETEM"</formula>
    </cfRule>
    <cfRule type="cellIs" dxfId="148" priority="32" operator="equal">
      <formula>"COAD"</formula>
    </cfRule>
    <cfRule type="cellIs" dxfId="147" priority="33" operator="equal">
      <formula>"CATE"</formula>
    </cfRule>
  </conditionalFormatting>
  <conditionalFormatting sqref="A3187:XFD3187">
    <cfRule type="cellIs" dxfId="146" priority="1" operator="equal">
      <formula>"NR-ES"</formula>
    </cfRule>
    <cfRule type="cellIs" dxfId="145" priority="2" operator="equal">
      <formula>"DIR"</formula>
    </cfRule>
    <cfRule type="cellIs" dxfId="144" priority="3" operator="equal">
      <formula>"DIR"</formula>
    </cfRule>
    <cfRule type="cellIs" dxfId="143" priority="4" operator="equal">
      <formula>"DIR"</formula>
    </cfRule>
    <cfRule type="cellIs" dxfId="142" priority="5" operator="equal">
      <formula>"CPMA"</formula>
    </cfRule>
    <cfRule type="cellIs" dxfId="141" priority="6" operator="equal">
      <formula>"CPGI"</formula>
    </cfRule>
    <cfRule type="cellIs" dxfId="140" priority="7" operator="equal">
      <formula>"COPM"</formula>
    </cfRule>
    <cfRule type="cellIs" dxfId="139" priority="8" operator="equal">
      <formula>"COAM"</formula>
    </cfRule>
    <cfRule type="cellIs" dxfId="138" priority="9" operator="equal">
      <formula>"COAD/CETEM"</formula>
    </cfRule>
    <cfRule type="cellIs" dxfId="137" priority="10" operator="equal">
      <formula>"COAD"</formula>
    </cfRule>
    <cfRule type="cellIs" dxfId="136" priority="11" operator="equal">
      <formula>"CATE"</formula>
    </cfRule>
  </conditionalFormatting>
  <pageMargins left="0.23622047244094491" right="0.23622047244094491" top="0.74803149606299213" bottom="0.74803149606299213" header="0.31496062992125984" footer="0.31496062992125984"/>
  <pageSetup paperSize="9" orientation="landscape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7" sqref="A17:A18"/>
    </sheetView>
  </sheetViews>
  <sheetFormatPr defaultRowHeight="15" x14ac:dyDescent="0.25"/>
  <cols>
    <col min="1" max="1" width="21.7109375" customWidth="1"/>
    <col min="2" max="2" width="30.28515625" customWidth="1"/>
  </cols>
  <sheetData>
    <row r="1" spans="1:2" x14ac:dyDescent="0.25">
      <c r="A1" s="750" t="s">
        <v>4</v>
      </c>
      <c r="B1" s="753"/>
    </row>
    <row r="2" spans="1:2" x14ac:dyDescent="0.25">
      <c r="A2" s="750"/>
      <c r="B2" s="753"/>
    </row>
    <row r="3" spans="1:2" x14ac:dyDescent="0.25">
      <c r="A3" s="750" t="s">
        <v>5</v>
      </c>
      <c r="B3" s="754"/>
    </row>
    <row r="4" spans="1:2" x14ac:dyDescent="0.25">
      <c r="A4" s="750"/>
      <c r="B4" s="754"/>
    </row>
    <row r="5" spans="1:2" x14ac:dyDescent="0.25">
      <c r="A5" s="750" t="s">
        <v>6</v>
      </c>
      <c r="B5" s="755"/>
    </row>
    <row r="6" spans="1:2" x14ac:dyDescent="0.25">
      <c r="A6" s="750"/>
      <c r="B6" s="755"/>
    </row>
    <row r="7" spans="1:2" x14ac:dyDescent="0.25">
      <c r="A7" s="750" t="s">
        <v>7</v>
      </c>
      <c r="B7" s="756"/>
    </row>
    <row r="8" spans="1:2" x14ac:dyDescent="0.25">
      <c r="A8" s="750"/>
      <c r="B8" s="756"/>
    </row>
    <row r="9" spans="1:2" x14ac:dyDescent="0.25">
      <c r="A9" s="750" t="s">
        <v>8</v>
      </c>
      <c r="B9" s="757"/>
    </row>
    <row r="10" spans="1:2" x14ac:dyDescent="0.25">
      <c r="A10" s="750"/>
      <c r="B10" s="757"/>
    </row>
    <row r="11" spans="1:2" x14ac:dyDescent="0.25">
      <c r="A11" s="750" t="s">
        <v>9</v>
      </c>
      <c r="B11" s="751"/>
    </row>
    <row r="12" spans="1:2" x14ac:dyDescent="0.25">
      <c r="A12" s="750"/>
      <c r="B12" s="751"/>
    </row>
    <row r="13" spans="1:2" x14ac:dyDescent="0.25">
      <c r="A13" s="750" t="s">
        <v>11</v>
      </c>
      <c r="B13" s="752"/>
    </row>
    <row r="14" spans="1:2" x14ac:dyDescent="0.25">
      <c r="A14" s="750"/>
      <c r="B14" s="752"/>
    </row>
    <row r="15" spans="1:2" x14ac:dyDescent="0.25">
      <c r="A15" s="750" t="s">
        <v>1259</v>
      </c>
      <c r="B15" s="748"/>
    </row>
    <row r="16" spans="1:2" x14ac:dyDescent="0.25">
      <c r="A16" s="750"/>
      <c r="B16" s="748"/>
    </row>
    <row r="17" spans="1:2" x14ac:dyDescent="0.25">
      <c r="A17" s="750" t="s">
        <v>10</v>
      </c>
      <c r="B17" s="749"/>
    </row>
    <row r="18" spans="1:2" x14ac:dyDescent="0.25">
      <c r="A18" s="750"/>
      <c r="B18" s="749"/>
    </row>
  </sheetData>
  <mergeCells count="18">
    <mergeCell ref="B11:B12"/>
    <mergeCell ref="B13:B14"/>
    <mergeCell ref="A1:A2"/>
    <mergeCell ref="A3:A4"/>
    <mergeCell ref="A5:A6"/>
    <mergeCell ref="A7:A8"/>
    <mergeCell ref="A9:A10"/>
    <mergeCell ref="A11:A12"/>
    <mergeCell ref="B1:B2"/>
    <mergeCell ref="B3:B4"/>
    <mergeCell ref="B5:B6"/>
    <mergeCell ref="B7:B8"/>
    <mergeCell ref="B9:B10"/>
    <mergeCell ref="B15:B16"/>
    <mergeCell ref="B17:B18"/>
    <mergeCell ref="A13:A14"/>
    <mergeCell ref="A15:A16"/>
    <mergeCell ref="A17:A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"/>
  <sheetViews>
    <sheetView topLeftCell="A295" zoomScale="70" zoomScaleNormal="70" workbookViewId="0">
      <selection activeCell="D315" sqref="D315"/>
    </sheetView>
  </sheetViews>
  <sheetFormatPr defaultRowHeight="15" x14ac:dyDescent="0.25"/>
  <cols>
    <col min="1" max="1" width="14.85546875" style="333" bestFit="1" customWidth="1"/>
    <col min="2" max="2" width="59.7109375" style="334" customWidth="1"/>
    <col min="3" max="3" width="9.140625" style="333"/>
    <col min="4" max="4" width="22.7109375" style="333" bestFit="1" customWidth="1"/>
    <col min="5" max="5" width="6" style="333" bestFit="1" customWidth="1"/>
    <col min="6" max="6" width="18.140625" style="333" bestFit="1" customWidth="1"/>
    <col min="7" max="7" width="16" style="333" bestFit="1" customWidth="1"/>
    <col min="8" max="8" width="25.28515625" style="333" bestFit="1" customWidth="1"/>
    <col min="9" max="9" width="66.28515625" style="333" customWidth="1"/>
  </cols>
  <sheetData>
    <row r="1" spans="1:9" ht="18.75" x14ac:dyDescent="0.25">
      <c r="A1" s="310" t="s">
        <v>295</v>
      </c>
      <c r="B1" s="320" t="s">
        <v>296</v>
      </c>
      <c r="C1" s="321"/>
      <c r="D1" s="321" t="s">
        <v>297</v>
      </c>
      <c r="E1" s="321" t="s">
        <v>298</v>
      </c>
      <c r="F1" s="322" t="s">
        <v>299</v>
      </c>
      <c r="G1" s="323" t="s">
        <v>300</v>
      </c>
      <c r="H1" s="188" t="s">
        <v>301</v>
      </c>
      <c r="I1" s="321" t="s">
        <v>749</v>
      </c>
    </row>
    <row r="2" spans="1:9" ht="112.5" x14ac:dyDescent="0.25">
      <c r="A2" s="324">
        <v>43587</v>
      </c>
      <c r="B2" s="325" t="s">
        <v>5318</v>
      </c>
      <c r="C2" s="326"/>
      <c r="D2" s="315" t="s">
        <v>5319</v>
      </c>
      <c r="E2" s="316" t="s">
        <v>135</v>
      </c>
      <c r="F2" s="327">
        <v>3695.52</v>
      </c>
      <c r="G2" s="311" t="s">
        <v>46</v>
      </c>
      <c r="H2" s="335" t="s">
        <v>5583</v>
      </c>
      <c r="I2" s="328"/>
    </row>
    <row r="3" spans="1:9" ht="37.5" x14ac:dyDescent="0.25">
      <c r="A3" s="324">
        <v>43594</v>
      </c>
      <c r="B3" s="325" t="s">
        <v>5335</v>
      </c>
      <c r="C3" s="326"/>
      <c r="D3" s="315"/>
      <c r="E3" s="316" t="s">
        <v>303</v>
      </c>
      <c r="F3" s="327">
        <v>15.08</v>
      </c>
      <c r="G3" s="311" t="s">
        <v>46</v>
      </c>
      <c r="H3" s="335" t="s">
        <v>5583</v>
      </c>
      <c r="I3" s="328"/>
    </row>
    <row r="4" spans="1:9" ht="37.5" x14ac:dyDescent="0.25">
      <c r="A4" s="324">
        <v>43594</v>
      </c>
      <c r="B4" s="325" t="s">
        <v>5336</v>
      </c>
      <c r="C4" s="326"/>
      <c r="D4" s="315"/>
      <c r="E4" s="316" t="s">
        <v>49</v>
      </c>
      <c r="F4" s="327">
        <v>1000</v>
      </c>
      <c r="G4" s="311" t="s">
        <v>46</v>
      </c>
      <c r="H4" s="335" t="s">
        <v>5583</v>
      </c>
      <c r="I4" s="328"/>
    </row>
    <row r="5" spans="1:9" ht="37.5" x14ac:dyDescent="0.25">
      <c r="A5" s="324">
        <v>43608</v>
      </c>
      <c r="B5" s="325" t="s">
        <v>5462</v>
      </c>
      <c r="C5" s="326"/>
      <c r="D5" s="315"/>
      <c r="E5" s="316" t="s">
        <v>48</v>
      </c>
      <c r="F5" s="327">
        <v>762.4</v>
      </c>
      <c r="G5" s="311" t="s">
        <v>46</v>
      </c>
      <c r="H5" s="335" t="s">
        <v>5583</v>
      </c>
      <c r="I5" s="328"/>
    </row>
    <row r="6" spans="1:9" ht="37.5" x14ac:dyDescent="0.25">
      <c r="A6" s="329">
        <v>43621</v>
      </c>
      <c r="B6" s="330" t="s">
        <v>5483</v>
      </c>
      <c r="C6" s="319"/>
      <c r="D6" s="312"/>
      <c r="E6" s="313" t="s">
        <v>49</v>
      </c>
      <c r="F6" s="331">
        <v>1000</v>
      </c>
      <c r="G6" s="314" t="s">
        <v>46</v>
      </c>
      <c r="H6" s="335" t="s">
        <v>5583</v>
      </c>
      <c r="I6" s="328"/>
    </row>
    <row r="7" spans="1:9" ht="37.5" x14ac:dyDescent="0.25">
      <c r="A7" s="329">
        <v>43621</v>
      </c>
      <c r="B7" s="330" t="s">
        <v>5484</v>
      </c>
      <c r="C7" s="319"/>
      <c r="D7" s="312"/>
      <c r="E7" s="313" t="s">
        <v>303</v>
      </c>
      <c r="F7" s="331">
        <v>20.45</v>
      </c>
      <c r="G7" s="314" t="s">
        <v>46</v>
      </c>
      <c r="H7" s="335" t="s">
        <v>5583</v>
      </c>
      <c r="I7" s="328"/>
    </row>
    <row r="8" spans="1:9" ht="37.5" x14ac:dyDescent="0.25">
      <c r="A8" s="324">
        <v>43643</v>
      </c>
      <c r="B8" s="325" t="s">
        <v>5513</v>
      </c>
      <c r="C8" s="326"/>
      <c r="D8" s="315"/>
      <c r="E8" s="316" t="s">
        <v>303</v>
      </c>
      <c r="F8" s="332">
        <v>47.78</v>
      </c>
      <c r="G8" s="311" t="s">
        <v>46</v>
      </c>
      <c r="H8" s="335" t="s">
        <v>5583</v>
      </c>
      <c r="I8" s="328"/>
    </row>
    <row r="9" spans="1:9" ht="37.5" x14ac:dyDescent="0.25">
      <c r="A9" s="324">
        <v>43643</v>
      </c>
      <c r="B9" s="325" t="s">
        <v>5514</v>
      </c>
      <c r="C9" s="326"/>
      <c r="D9" s="315"/>
      <c r="E9" s="316" t="s">
        <v>49</v>
      </c>
      <c r="F9" s="332">
        <v>1000</v>
      </c>
      <c r="G9" s="311" t="s">
        <v>46</v>
      </c>
      <c r="H9" s="335" t="s">
        <v>5583</v>
      </c>
      <c r="I9" s="328"/>
    </row>
    <row r="10" spans="1:9" ht="37.5" x14ac:dyDescent="0.25">
      <c r="A10" s="324">
        <v>43655</v>
      </c>
      <c r="B10" s="325" t="s">
        <v>5545</v>
      </c>
      <c r="C10" s="326"/>
      <c r="D10" s="315"/>
      <c r="E10" s="316" t="s">
        <v>81</v>
      </c>
      <c r="F10" s="332">
        <v>670</v>
      </c>
      <c r="G10" s="311" t="s">
        <v>46</v>
      </c>
      <c r="H10" s="335" t="s">
        <v>5583</v>
      </c>
      <c r="I10" s="328"/>
    </row>
    <row r="11" spans="1:9" ht="37.5" x14ac:dyDescent="0.25">
      <c r="A11" s="324">
        <v>43661</v>
      </c>
      <c r="B11" s="325" t="s">
        <v>5547</v>
      </c>
      <c r="C11" s="326"/>
      <c r="D11" s="315"/>
      <c r="E11" s="316" t="s">
        <v>81</v>
      </c>
      <c r="F11" s="332">
        <v>670</v>
      </c>
      <c r="G11" s="311" t="s">
        <v>46</v>
      </c>
      <c r="H11" s="335" t="s">
        <v>5583</v>
      </c>
      <c r="I11" s="328"/>
    </row>
    <row r="12" spans="1:9" ht="37.5" x14ac:dyDescent="0.25">
      <c r="A12" s="324">
        <v>43661</v>
      </c>
      <c r="B12" s="325" t="s">
        <v>5548</v>
      </c>
      <c r="C12" s="326"/>
      <c r="D12" s="315"/>
      <c r="E12" s="316" t="s">
        <v>81</v>
      </c>
      <c r="F12" s="332">
        <v>670</v>
      </c>
      <c r="G12" s="311" t="s">
        <v>46</v>
      </c>
      <c r="H12" s="335" t="s">
        <v>5583</v>
      </c>
      <c r="I12" s="328"/>
    </row>
    <row r="13" spans="1:9" ht="37.5" x14ac:dyDescent="0.25">
      <c r="A13" s="324">
        <v>43661</v>
      </c>
      <c r="B13" s="325" t="s">
        <v>5549</v>
      </c>
      <c r="C13" s="326"/>
      <c r="D13" s="315"/>
      <c r="E13" s="316" t="s">
        <v>81</v>
      </c>
      <c r="F13" s="332">
        <v>670</v>
      </c>
      <c r="G13" s="311" t="s">
        <v>46</v>
      </c>
      <c r="H13" s="335" t="s">
        <v>5583</v>
      </c>
      <c r="I13" s="328"/>
    </row>
    <row r="14" spans="1:9" ht="37.5" x14ac:dyDescent="0.25">
      <c r="A14" s="324">
        <v>43661</v>
      </c>
      <c r="B14" s="325" t="s">
        <v>5550</v>
      </c>
      <c r="C14" s="326"/>
      <c r="D14" s="315"/>
      <c r="E14" s="316" t="s">
        <v>81</v>
      </c>
      <c r="F14" s="332">
        <v>670</v>
      </c>
      <c r="G14" s="311" t="s">
        <v>46</v>
      </c>
      <c r="H14" s="335" t="s">
        <v>5583</v>
      </c>
      <c r="I14" s="328"/>
    </row>
    <row r="15" spans="1:9" ht="37.5" x14ac:dyDescent="0.25">
      <c r="A15" s="324">
        <v>43661</v>
      </c>
      <c r="B15" s="325" t="s">
        <v>5551</v>
      </c>
      <c r="C15" s="326"/>
      <c r="D15" s="315"/>
      <c r="E15" s="316" t="s">
        <v>81</v>
      </c>
      <c r="F15" s="332">
        <v>670</v>
      </c>
      <c r="G15" s="311" t="s">
        <v>46</v>
      </c>
      <c r="H15" s="335" t="s">
        <v>5583</v>
      </c>
      <c r="I15" s="328"/>
    </row>
    <row r="16" spans="1:9" ht="37.5" x14ac:dyDescent="0.25">
      <c r="A16" s="324">
        <v>43668</v>
      </c>
      <c r="B16" s="325" t="s">
        <v>5564</v>
      </c>
      <c r="C16" s="326"/>
      <c r="D16" s="315" t="s">
        <v>5565</v>
      </c>
      <c r="E16" s="316" t="s">
        <v>54</v>
      </c>
      <c r="F16" s="332">
        <v>3003.2</v>
      </c>
      <c r="G16" s="311" t="s">
        <v>46</v>
      </c>
      <c r="H16" s="335" t="s">
        <v>5583</v>
      </c>
      <c r="I16" s="328"/>
    </row>
    <row r="17" spans="1:9" ht="75" x14ac:dyDescent="0.25">
      <c r="A17" s="324">
        <v>43668</v>
      </c>
      <c r="B17" s="325" t="s">
        <v>5566</v>
      </c>
      <c r="C17" s="326"/>
      <c r="D17" s="315" t="s">
        <v>5567</v>
      </c>
      <c r="E17" s="316" t="s">
        <v>54</v>
      </c>
      <c r="F17" s="332">
        <v>551.72</v>
      </c>
      <c r="G17" s="311" t="s">
        <v>46</v>
      </c>
      <c r="H17" s="335" t="s">
        <v>5583</v>
      </c>
      <c r="I17" s="328"/>
    </row>
    <row r="18" spans="1:9" ht="37.5" x14ac:dyDescent="0.25">
      <c r="A18" s="366">
        <v>43690</v>
      </c>
      <c r="B18" s="325" t="s">
        <v>5605</v>
      </c>
      <c r="C18" s="325"/>
      <c r="D18" s="375"/>
      <c r="E18" s="325" t="s">
        <v>48</v>
      </c>
      <c r="F18" s="381">
        <v>212.98</v>
      </c>
      <c r="G18" s="360" t="s">
        <v>46</v>
      </c>
      <c r="H18" s="335" t="s">
        <v>5583</v>
      </c>
      <c r="I18" s="393"/>
    </row>
    <row r="19" spans="1:9" ht="37.5" x14ac:dyDescent="0.25">
      <c r="A19" s="366">
        <v>43690</v>
      </c>
      <c r="B19" s="325" t="s">
        <v>5606</v>
      </c>
      <c r="C19" s="325"/>
      <c r="D19" s="375"/>
      <c r="E19" s="325" t="s">
        <v>48</v>
      </c>
      <c r="F19" s="381">
        <v>212.98</v>
      </c>
      <c r="G19" s="360" t="s">
        <v>46</v>
      </c>
      <c r="H19" s="335" t="s">
        <v>5583</v>
      </c>
      <c r="I19" s="393"/>
    </row>
    <row r="20" spans="1:9" ht="37.5" x14ac:dyDescent="0.25">
      <c r="A20" s="366">
        <v>43690</v>
      </c>
      <c r="B20" s="325" t="s">
        <v>5607</v>
      </c>
      <c r="C20" s="325"/>
      <c r="D20" s="375"/>
      <c r="E20" s="325" t="s">
        <v>48</v>
      </c>
      <c r="F20" s="381">
        <v>212.98</v>
      </c>
      <c r="G20" s="360" t="s">
        <v>46</v>
      </c>
      <c r="H20" s="335" t="s">
        <v>5583</v>
      </c>
      <c r="I20" s="393"/>
    </row>
    <row r="21" spans="1:9" ht="18.75" x14ac:dyDescent="0.25">
      <c r="A21" s="366">
        <v>43690</v>
      </c>
      <c r="B21" s="325" t="s">
        <v>5608</v>
      </c>
      <c r="C21" s="325"/>
      <c r="D21" s="375"/>
      <c r="E21" s="325" t="s">
        <v>48</v>
      </c>
      <c r="F21" s="381">
        <v>212.98</v>
      </c>
      <c r="G21" s="360" t="s">
        <v>46</v>
      </c>
      <c r="H21" s="335" t="s">
        <v>5583</v>
      </c>
      <c r="I21" s="393"/>
    </row>
    <row r="22" spans="1:9" ht="37.5" x14ac:dyDescent="0.25">
      <c r="A22" s="366">
        <v>43692</v>
      </c>
      <c r="B22" s="325" t="s">
        <v>5611</v>
      </c>
      <c r="C22" s="325"/>
      <c r="D22" s="375"/>
      <c r="E22" s="325" t="s">
        <v>303</v>
      </c>
      <c r="F22" s="381">
        <v>24.22</v>
      </c>
      <c r="G22" s="360" t="s">
        <v>46</v>
      </c>
      <c r="H22" s="335" t="s">
        <v>5583</v>
      </c>
      <c r="I22" s="393"/>
    </row>
    <row r="23" spans="1:9" ht="37.5" x14ac:dyDescent="0.25">
      <c r="A23" s="366">
        <v>43692</v>
      </c>
      <c r="B23" s="325" t="s">
        <v>5612</v>
      </c>
      <c r="C23" s="325"/>
      <c r="D23" s="375"/>
      <c r="E23" s="325" t="s">
        <v>49</v>
      </c>
      <c r="F23" s="381">
        <v>1000</v>
      </c>
      <c r="G23" s="360" t="s">
        <v>46</v>
      </c>
      <c r="H23" s="335" t="s">
        <v>5583</v>
      </c>
      <c r="I23" s="393"/>
    </row>
    <row r="24" spans="1:9" ht="37.5" x14ac:dyDescent="0.25">
      <c r="A24" s="366">
        <v>43693</v>
      </c>
      <c r="B24" s="325" t="s">
        <v>5615</v>
      </c>
      <c r="C24" s="325"/>
      <c r="D24" s="375"/>
      <c r="E24" s="325" t="s">
        <v>81</v>
      </c>
      <c r="F24" s="381">
        <v>1145</v>
      </c>
      <c r="G24" s="360" t="s">
        <v>46</v>
      </c>
      <c r="H24" s="335" t="s">
        <v>5583</v>
      </c>
      <c r="I24" s="393"/>
    </row>
    <row r="25" spans="1:9" ht="18.75" x14ac:dyDescent="0.25">
      <c r="A25" s="366">
        <v>43693</v>
      </c>
      <c r="B25" s="325" t="s">
        <v>5616</v>
      </c>
      <c r="C25" s="325"/>
      <c r="D25" s="375"/>
      <c r="E25" s="325" t="s">
        <v>48</v>
      </c>
      <c r="F25" s="381">
        <v>212.98</v>
      </c>
      <c r="G25" s="360" t="s">
        <v>46</v>
      </c>
      <c r="H25" s="335" t="s">
        <v>5583</v>
      </c>
      <c r="I25" s="393"/>
    </row>
    <row r="26" spans="1:9" ht="37.5" x14ac:dyDescent="0.25">
      <c r="A26" s="366">
        <v>43693</v>
      </c>
      <c r="B26" s="325" t="s">
        <v>5617</v>
      </c>
      <c r="C26" s="325"/>
      <c r="D26" s="375"/>
      <c r="E26" s="325" t="s">
        <v>48</v>
      </c>
      <c r="F26" s="381">
        <v>212.98</v>
      </c>
      <c r="G26" s="360" t="s">
        <v>46</v>
      </c>
      <c r="H26" s="335" t="s">
        <v>5583</v>
      </c>
      <c r="I26" s="393"/>
    </row>
    <row r="27" spans="1:9" ht="37.5" x14ac:dyDescent="0.25">
      <c r="A27" s="366">
        <v>43693</v>
      </c>
      <c r="B27" s="325" t="s">
        <v>5618</v>
      </c>
      <c r="C27" s="325"/>
      <c r="D27" s="375"/>
      <c r="E27" s="325" t="s">
        <v>48</v>
      </c>
      <c r="F27" s="381">
        <v>212.98</v>
      </c>
      <c r="G27" s="360" t="s">
        <v>46</v>
      </c>
      <c r="H27" s="335" t="s">
        <v>5583</v>
      </c>
      <c r="I27" s="393"/>
    </row>
    <row r="28" spans="1:9" ht="37.5" x14ac:dyDescent="0.25">
      <c r="A28" s="366">
        <v>43693</v>
      </c>
      <c r="B28" s="325" t="s">
        <v>5619</v>
      </c>
      <c r="C28" s="325"/>
      <c r="D28" s="375"/>
      <c r="E28" s="325" t="s">
        <v>48</v>
      </c>
      <c r="F28" s="381">
        <v>212.98</v>
      </c>
      <c r="G28" s="360" t="s">
        <v>46</v>
      </c>
      <c r="H28" s="335" t="s">
        <v>5583</v>
      </c>
      <c r="I28" s="393"/>
    </row>
    <row r="29" spans="1:9" ht="18.75" x14ac:dyDescent="0.3">
      <c r="A29" s="368">
        <v>43696</v>
      </c>
      <c r="B29" s="371" t="s">
        <v>5620</v>
      </c>
      <c r="C29" s="371"/>
      <c r="D29" s="315"/>
      <c r="E29" s="316" t="s">
        <v>48</v>
      </c>
      <c r="F29" s="383">
        <v>192.98</v>
      </c>
      <c r="G29" s="311" t="s">
        <v>46</v>
      </c>
      <c r="H29" s="335" t="s">
        <v>5583</v>
      </c>
      <c r="I29" s="393"/>
    </row>
    <row r="30" spans="1:9" ht="37.5" x14ac:dyDescent="0.25">
      <c r="A30" s="366">
        <v>43719</v>
      </c>
      <c r="B30" s="325" t="s">
        <v>5653</v>
      </c>
      <c r="C30" s="325"/>
      <c r="D30" s="375"/>
      <c r="E30" s="325" t="s">
        <v>303</v>
      </c>
      <c r="F30" s="381">
        <v>3.43</v>
      </c>
      <c r="G30" s="360" t="s">
        <v>46</v>
      </c>
      <c r="H30" s="335" t="s">
        <v>5583</v>
      </c>
      <c r="I30" s="393"/>
    </row>
    <row r="31" spans="1:9" ht="37.5" x14ac:dyDescent="0.25">
      <c r="A31" s="366">
        <v>43719</v>
      </c>
      <c r="B31" s="325" t="s">
        <v>5654</v>
      </c>
      <c r="C31" s="325"/>
      <c r="D31" s="375"/>
      <c r="E31" s="325" t="s">
        <v>49</v>
      </c>
      <c r="F31" s="381">
        <v>1000</v>
      </c>
      <c r="G31" s="360" t="s">
        <v>46</v>
      </c>
      <c r="H31" s="335" t="s">
        <v>5583</v>
      </c>
      <c r="I31" s="393"/>
    </row>
    <row r="32" spans="1:9" ht="18.75" x14ac:dyDescent="0.3">
      <c r="A32" s="368">
        <v>43731</v>
      </c>
      <c r="B32" s="371" t="s">
        <v>5670</v>
      </c>
      <c r="C32" s="371"/>
      <c r="D32" s="315"/>
      <c r="E32" s="316" t="s">
        <v>81</v>
      </c>
      <c r="F32" s="383">
        <v>900</v>
      </c>
      <c r="G32" s="311" t="s">
        <v>46</v>
      </c>
      <c r="H32" s="335" t="s">
        <v>5583</v>
      </c>
      <c r="I32" s="391"/>
    </row>
    <row r="33" spans="1:9" ht="18.75" x14ac:dyDescent="0.3">
      <c r="A33" s="368">
        <v>43731</v>
      </c>
      <c r="B33" s="371" t="s">
        <v>5671</v>
      </c>
      <c r="C33" s="371"/>
      <c r="D33" s="315"/>
      <c r="E33" s="316" t="s">
        <v>81</v>
      </c>
      <c r="F33" s="383">
        <v>670</v>
      </c>
      <c r="G33" s="311" t="s">
        <v>46</v>
      </c>
      <c r="H33" s="335" t="s">
        <v>5583</v>
      </c>
      <c r="I33" s="391"/>
    </row>
    <row r="34" spans="1:9" ht="112.5" x14ac:dyDescent="0.25">
      <c r="A34" s="366">
        <v>43733</v>
      </c>
      <c r="B34" s="325" t="s">
        <v>5674</v>
      </c>
      <c r="C34" s="325"/>
      <c r="D34" s="375" t="s">
        <v>5675</v>
      </c>
      <c r="E34" s="325" t="s">
        <v>135</v>
      </c>
      <c r="F34" s="381">
        <v>658.42</v>
      </c>
      <c r="G34" s="360" t="s">
        <v>46</v>
      </c>
      <c r="H34" s="335" t="s">
        <v>5583</v>
      </c>
      <c r="I34" s="391"/>
    </row>
    <row r="35" spans="1:9" ht="18.75" x14ac:dyDescent="0.3">
      <c r="A35" s="368">
        <v>43735</v>
      </c>
      <c r="B35" s="371" t="s">
        <v>5681</v>
      </c>
      <c r="C35" s="371"/>
      <c r="D35" s="315" t="s">
        <v>5682</v>
      </c>
      <c r="E35" s="316" t="s">
        <v>135</v>
      </c>
      <c r="F35" s="383">
        <v>1186.58</v>
      </c>
      <c r="G35" s="311" t="s">
        <v>46</v>
      </c>
      <c r="H35" s="335" t="s">
        <v>5583</v>
      </c>
      <c r="I35" s="391"/>
    </row>
    <row r="36" spans="1:9" ht="18.75" x14ac:dyDescent="0.3">
      <c r="A36" s="368">
        <v>43735</v>
      </c>
      <c r="B36" s="371" t="s">
        <v>5683</v>
      </c>
      <c r="C36" s="371"/>
      <c r="D36" s="315"/>
      <c r="E36" s="316" t="s">
        <v>81</v>
      </c>
      <c r="F36" s="383">
        <v>670</v>
      </c>
      <c r="G36" s="311" t="s">
        <v>46</v>
      </c>
      <c r="H36" s="335" t="s">
        <v>5583</v>
      </c>
      <c r="I36" s="391"/>
    </row>
    <row r="37" spans="1:9" ht="18.75" x14ac:dyDescent="0.3">
      <c r="A37" s="368">
        <v>43739</v>
      </c>
      <c r="B37" s="371" t="s">
        <v>5689</v>
      </c>
      <c r="C37" s="371"/>
      <c r="D37" s="315"/>
      <c r="E37" s="316" t="s">
        <v>48</v>
      </c>
      <c r="F37" s="383">
        <v>271.98</v>
      </c>
      <c r="G37" s="311" t="s">
        <v>46</v>
      </c>
      <c r="H37" s="335" t="s">
        <v>5583</v>
      </c>
      <c r="I37" s="391"/>
    </row>
    <row r="38" spans="1:9" ht="18.75" x14ac:dyDescent="0.3">
      <c r="A38" s="368">
        <v>43742</v>
      </c>
      <c r="B38" s="371" t="s">
        <v>5700</v>
      </c>
      <c r="C38" s="371"/>
      <c r="D38" s="315"/>
      <c r="E38" s="316" t="s">
        <v>81</v>
      </c>
      <c r="F38" s="383">
        <v>670</v>
      </c>
      <c r="G38" s="311" t="s">
        <v>46</v>
      </c>
      <c r="H38" s="335" t="s">
        <v>5583</v>
      </c>
      <c r="I38" s="391"/>
    </row>
    <row r="39" spans="1:9" ht="37.5" x14ac:dyDescent="0.25">
      <c r="A39" s="366">
        <v>43746</v>
      </c>
      <c r="B39" s="325" t="s">
        <v>5701</v>
      </c>
      <c r="C39" s="325"/>
      <c r="D39" s="375"/>
      <c r="E39" s="325" t="s">
        <v>48</v>
      </c>
      <c r="F39" s="381">
        <v>99.99</v>
      </c>
      <c r="G39" s="360" t="s">
        <v>46</v>
      </c>
      <c r="H39" s="335" t="s">
        <v>5583</v>
      </c>
      <c r="I39" s="391"/>
    </row>
    <row r="40" spans="1:9" ht="37.5" x14ac:dyDescent="0.25">
      <c r="A40" s="366">
        <v>43749</v>
      </c>
      <c r="B40" s="325" t="s">
        <v>5715</v>
      </c>
      <c r="C40" s="325"/>
      <c r="D40" s="375"/>
      <c r="E40" s="325" t="s">
        <v>303</v>
      </c>
      <c r="F40" s="381">
        <v>15.86</v>
      </c>
      <c r="G40" s="360" t="s">
        <v>46</v>
      </c>
      <c r="H40" s="335" t="s">
        <v>5583</v>
      </c>
      <c r="I40" s="391"/>
    </row>
    <row r="41" spans="1:9" ht="37.5" x14ac:dyDescent="0.25">
      <c r="A41" s="366">
        <v>43749</v>
      </c>
      <c r="B41" s="325" t="s">
        <v>5716</v>
      </c>
      <c r="C41" s="325"/>
      <c r="D41" s="375"/>
      <c r="E41" s="325" t="s">
        <v>49</v>
      </c>
      <c r="F41" s="381">
        <v>1000</v>
      </c>
      <c r="G41" s="360" t="s">
        <v>46</v>
      </c>
      <c r="H41" s="335" t="s">
        <v>5583</v>
      </c>
      <c r="I41" s="391"/>
    </row>
    <row r="42" spans="1:9" ht="37.5" x14ac:dyDescent="0.25">
      <c r="A42" s="366">
        <v>43754</v>
      </c>
      <c r="B42" s="325" t="s">
        <v>5733</v>
      </c>
      <c r="C42" s="325"/>
      <c r="D42" s="375"/>
      <c r="E42" s="325" t="s">
        <v>81</v>
      </c>
      <c r="F42" s="381">
        <v>805</v>
      </c>
      <c r="G42" s="360" t="s">
        <v>46</v>
      </c>
      <c r="H42" s="335" t="s">
        <v>5583</v>
      </c>
      <c r="I42" s="391"/>
    </row>
    <row r="43" spans="1:9" ht="37.5" x14ac:dyDescent="0.25">
      <c r="A43" s="366">
        <v>43754</v>
      </c>
      <c r="B43" s="325" t="s">
        <v>5734</v>
      </c>
      <c r="C43" s="325"/>
      <c r="D43" s="375"/>
      <c r="E43" s="325" t="s">
        <v>81</v>
      </c>
      <c r="F43" s="381">
        <v>575</v>
      </c>
      <c r="G43" s="360" t="s">
        <v>46</v>
      </c>
      <c r="H43" s="335" t="s">
        <v>5583</v>
      </c>
      <c r="I43" s="391"/>
    </row>
    <row r="44" spans="1:9" ht="37.5" x14ac:dyDescent="0.25">
      <c r="A44" s="366">
        <v>43754</v>
      </c>
      <c r="B44" s="325" t="s">
        <v>5735</v>
      </c>
      <c r="C44" s="325"/>
      <c r="D44" s="375"/>
      <c r="E44" s="325" t="s">
        <v>81</v>
      </c>
      <c r="F44" s="381">
        <v>345</v>
      </c>
      <c r="G44" s="360" t="s">
        <v>46</v>
      </c>
      <c r="H44" s="335" t="s">
        <v>5583</v>
      </c>
      <c r="I44" s="391"/>
    </row>
    <row r="45" spans="1:9" ht="37.5" x14ac:dyDescent="0.25">
      <c r="A45" s="366">
        <v>43754</v>
      </c>
      <c r="B45" s="325" t="s">
        <v>5736</v>
      </c>
      <c r="C45" s="325"/>
      <c r="D45" s="375"/>
      <c r="E45" s="325" t="s">
        <v>81</v>
      </c>
      <c r="F45" s="381">
        <v>575</v>
      </c>
      <c r="G45" s="360" t="s">
        <v>46</v>
      </c>
      <c r="H45" s="335" t="s">
        <v>5583</v>
      </c>
      <c r="I45" s="391"/>
    </row>
    <row r="46" spans="1:9" ht="37.5" x14ac:dyDescent="0.25">
      <c r="A46" s="366">
        <v>43754</v>
      </c>
      <c r="B46" s="325" t="s">
        <v>5737</v>
      </c>
      <c r="C46" s="325"/>
      <c r="D46" s="375"/>
      <c r="E46" s="325" t="s">
        <v>81</v>
      </c>
      <c r="F46" s="381">
        <v>575</v>
      </c>
      <c r="G46" s="360" t="s">
        <v>46</v>
      </c>
      <c r="H46" s="335" t="s">
        <v>5583</v>
      </c>
      <c r="I46" s="391"/>
    </row>
    <row r="47" spans="1:9" ht="37.5" x14ac:dyDescent="0.25">
      <c r="A47" s="366">
        <v>43754</v>
      </c>
      <c r="B47" s="325" t="s">
        <v>5738</v>
      </c>
      <c r="C47" s="325"/>
      <c r="D47" s="375"/>
      <c r="E47" s="325" t="s">
        <v>81</v>
      </c>
      <c r="F47" s="381">
        <v>575</v>
      </c>
      <c r="G47" s="360" t="s">
        <v>46</v>
      </c>
      <c r="H47" s="335" t="s">
        <v>5583</v>
      </c>
      <c r="I47" s="391"/>
    </row>
    <row r="48" spans="1:9" ht="37.5" x14ac:dyDescent="0.25">
      <c r="A48" s="366">
        <v>43759</v>
      </c>
      <c r="B48" s="325" t="s">
        <v>5749</v>
      </c>
      <c r="C48" s="325"/>
      <c r="D48" s="375"/>
      <c r="E48" s="325" t="s">
        <v>49</v>
      </c>
      <c r="F48" s="381">
        <v>400</v>
      </c>
      <c r="G48" s="360" t="s">
        <v>46</v>
      </c>
      <c r="H48" s="335" t="s">
        <v>5583</v>
      </c>
      <c r="I48" s="391"/>
    </row>
    <row r="49" spans="1:9" ht="37.5" x14ac:dyDescent="0.25">
      <c r="A49" s="366">
        <v>43759</v>
      </c>
      <c r="B49" s="325" t="s">
        <v>5752</v>
      </c>
      <c r="C49" s="325"/>
      <c r="D49" s="375"/>
      <c r="E49" s="325" t="s">
        <v>48</v>
      </c>
      <c r="F49" s="381">
        <v>232.81</v>
      </c>
      <c r="G49" s="360" t="s">
        <v>46</v>
      </c>
      <c r="H49" s="335" t="s">
        <v>5583</v>
      </c>
      <c r="I49" s="391"/>
    </row>
    <row r="50" spans="1:9" ht="37.5" x14ac:dyDescent="0.25">
      <c r="A50" s="366">
        <v>43781</v>
      </c>
      <c r="B50" s="325" t="s">
        <v>5809</v>
      </c>
      <c r="C50" s="325"/>
      <c r="D50" s="375"/>
      <c r="E50" s="325" t="s">
        <v>303</v>
      </c>
      <c r="F50" s="381">
        <v>2.0299999999999998</v>
      </c>
      <c r="G50" s="360" t="s">
        <v>46</v>
      </c>
      <c r="H50" s="335" t="s">
        <v>5583</v>
      </c>
      <c r="I50" s="391"/>
    </row>
    <row r="51" spans="1:9" ht="37.5" x14ac:dyDescent="0.25">
      <c r="A51" s="366">
        <v>43782</v>
      </c>
      <c r="B51" s="325" t="s">
        <v>5810</v>
      </c>
      <c r="C51" s="325"/>
      <c r="D51" s="375"/>
      <c r="E51" s="325" t="s">
        <v>48</v>
      </c>
      <c r="F51" s="381">
        <v>240.16</v>
      </c>
      <c r="G51" s="360" t="s">
        <v>46</v>
      </c>
      <c r="H51" s="335" t="s">
        <v>5583</v>
      </c>
      <c r="I51" s="391"/>
    </row>
    <row r="52" spans="1:9" ht="37.5" x14ac:dyDescent="0.25">
      <c r="A52" s="366">
        <v>43782</v>
      </c>
      <c r="B52" s="325" t="s">
        <v>5811</v>
      </c>
      <c r="C52" s="325"/>
      <c r="D52" s="375"/>
      <c r="E52" s="325" t="s">
        <v>303</v>
      </c>
      <c r="F52" s="381">
        <v>87.53</v>
      </c>
      <c r="G52" s="360" t="s">
        <v>46</v>
      </c>
      <c r="H52" s="335" t="s">
        <v>5583</v>
      </c>
      <c r="I52" s="391"/>
    </row>
    <row r="53" spans="1:9" ht="37.5" x14ac:dyDescent="0.25">
      <c r="A53" s="366">
        <v>43782</v>
      </c>
      <c r="B53" s="325" t="s">
        <v>5812</v>
      </c>
      <c r="C53" s="325"/>
      <c r="D53" s="375"/>
      <c r="E53" s="325" t="s">
        <v>49</v>
      </c>
      <c r="F53" s="381">
        <v>1000</v>
      </c>
      <c r="G53" s="360" t="s">
        <v>46</v>
      </c>
      <c r="H53" s="335" t="s">
        <v>5583</v>
      </c>
      <c r="I53" s="391"/>
    </row>
    <row r="54" spans="1:9" ht="37.5" x14ac:dyDescent="0.25">
      <c r="A54" s="366">
        <v>43809</v>
      </c>
      <c r="B54" s="325" t="s">
        <v>5872</v>
      </c>
      <c r="C54" s="325"/>
      <c r="D54" s="375"/>
      <c r="E54" s="325" t="s">
        <v>303</v>
      </c>
      <c r="F54" s="381">
        <v>48.99</v>
      </c>
      <c r="G54" s="360" t="s">
        <v>46</v>
      </c>
      <c r="H54" s="335" t="s">
        <v>5583</v>
      </c>
      <c r="I54" s="391"/>
    </row>
    <row r="55" spans="1:9" ht="37.5" x14ac:dyDescent="0.25">
      <c r="A55" s="366">
        <v>43809</v>
      </c>
      <c r="B55" s="325" t="s">
        <v>5873</v>
      </c>
      <c r="C55" s="325"/>
      <c r="D55" s="375"/>
      <c r="E55" s="325" t="s">
        <v>49</v>
      </c>
      <c r="F55" s="381">
        <v>1000</v>
      </c>
      <c r="G55" s="360" t="s">
        <v>46</v>
      </c>
      <c r="H55" s="335" t="s">
        <v>5583</v>
      </c>
      <c r="I55" s="391"/>
    </row>
    <row r="56" spans="1:9" ht="37.5" x14ac:dyDescent="0.25">
      <c r="A56" s="324">
        <v>43662</v>
      </c>
      <c r="B56" s="325" t="s">
        <v>5556</v>
      </c>
      <c r="C56" s="326"/>
      <c r="D56" s="315" t="s">
        <v>5557</v>
      </c>
      <c r="E56" s="316" t="s">
        <v>54</v>
      </c>
      <c r="F56" s="332">
        <v>638.32000000000005</v>
      </c>
      <c r="G56" s="311" t="s">
        <v>46</v>
      </c>
      <c r="H56" s="335" t="s">
        <v>9</v>
      </c>
      <c r="I56" s="328"/>
    </row>
    <row r="57" spans="1:9" ht="56.25" x14ac:dyDescent="0.25">
      <c r="A57" s="366">
        <v>43678</v>
      </c>
      <c r="B57" s="325" t="s">
        <v>5585</v>
      </c>
      <c r="C57" s="325"/>
      <c r="D57" s="375" t="s">
        <v>5586</v>
      </c>
      <c r="E57" s="325" t="s">
        <v>54</v>
      </c>
      <c r="F57" s="381">
        <v>380</v>
      </c>
      <c r="G57" s="360" t="s">
        <v>46</v>
      </c>
      <c r="H57" s="335" t="s">
        <v>9</v>
      </c>
      <c r="I57" s="393"/>
    </row>
    <row r="58" spans="1:9" ht="56.25" x14ac:dyDescent="0.25">
      <c r="A58" s="324">
        <v>43591</v>
      </c>
      <c r="B58" s="325" t="s">
        <v>5321</v>
      </c>
      <c r="C58" s="326"/>
      <c r="D58" s="315" t="s">
        <v>5322</v>
      </c>
      <c r="E58" s="316" t="s">
        <v>54</v>
      </c>
      <c r="F58" s="327">
        <v>3223</v>
      </c>
      <c r="G58" s="311" t="s">
        <v>46</v>
      </c>
      <c r="H58" s="335" t="s">
        <v>11</v>
      </c>
      <c r="I58" s="328"/>
    </row>
    <row r="59" spans="1:9" ht="56.25" x14ac:dyDescent="0.25">
      <c r="A59" s="324">
        <v>43592</v>
      </c>
      <c r="B59" s="325" t="s">
        <v>5323</v>
      </c>
      <c r="C59" s="326"/>
      <c r="D59" s="315" t="s">
        <v>5324</v>
      </c>
      <c r="E59" s="316" t="s">
        <v>54</v>
      </c>
      <c r="F59" s="327">
        <v>425</v>
      </c>
      <c r="G59" s="311" t="s">
        <v>46</v>
      </c>
      <c r="H59" s="335" t="s">
        <v>11</v>
      </c>
      <c r="I59" s="328"/>
    </row>
    <row r="60" spans="1:9" ht="56.25" x14ac:dyDescent="0.25">
      <c r="A60" s="324">
        <v>43592</v>
      </c>
      <c r="B60" s="325" t="s">
        <v>5325</v>
      </c>
      <c r="C60" s="326"/>
      <c r="D60" s="315" t="s">
        <v>5326</v>
      </c>
      <c r="E60" s="316" t="s">
        <v>54</v>
      </c>
      <c r="F60" s="327">
        <v>955.5</v>
      </c>
      <c r="G60" s="311" t="s">
        <v>46</v>
      </c>
      <c r="H60" s="335" t="s">
        <v>11</v>
      </c>
      <c r="I60" s="328"/>
    </row>
    <row r="61" spans="1:9" ht="37.5" x14ac:dyDescent="0.25">
      <c r="A61" s="324">
        <v>43592</v>
      </c>
      <c r="B61" s="325" t="s">
        <v>5327</v>
      </c>
      <c r="C61" s="326"/>
      <c r="D61" s="315"/>
      <c r="E61" s="316" t="s">
        <v>48</v>
      </c>
      <c r="F61" s="327">
        <v>184</v>
      </c>
      <c r="G61" s="311" t="s">
        <v>46</v>
      </c>
      <c r="H61" s="335" t="s">
        <v>11</v>
      </c>
      <c r="I61" s="328"/>
    </row>
    <row r="62" spans="1:9" ht="37.5" x14ac:dyDescent="0.25">
      <c r="A62" s="324">
        <v>43593</v>
      </c>
      <c r="B62" s="325" t="s">
        <v>5332</v>
      </c>
      <c r="C62" s="326"/>
      <c r="D62" s="315" t="s">
        <v>5333</v>
      </c>
      <c r="E62" s="316" t="s">
        <v>54</v>
      </c>
      <c r="F62" s="327">
        <v>834.9</v>
      </c>
      <c r="G62" s="311" t="s">
        <v>46</v>
      </c>
      <c r="H62" s="335" t="s">
        <v>11</v>
      </c>
      <c r="I62" s="328"/>
    </row>
    <row r="63" spans="1:9" ht="37.5" x14ac:dyDescent="0.25">
      <c r="A63" s="324">
        <v>43598</v>
      </c>
      <c r="B63" s="325" t="s">
        <v>5337</v>
      </c>
      <c r="C63" s="326"/>
      <c r="D63" s="315"/>
      <c r="E63" s="316" t="s">
        <v>303</v>
      </c>
      <c r="F63" s="327">
        <v>91.64</v>
      </c>
      <c r="G63" s="317" t="s">
        <v>46</v>
      </c>
      <c r="H63" s="335" t="s">
        <v>11</v>
      </c>
      <c r="I63" s="328"/>
    </row>
    <row r="64" spans="1:9" ht="37.5" x14ac:dyDescent="0.25">
      <c r="A64" s="324">
        <v>43598</v>
      </c>
      <c r="B64" s="325" t="s">
        <v>5338</v>
      </c>
      <c r="C64" s="326"/>
      <c r="D64" s="315"/>
      <c r="E64" s="316" t="s">
        <v>49</v>
      </c>
      <c r="F64" s="327">
        <v>2000</v>
      </c>
      <c r="G64" s="317" t="s">
        <v>46</v>
      </c>
      <c r="H64" s="335" t="s">
        <v>11</v>
      </c>
      <c r="I64" s="328"/>
    </row>
    <row r="65" spans="1:9" ht="37.5" x14ac:dyDescent="0.25">
      <c r="A65" s="324">
        <v>43600</v>
      </c>
      <c r="B65" s="325" t="s">
        <v>5446</v>
      </c>
      <c r="C65" s="326"/>
      <c r="D65" s="315"/>
      <c r="E65" s="316" t="s">
        <v>303</v>
      </c>
      <c r="F65" s="327">
        <v>180.86</v>
      </c>
      <c r="G65" s="317" t="s">
        <v>46</v>
      </c>
      <c r="H65" s="335" t="s">
        <v>11</v>
      </c>
      <c r="I65" s="328"/>
    </row>
    <row r="66" spans="1:9" ht="37.5" x14ac:dyDescent="0.25">
      <c r="A66" s="324">
        <v>43600</v>
      </c>
      <c r="B66" s="325" t="s">
        <v>5447</v>
      </c>
      <c r="C66" s="326"/>
      <c r="D66" s="315" t="s">
        <v>5448</v>
      </c>
      <c r="E66" s="316" t="s">
        <v>54</v>
      </c>
      <c r="F66" s="327">
        <v>408</v>
      </c>
      <c r="G66" s="317" t="s">
        <v>46</v>
      </c>
      <c r="H66" s="335" t="s">
        <v>11</v>
      </c>
      <c r="I66" s="328"/>
    </row>
    <row r="67" spans="1:9" ht="37.5" x14ac:dyDescent="0.25">
      <c r="A67" s="324">
        <v>43605</v>
      </c>
      <c r="B67" s="325" t="s">
        <v>5449</v>
      </c>
      <c r="C67" s="326"/>
      <c r="D67" s="315" t="s">
        <v>5450</v>
      </c>
      <c r="E67" s="316" t="s">
        <v>54</v>
      </c>
      <c r="F67" s="327">
        <v>150</v>
      </c>
      <c r="G67" s="311" t="s">
        <v>46</v>
      </c>
      <c r="H67" s="335" t="s">
        <v>11</v>
      </c>
      <c r="I67" s="328"/>
    </row>
    <row r="68" spans="1:9" ht="56.25" x14ac:dyDescent="0.25">
      <c r="A68" s="324">
        <v>43605</v>
      </c>
      <c r="B68" s="325" t="s">
        <v>5453</v>
      </c>
      <c r="C68" s="326"/>
      <c r="D68" s="315" t="s">
        <v>5454</v>
      </c>
      <c r="E68" s="316" t="s">
        <v>54</v>
      </c>
      <c r="F68" s="327">
        <v>112</v>
      </c>
      <c r="G68" s="311" t="s">
        <v>46</v>
      </c>
      <c r="H68" s="335" t="s">
        <v>11</v>
      </c>
      <c r="I68" s="328"/>
    </row>
    <row r="69" spans="1:9" ht="56.25" x14ac:dyDescent="0.25">
      <c r="A69" s="324">
        <v>43605</v>
      </c>
      <c r="B69" s="325" t="s">
        <v>5455</v>
      </c>
      <c r="C69" s="326"/>
      <c r="D69" s="315" t="s">
        <v>5456</v>
      </c>
      <c r="E69" s="316" t="s">
        <v>54</v>
      </c>
      <c r="F69" s="327">
        <v>1183</v>
      </c>
      <c r="G69" s="311" t="s">
        <v>46</v>
      </c>
      <c r="H69" s="335" t="s">
        <v>11</v>
      </c>
      <c r="I69" s="328"/>
    </row>
    <row r="70" spans="1:9" ht="37.5" x14ac:dyDescent="0.25">
      <c r="A70" s="324">
        <v>43606</v>
      </c>
      <c r="B70" s="325" t="s">
        <v>5460</v>
      </c>
      <c r="C70" s="326"/>
      <c r="D70" s="315" t="s">
        <v>5461</v>
      </c>
      <c r="E70" s="316" t="s">
        <v>54</v>
      </c>
      <c r="F70" s="327">
        <v>840</v>
      </c>
      <c r="G70" s="311" t="s">
        <v>46</v>
      </c>
      <c r="H70" s="335" t="s">
        <v>11</v>
      </c>
      <c r="I70" s="328"/>
    </row>
    <row r="71" spans="1:9" ht="37.5" x14ac:dyDescent="0.25">
      <c r="A71" s="329">
        <v>43614</v>
      </c>
      <c r="B71" s="330" t="s">
        <v>5469</v>
      </c>
      <c r="C71" s="319"/>
      <c r="D71" s="312"/>
      <c r="E71" s="313" t="s">
        <v>49</v>
      </c>
      <c r="F71" s="331">
        <v>250</v>
      </c>
      <c r="G71" s="314" t="s">
        <v>46</v>
      </c>
      <c r="H71" s="335" t="s">
        <v>11</v>
      </c>
      <c r="I71" s="328"/>
    </row>
    <row r="72" spans="1:9" ht="56.25" x14ac:dyDescent="0.25">
      <c r="A72" s="329">
        <v>43615</v>
      </c>
      <c r="B72" s="330" t="s">
        <v>5475</v>
      </c>
      <c r="C72" s="319"/>
      <c r="D72" s="312" t="s">
        <v>5476</v>
      </c>
      <c r="E72" s="313" t="s">
        <v>54</v>
      </c>
      <c r="F72" s="331">
        <v>267.60000000000002</v>
      </c>
      <c r="G72" s="314" t="s">
        <v>46</v>
      </c>
      <c r="H72" s="335" t="s">
        <v>11</v>
      </c>
      <c r="I72" s="328"/>
    </row>
    <row r="73" spans="1:9" ht="56.25" x14ac:dyDescent="0.25">
      <c r="A73" s="329">
        <v>43615</v>
      </c>
      <c r="B73" s="330" t="s">
        <v>5477</v>
      </c>
      <c r="C73" s="319"/>
      <c r="D73" s="312" t="s">
        <v>5478</v>
      </c>
      <c r="E73" s="313" t="s">
        <v>54</v>
      </c>
      <c r="F73" s="331">
        <v>54</v>
      </c>
      <c r="G73" s="314" t="s">
        <v>46</v>
      </c>
      <c r="H73" s="335" t="s">
        <v>11</v>
      </c>
      <c r="I73" s="328"/>
    </row>
    <row r="74" spans="1:9" ht="37.5" x14ac:dyDescent="0.25">
      <c r="A74" s="329">
        <v>43615</v>
      </c>
      <c r="B74" s="330" t="s">
        <v>5479</v>
      </c>
      <c r="C74" s="319"/>
      <c r="D74" s="312" t="s">
        <v>5480</v>
      </c>
      <c r="E74" s="313" t="s">
        <v>54</v>
      </c>
      <c r="F74" s="331">
        <v>232.06</v>
      </c>
      <c r="G74" s="314" t="s">
        <v>46</v>
      </c>
      <c r="H74" s="335" t="s">
        <v>11</v>
      </c>
      <c r="I74" s="328"/>
    </row>
    <row r="75" spans="1:9" ht="56.25" x14ac:dyDescent="0.25">
      <c r="A75" s="329">
        <v>43619</v>
      </c>
      <c r="B75" s="330" t="s">
        <v>5481</v>
      </c>
      <c r="C75" s="319"/>
      <c r="D75" s="312" t="s">
        <v>5482</v>
      </c>
      <c r="E75" s="313" t="s">
        <v>54</v>
      </c>
      <c r="F75" s="331">
        <v>521</v>
      </c>
      <c r="G75" s="314" t="s">
        <v>46</v>
      </c>
      <c r="H75" s="335" t="s">
        <v>11</v>
      </c>
      <c r="I75" s="328"/>
    </row>
    <row r="76" spans="1:9" ht="56.25" x14ac:dyDescent="0.25">
      <c r="A76" s="329">
        <v>43622</v>
      </c>
      <c r="B76" s="330" t="s">
        <v>5485</v>
      </c>
      <c r="C76" s="319"/>
      <c r="D76" s="312" t="s">
        <v>5486</v>
      </c>
      <c r="E76" s="313" t="s">
        <v>54</v>
      </c>
      <c r="F76" s="318">
        <v>1121.9000000000001</v>
      </c>
      <c r="G76" s="314" t="s">
        <v>46</v>
      </c>
      <c r="H76" s="335" t="s">
        <v>11</v>
      </c>
      <c r="I76" s="328"/>
    </row>
    <row r="77" spans="1:9" ht="56.25" x14ac:dyDescent="0.25">
      <c r="A77" s="329">
        <v>43626</v>
      </c>
      <c r="B77" s="330" t="s">
        <v>5488</v>
      </c>
      <c r="C77" s="319"/>
      <c r="D77" s="312" t="s">
        <v>5489</v>
      </c>
      <c r="E77" s="313" t="s">
        <v>54</v>
      </c>
      <c r="F77" s="331">
        <v>870</v>
      </c>
      <c r="G77" s="314" t="s">
        <v>46</v>
      </c>
      <c r="H77" s="335" t="s">
        <v>11</v>
      </c>
      <c r="I77" s="328"/>
    </row>
    <row r="78" spans="1:9" ht="56.25" x14ac:dyDescent="0.25">
      <c r="A78" s="329">
        <v>43628</v>
      </c>
      <c r="B78" s="330" t="s">
        <v>5490</v>
      </c>
      <c r="C78" s="319"/>
      <c r="D78" s="312" t="s">
        <v>5491</v>
      </c>
      <c r="E78" s="313" t="s">
        <v>54</v>
      </c>
      <c r="F78" s="331">
        <v>560</v>
      </c>
      <c r="G78" s="314" t="s">
        <v>46</v>
      </c>
      <c r="H78" s="335" t="s">
        <v>11</v>
      </c>
      <c r="I78" s="328"/>
    </row>
    <row r="79" spans="1:9" ht="56.25" x14ac:dyDescent="0.25">
      <c r="A79" s="329">
        <v>43628</v>
      </c>
      <c r="B79" s="330" t="s">
        <v>5492</v>
      </c>
      <c r="C79" s="319"/>
      <c r="D79" s="312" t="s">
        <v>5493</v>
      </c>
      <c r="E79" s="313" t="s">
        <v>54</v>
      </c>
      <c r="F79" s="331">
        <v>4004</v>
      </c>
      <c r="G79" s="314" t="s">
        <v>46</v>
      </c>
      <c r="H79" s="335" t="s">
        <v>11</v>
      </c>
      <c r="I79" s="328"/>
    </row>
    <row r="80" spans="1:9" ht="37.5" x14ac:dyDescent="0.25">
      <c r="A80" s="329">
        <v>43633</v>
      </c>
      <c r="B80" s="330" t="s">
        <v>5498</v>
      </c>
      <c r="C80" s="319"/>
      <c r="D80" s="312"/>
      <c r="E80" s="313" t="s">
        <v>303</v>
      </c>
      <c r="F80" s="331">
        <v>33.450000000000003</v>
      </c>
      <c r="G80" s="314" t="s">
        <v>46</v>
      </c>
      <c r="H80" s="335" t="s">
        <v>11</v>
      </c>
      <c r="I80" s="328"/>
    </row>
    <row r="81" spans="1:9" ht="37.5" x14ac:dyDescent="0.25">
      <c r="A81" s="329">
        <v>43633</v>
      </c>
      <c r="B81" s="330" t="s">
        <v>5499</v>
      </c>
      <c r="C81" s="319"/>
      <c r="D81" s="312"/>
      <c r="E81" s="313" t="s">
        <v>49</v>
      </c>
      <c r="F81" s="331">
        <v>2000</v>
      </c>
      <c r="G81" s="314" t="s">
        <v>46</v>
      </c>
      <c r="H81" s="335" t="s">
        <v>11</v>
      </c>
      <c r="I81" s="328"/>
    </row>
    <row r="82" spans="1:9" ht="93.75" x14ac:dyDescent="0.25">
      <c r="A82" s="324">
        <v>43641</v>
      </c>
      <c r="B82" s="325" t="s">
        <v>5508</v>
      </c>
      <c r="C82" s="326"/>
      <c r="D82" s="315" t="s">
        <v>5509</v>
      </c>
      <c r="E82" s="316" t="s">
        <v>54</v>
      </c>
      <c r="F82" s="332">
        <v>1540</v>
      </c>
      <c r="G82" s="311" t="s">
        <v>46</v>
      </c>
      <c r="H82" s="335" t="s">
        <v>11</v>
      </c>
      <c r="I82" s="328"/>
    </row>
    <row r="83" spans="1:9" ht="37.5" x14ac:dyDescent="0.25">
      <c r="A83" s="324">
        <v>43643</v>
      </c>
      <c r="B83" s="325" t="s">
        <v>5512</v>
      </c>
      <c r="C83" s="326"/>
      <c r="D83" s="315"/>
      <c r="E83" s="316" t="s">
        <v>49</v>
      </c>
      <c r="F83" s="332">
        <v>250</v>
      </c>
      <c r="G83" s="311" t="s">
        <v>46</v>
      </c>
      <c r="H83" s="335" t="s">
        <v>11</v>
      </c>
      <c r="I83" s="328"/>
    </row>
    <row r="84" spans="1:9" ht="75" x14ac:dyDescent="0.25">
      <c r="A84" s="324">
        <v>43647</v>
      </c>
      <c r="B84" s="325" t="s">
        <v>5520</v>
      </c>
      <c r="C84" s="326"/>
      <c r="D84" s="315" t="s">
        <v>5521</v>
      </c>
      <c r="E84" s="316" t="s">
        <v>54</v>
      </c>
      <c r="F84" s="332">
        <v>791</v>
      </c>
      <c r="G84" s="311" t="s">
        <v>46</v>
      </c>
      <c r="H84" s="335" t="s">
        <v>11</v>
      </c>
      <c r="I84" s="328"/>
    </row>
    <row r="85" spans="1:9" ht="56.25" x14ac:dyDescent="0.25">
      <c r="A85" s="324">
        <v>43648</v>
      </c>
      <c r="B85" s="325" t="s">
        <v>5522</v>
      </c>
      <c r="C85" s="326"/>
      <c r="D85" s="315" t="s">
        <v>5523</v>
      </c>
      <c r="E85" s="316" t="s">
        <v>54</v>
      </c>
      <c r="F85" s="332">
        <v>324.89999999999998</v>
      </c>
      <c r="G85" s="311" t="s">
        <v>46</v>
      </c>
      <c r="H85" s="335" t="s">
        <v>11</v>
      </c>
      <c r="I85" s="328"/>
    </row>
    <row r="86" spans="1:9" ht="37.5" x14ac:dyDescent="0.25">
      <c r="A86" s="324">
        <v>43648</v>
      </c>
      <c r="B86" s="325" t="s">
        <v>5526</v>
      </c>
      <c r="C86" s="326"/>
      <c r="D86" s="315" t="s">
        <v>5527</v>
      </c>
      <c r="E86" s="316" t="s">
        <v>54</v>
      </c>
      <c r="F86" s="332">
        <v>240</v>
      </c>
      <c r="G86" s="311" t="s">
        <v>46</v>
      </c>
      <c r="H86" s="335" t="s">
        <v>11</v>
      </c>
      <c r="I86" s="328"/>
    </row>
    <row r="87" spans="1:9" ht="56.25" x14ac:dyDescent="0.25">
      <c r="A87" s="324">
        <v>43650</v>
      </c>
      <c r="B87" s="325" t="s">
        <v>5528</v>
      </c>
      <c r="C87" s="326"/>
      <c r="D87" s="315" t="s">
        <v>5529</v>
      </c>
      <c r="E87" s="316" t="s">
        <v>54</v>
      </c>
      <c r="F87" s="332">
        <v>222.66</v>
      </c>
      <c r="G87" s="311" t="s">
        <v>46</v>
      </c>
      <c r="H87" s="335" t="s">
        <v>11</v>
      </c>
      <c r="I87" s="328"/>
    </row>
    <row r="88" spans="1:9" ht="37.5" x14ac:dyDescent="0.25">
      <c r="A88" s="324">
        <v>43651</v>
      </c>
      <c r="B88" s="325" t="s">
        <v>5536</v>
      </c>
      <c r="C88" s="326"/>
      <c r="D88" s="315"/>
      <c r="E88" s="316" t="s">
        <v>303</v>
      </c>
      <c r="F88" s="332">
        <v>6.3</v>
      </c>
      <c r="G88" s="311" t="s">
        <v>46</v>
      </c>
      <c r="H88" s="335" t="s">
        <v>11</v>
      </c>
      <c r="I88" s="328"/>
    </row>
    <row r="89" spans="1:9" ht="56.25" x14ac:dyDescent="0.25">
      <c r="A89" s="324">
        <v>43654</v>
      </c>
      <c r="B89" s="325" t="s">
        <v>5537</v>
      </c>
      <c r="C89" s="326"/>
      <c r="D89" s="315" t="s">
        <v>5538</v>
      </c>
      <c r="E89" s="316" t="s">
        <v>54</v>
      </c>
      <c r="F89" s="332">
        <v>371</v>
      </c>
      <c r="G89" s="311" t="s">
        <v>46</v>
      </c>
      <c r="H89" s="335" t="s">
        <v>11</v>
      </c>
      <c r="I89" s="328"/>
    </row>
    <row r="90" spans="1:9" ht="56.25" x14ac:dyDescent="0.25">
      <c r="A90" s="324">
        <v>43654</v>
      </c>
      <c r="B90" s="325" t="s">
        <v>5539</v>
      </c>
      <c r="C90" s="326"/>
      <c r="D90" s="315" t="s">
        <v>5540</v>
      </c>
      <c r="E90" s="316" t="s">
        <v>54</v>
      </c>
      <c r="F90" s="332">
        <v>510</v>
      </c>
      <c r="G90" s="311" t="s">
        <v>46</v>
      </c>
      <c r="H90" s="335" t="s">
        <v>11</v>
      </c>
      <c r="I90" s="328"/>
    </row>
    <row r="91" spans="1:9" ht="56.25" x14ac:dyDescent="0.25">
      <c r="A91" s="324">
        <v>43654</v>
      </c>
      <c r="B91" s="325" t="s">
        <v>5541</v>
      </c>
      <c r="C91" s="326"/>
      <c r="D91" s="315" t="s">
        <v>5542</v>
      </c>
      <c r="E91" s="316" t="s">
        <v>54</v>
      </c>
      <c r="F91" s="332">
        <v>290</v>
      </c>
      <c r="G91" s="311" t="s">
        <v>46</v>
      </c>
      <c r="H91" s="335" t="s">
        <v>11</v>
      </c>
      <c r="I91" s="328"/>
    </row>
    <row r="92" spans="1:9" ht="56.25" x14ac:dyDescent="0.25">
      <c r="A92" s="324">
        <v>43654</v>
      </c>
      <c r="B92" s="325" t="s">
        <v>5543</v>
      </c>
      <c r="C92" s="326"/>
      <c r="D92" s="315" t="s">
        <v>5544</v>
      </c>
      <c r="E92" s="316" t="s">
        <v>54</v>
      </c>
      <c r="F92" s="332">
        <v>299</v>
      </c>
      <c r="G92" s="311" t="s">
        <v>46</v>
      </c>
      <c r="H92" s="335" t="s">
        <v>11</v>
      </c>
      <c r="I92" s="328"/>
    </row>
    <row r="93" spans="1:9" ht="18.75" x14ac:dyDescent="0.25">
      <c r="A93" s="324">
        <v>43656</v>
      </c>
      <c r="B93" s="325" t="s">
        <v>5546</v>
      </c>
      <c r="C93" s="326"/>
      <c r="D93" s="315"/>
      <c r="E93" s="316"/>
      <c r="F93" s="332">
        <v>1000</v>
      </c>
      <c r="G93" s="311" t="s">
        <v>46</v>
      </c>
      <c r="H93" s="335" t="s">
        <v>11</v>
      </c>
      <c r="I93" s="328"/>
    </row>
    <row r="94" spans="1:9" ht="56.25" x14ac:dyDescent="0.25">
      <c r="A94" s="324">
        <v>43661</v>
      </c>
      <c r="B94" s="325" t="s">
        <v>5552</v>
      </c>
      <c r="C94" s="326"/>
      <c r="D94" s="315" t="s">
        <v>5553</v>
      </c>
      <c r="E94" s="316" t="s">
        <v>54</v>
      </c>
      <c r="F94" s="332">
        <v>3135</v>
      </c>
      <c r="G94" s="311" t="s">
        <v>46</v>
      </c>
      <c r="H94" s="335" t="s">
        <v>11</v>
      </c>
      <c r="I94" s="328"/>
    </row>
    <row r="95" spans="1:9" ht="37.5" x14ac:dyDescent="0.25">
      <c r="A95" s="324">
        <v>43675</v>
      </c>
      <c r="B95" s="325" t="s">
        <v>5576</v>
      </c>
      <c r="C95" s="326"/>
      <c r="D95" s="315"/>
      <c r="E95" s="316" t="s">
        <v>49</v>
      </c>
      <c r="F95" s="332">
        <v>250</v>
      </c>
      <c r="G95" s="311" t="s">
        <v>46</v>
      </c>
      <c r="H95" s="335" t="s">
        <v>11</v>
      </c>
      <c r="I95" s="328"/>
    </row>
    <row r="96" spans="1:9" ht="56.25" x14ac:dyDescent="0.25">
      <c r="A96" s="366">
        <v>43679</v>
      </c>
      <c r="B96" s="325" t="s">
        <v>5589</v>
      </c>
      <c r="C96" s="325"/>
      <c r="D96" s="375" t="s">
        <v>5590</v>
      </c>
      <c r="E96" s="325" t="s">
        <v>54</v>
      </c>
      <c r="F96" s="381">
        <v>168.9</v>
      </c>
      <c r="G96" s="360" t="s">
        <v>46</v>
      </c>
      <c r="H96" s="335" t="s">
        <v>11</v>
      </c>
      <c r="I96" s="393"/>
    </row>
    <row r="97" spans="1:9" ht="37.5" x14ac:dyDescent="0.25">
      <c r="A97" s="366">
        <v>43682</v>
      </c>
      <c r="B97" s="325" t="s">
        <v>5594</v>
      </c>
      <c r="C97" s="325"/>
      <c r="D97" s="375"/>
      <c r="E97" s="325" t="s">
        <v>49</v>
      </c>
      <c r="F97" s="381">
        <v>2000</v>
      </c>
      <c r="G97" s="360" t="s">
        <v>46</v>
      </c>
      <c r="H97" s="335" t="s">
        <v>11</v>
      </c>
      <c r="I97" s="393"/>
    </row>
    <row r="98" spans="1:9" ht="37.5" x14ac:dyDescent="0.25">
      <c r="A98" s="366">
        <v>43683</v>
      </c>
      <c r="B98" s="325" t="s">
        <v>5595</v>
      </c>
      <c r="C98" s="325"/>
      <c r="D98" s="375"/>
      <c r="E98" s="325" t="s">
        <v>303</v>
      </c>
      <c r="F98" s="381">
        <v>522.39</v>
      </c>
      <c r="G98" s="360" t="s">
        <v>46</v>
      </c>
      <c r="H98" s="335" t="s">
        <v>11</v>
      </c>
      <c r="I98" s="393"/>
    </row>
    <row r="99" spans="1:9" ht="56.25" x14ac:dyDescent="0.25">
      <c r="A99" s="366">
        <v>43685</v>
      </c>
      <c r="B99" s="325" t="s">
        <v>5597</v>
      </c>
      <c r="C99" s="325"/>
      <c r="D99" s="375" t="s">
        <v>5598</v>
      </c>
      <c r="E99" s="325" t="s">
        <v>54</v>
      </c>
      <c r="F99" s="381">
        <v>4312</v>
      </c>
      <c r="G99" s="360" t="s">
        <v>46</v>
      </c>
      <c r="H99" s="335" t="s">
        <v>11</v>
      </c>
      <c r="I99" s="393"/>
    </row>
    <row r="100" spans="1:9" ht="37.5" x14ac:dyDescent="0.25">
      <c r="A100" s="366">
        <v>43686</v>
      </c>
      <c r="B100" s="325" t="s">
        <v>5599</v>
      </c>
      <c r="C100" s="325"/>
      <c r="D100" s="375" t="s">
        <v>5600</v>
      </c>
      <c r="E100" s="325" t="s">
        <v>54</v>
      </c>
      <c r="F100" s="381">
        <v>387.72</v>
      </c>
      <c r="G100" s="360" t="s">
        <v>46</v>
      </c>
      <c r="H100" s="335" t="s">
        <v>11</v>
      </c>
      <c r="I100" s="393"/>
    </row>
    <row r="101" spans="1:9" ht="37.5" x14ac:dyDescent="0.25">
      <c r="A101" s="366">
        <v>43689</v>
      </c>
      <c r="B101" s="325" t="s">
        <v>5601</v>
      </c>
      <c r="C101" s="325"/>
      <c r="D101" s="375"/>
      <c r="E101" s="325" t="s">
        <v>45</v>
      </c>
      <c r="F101" s="381">
        <v>2000</v>
      </c>
      <c r="G101" s="360" t="s">
        <v>46</v>
      </c>
      <c r="H101" s="335" t="s">
        <v>11</v>
      </c>
      <c r="I101" s="393"/>
    </row>
    <row r="102" spans="1:9" ht="37.5" x14ac:dyDescent="0.25">
      <c r="A102" s="366">
        <v>43689</v>
      </c>
      <c r="B102" s="325" t="s">
        <v>5602</v>
      </c>
      <c r="C102" s="325"/>
      <c r="D102" s="375"/>
      <c r="E102" s="325" t="s">
        <v>47</v>
      </c>
      <c r="F102" s="381">
        <v>696.62800000000004</v>
      </c>
      <c r="G102" s="360" t="s">
        <v>46</v>
      </c>
      <c r="H102" s="335" t="s">
        <v>11</v>
      </c>
      <c r="I102" s="393"/>
    </row>
    <row r="103" spans="1:9" ht="37.5" x14ac:dyDescent="0.25">
      <c r="A103" s="366">
        <v>43689</v>
      </c>
      <c r="B103" s="325" t="s">
        <v>5603</v>
      </c>
      <c r="C103" s="325"/>
      <c r="D103" s="375"/>
      <c r="E103" s="325" t="s">
        <v>45</v>
      </c>
      <c r="F103" s="381">
        <v>2500</v>
      </c>
      <c r="G103" s="360" t="s">
        <v>46</v>
      </c>
      <c r="H103" s="335" t="s">
        <v>11</v>
      </c>
      <c r="I103" s="393"/>
    </row>
    <row r="104" spans="1:9" ht="37.5" x14ac:dyDescent="0.25">
      <c r="A104" s="366">
        <v>43689</v>
      </c>
      <c r="B104" s="325" t="s">
        <v>5604</v>
      </c>
      <c r="C104" s="325"/>
      <c r="D104" s="375"/>
      <c r="E104" s="325" t="s">
        <v>47</v>
      </c>
      <c r="F104" s="381">
        <v>915.21199999999999</v>
      </c>
      <c r="G104" s="360" t="s">
        <v>46</v>
      </c>
      <c r="H104" s="335" t="s">
        <v>11</v>
      </c>
      <c r="I104" s="393"/>
    </row>
    <row r="105" spans="1:9" ht="56.25" x14ac:dyDescent="0.25">
      <c r="A105" s="366">
        <v>43699</v>
      </c>
      <c r="B105" s="325" t="s">
        <v>5621</v>
      </c>
      <c r="C105" s="325"/>
      <c r="D105" s="375" t="s">
        <v>5622</v>
      </c>
      <c r="E105" s="325" t="s">
        <v>54</v>
      </c>
      <c r="F105" s="381">
        <v>938</v>
      </c>
      <c r="G105" s="360" t="s">
        <v>46</v>
      </c>
      <c r="H105" s="335" t="s">
        <v>11</v>
      </c>
      <c r="I105" s="393"/>
    </row>
    <row r="106" spans="1:9" ht="37.5" x14ac:dyDescent="0.25">
      <c r="A106" s="366">
        <v>43706</v>
      </c>
      <c r="B106" s="325" t="s">
        <v>5624</v>
      </c>
      <c r="C106" s="325"/>
      <c r="D106" s="375"/>
      <c r="E106" s="325" t="s">
        <v>303</v>
      </c>
      <c r="F106" s="381">
        <v>0</v>
      </c>
      <c r="G106" s="360" t="s">
        <v>46</v>
      </c>
      <c r="H106" s="335" t="s">
        <v>11</v>
      </c>
      <c r="I106" s="393"/>
    </row>
    <row r="107" spans="1:9" ht="37.5" x14ac:dyDescent="0.25">
      <c r="A107" s="353">
        <v>43706</v>
      </c>
      <c r="B107" s="358" t="s">
        <v>5625</v>
      </c>
      <c r="C107" s="325"/>
      <c r="D107" s="355"/>
      <c r="E107" s="354" t="s">
        <v>49</v>
      </c>
      <c r="F107" s="356">
        <v>250</v>
      </c>
      <c r="G107" s="360" t="s">
        <v>46</v>
      </c>
      <c r="H107" s="335" t="s">
        <v>11</v>
      </c>
      <c r="I107" s="357"/>
    </row>
    <row r="108" spans="1:9" ht="56.25" x14ac:dyDescent="0.25">
      <c r="A108" s="396">
        <v>43706</v>
      </c>
      <c r="B108" s="325" t="s">
        <v>5630</v>
      </c>
      <c r="C108" s="359"/>
      <c r="D108" s="399" t="s">
        <v>5631</v>
      </c>
      <c r="E108" s="372" t="s">
        <v>54</v>
      </c>
      <c r="F108" s="401">
        <v>156</v>
      </c>
      <c r="G108" s="360" t="s">
        <v>46</v>
      </c>
      <c r="H108" s="335" t="s">
        <v>11</v>
      </c>
      <c r="I108" s="402"/>
    </row>
    <row r="109" spans="1:9" ht="56.25" x14ac:dyDescent="0.25">
      <c r="A109" s="396">
        <v>43706</v>
      </c>
      <c r="B109" s="325" t="s">
        <v>5632</v>
      </c>
      <c r="C109" s="359"/>
      <c r="D109" s="399" t="s">
        <v>5633</v>
      </c>
      <c r="E109" s="372" t="s">
        <v>54</v>
      </c>
      <c r="F109" s="401">
        <v>141.6</v>
      </c>
      <c r="G109" s="360" t="s">
        <v>46</v>
      </c>
      <c r="H109" s="335" t="s">
        <v>11</v>
      </c>
      <c r="I109" s="402"/>
    </row>
    <row r="110" spans="1:9" ht="37.5" x14ac:dyDescent="0.25">
      <c r="A110" s="396">
        <v>43706</v>
      </c>
      <c r="B110" s="325" t="s">
        <v>5634</v>
      </c>
      <c r="C110" s="359"/>
      <c r="D110" s="399" t="s">
        <v>5635</v>
      </c>
      <c r="E110" s="372" t="s">
        <v>54</v>
      </c>
      <c r="F110" s="401">
        <v>239.67</v>
      </c>
      <c r="G110" s="360" t="s">
        <v>46</v>
      </c>
      <c r="H110" s="335" t="s">
        <v>11</v>
      </c>
      <c r="I110" s="402"/>
    </row>
    <row r="111" spans="1:9" ht="18.75" x14ac:dyDescent="0.3">
      <c r="A111" s="395">
        <v>43711</v>
      </c>
      <c r="B111" s="371" t="s">
        <v>5639</v>
      </c>
      <c r="C111" s="398"/>
      <c r="D111" s="377" t="s">
        <v>5640</v>
      </c>
      <c r="E111" s="379" t="s">
        <v>54</v>
      </c>
      <c r="F111" s="400">
        <v>1275.3</v>
      </c>
      <c r="G111" s="311" t="s">
        <v>46</v>
      </c>
      <c r="H111" s="335" t="s">
        <v>11</v>
      </c>
      <c r="I111" s="402"/>
    </row>
    <row r="112" spans="1:9" ht="18.75" x14ac:dyDescent="0.3">
      <c r="A112" s="395">
        <v>43711</v>
      </c>
      <c r="B112" s="397" t="s">
        <v>5641</v>
      </c>
      <c r="C112" s="397"/>
      <c r="D112" s="377" t="s">
        <v>5642</v>
      </c>
      <c r="E112" s="379" t="s">
        <v>54</v>
      </c>
      <c r="F112" s="400">
        <v>305.39999999999998</v>
      </c>
      <c r="G112" s="311" t="s">
        <v>46</v>
      </c>
      <c r="H112" s="335" t="s">
        <v>11</v>
      </c>
      <c r="I112" s="402"/>
    </row>
    <row r="113" spans="1:9" ht="75" x14ac:dyDescent="0.25">
      <c r="A113" s="396">
        <v>43717</v>
      </c>
      <c r="B113" s="372" t="s">
        <v>5649</v>
      </c>
      <c r="C113" s="372"/>
      <c r="D113" s="399" t="s">
        <v>5650</v>
      </c>
      <c r="E113" s="372" t="s">
        <v>54</v>
      </c>
      <c r="F113" s="401">
        <v>708.4</v>
      </c>
      <c r="G113" s="360" t="s">
        <v>46</v>
      </c>
      <c r="H113" s="335" t="s">
        <v>11</v>
      </c>
      <c r="I113" s="402"/>
    </row>
    <row r="114" spans="1:9" ht="56.25" x14ac:dyDescent="0.25">
      <c r="A114" s="396">
        <v>43719</v>
      </c>
      <c r="B114" s="372" t="s">
        <v>5655</v>
      </c>
      <c r="C114" s="372"/>
      <c r="D114" s="399" t="s">
        <v>5656</v>
      </c>
      <c r="E114" s="372" t="s">
        <v>54</v>
      </c>
      <c r="F114" s="401">
        <v>450</v>
      </c>
      <c r="G114" s="360" t="s">
        <v>46</v>
      </c>
      <c r="H114" s="335" t="s">
        <v>11</v>
      </c>
      <c r="I114" s="402"/>
    </row>
    <row r="115" spans="1:9" ht="56.25" x14ac:dyDescent="0.25">
      <c r="A115" s="396">
        <v>43728</v>
      </c>
      <c r="B115" s="372" t="s">
        <v>5666</v>
      </c>
      <c r="C115" s="372"/>
      <c r="D115" s="399" t="s">
        <v>5667</v>
      </c>
      <c r="E115" s="372" t="s">
        <v>54</v>
      </c>
      <c r="F115" s="401">
        <v>4213</v>
      </c>
      <c r="G115" s="360" t="s">
        <v>46</v>
      </c>
      <c r="H115" s="335" t="s">
        <v>11</v>
      </c>
      <c r="I115" s="403"/>
    </row>
    <row r="116" spans="1:9" ht="56.25" x14ac:dyDescent="0.25">
      <c r="A116" s="396">
        <v>43728</v>
      </c>
      <c r="B116" s="372" t="s">
        <v>5668</v>
      </c>
      <c r="C116" s="372"/>
      <c r="D116" s="399" t="s">
        <v>5669</v>
      </c>
      <c r="E116" s="372" t="s">
        <v>54</v>
      </c>
      <c r="F116" s="401">
        <v>470</v>
      </c>
      <c r="G116" s="360" t="s">
        <v>46</v>
      </c>
      <c r="H116" s="335" t="s">
        <v>11</v>
      </c>
      <c r="I116" s="403"/>
    </row>
    <row r="117" spans="1:9" ht="75" x14ac:dyDescent="0.25">
      <c r="A117" s="396">
        <v>43733</v>
      </c>
      <c r="B117" s="372" t="s">
        <v>5672</v>
      </c>
      <c r="C117" s="372"/>
      <c r="D117" s="399" t="s">
        <v>5673</v>
      </c>
      <c r="E117" s="372" t="s">
        <v>54</v>
      </c>
      <c r="F117" s="401">
        <v>777.7</v>
      </c>
      <c r="G117" s="360" t="s">
        <v>46</v>
      </c>
      <c r="H117" s="335" t="s">
        <v>11</v>
      </c>
      <c r="I117" s="403"/>
    </row>
    <row r="118" spans="1:9" ht="37.5" x14ac:dyDescent="0.25">
      <c r="A118" s="396">
        <v>43734</v>
      </c>
      <c r="B118" s="372" t="s">
        <v>5677</v>
      </c>
      <c r="C118" s="372"/>
      <c r="D118" s="399"/>
      <c r="E118" s="372" t="s">
        <v>303</v>
      </c>
      <c r="F118" s="401">
        <v>0</v>
      </c>
      <c r="G118" s="389" t="s">
        <v>46</v>
      </c>
      <c r="H118" s="335" t="s">
        <v>11</v>
      </c>
      <c r="I118" s="403"/>
    </row>
    <row r="119" spans="1:9" ht="37.5" x14ac:dyDescent="0.25">
      <c r="A119" s="396">
        <v>43734</v>
      </c>
      <c r="B119" s="372" t="s">
        <v>5678</v>
      </c>
      <c r="C119" s="372"/>
      <c r="D119" s="399"/>
      <c r="E119" s="372" t="s">
        <v>49</v>
      </c>
      <c r="F119" s="401">
        <v>250</v>
      </c>
      <c r="G119" s="389" t="s">
        <v>46</v>
      </c>
      <c r="H119" s="335" t="s">
        <v>11</v>
      </c>
      <c r="I119" s="403"/>
    </row>
    <row r="120" spans="1:9" ht="37.5" x14ac:dyDescent="0.25">
      <c r="A120" s="396">
        <v>43734</v>
      </c>
      <c r="B120" s="372" t="s">
        <v>5679</v>
      </c>
      <c r="C120" s="372"/>
      <c r="D120" s="399"/>
      <c r="E120" s="372" t="s">
        <v>303</v>
      </c>
      <c r="F120" s="401">
        <v>8.48</v>
      </c>
      <c r="G120" s="389" t="s">
        <v>46</v>
      </c>
      <c r="H120" s="335" t="s">
        <v>11</v>
      </c>
      <c r="I120" s="403"/>
    </row>
    <row r="121" spans="1:9" ht="37.5" x14ac:dyDescent="0.25">
      <c r="A121" s="396">
        <v>43734</v>
      </c>
      <c r="B121" s="372" t="s">
        <v>5680</v>
      </c>
      <c r="C121" s="372"/>
      <c r="D121" s="399"/>
      <c r="E121" s="372" t="s">
        <v>49</v>
      </c>
      <c r="F121" s="401">
        <v>2000</v>
      </c>
      <c r="G121" s="389" t="s">
        <v>46</v>
      </c>
      <c r="H121" s="335" t="s">
        <v>11</v>
      </c>
      <c r="I121" s="403"/>
    </row>
    <row r="122" spans="1:9" ht="18.75" x14ac:dyDescent="0.3">
      <c r="A122" s="395">
        <v>43735</v>
      </c>
      <c r="B122" s="397" t="s">
        <v>5684</v>
      </c>
      <c r="C122" s="397"/>
      <c r="D122" s="377"/>
      <c r="E122" s="379" t="s">
        <v>48</v>
      </c>
      <c r="F122" s="400">
        <v>155.35</v>
      </c>
      <c r="G122" s="388" t="s">
        <v>46</v>
      </c>
      <c r="H122" s="335" t="s">
        <v>11</v>
      </c>
      <c r="I122" s="403"/>
    </row>
    <row r="123" spans="1:9" ht="18.75" x14ac:dyDescent="0.3">
      <c r="A123" s="395">
        <v>43738</v>
      </c>
      <c r="B123" s="397" t="s">
        <v>5687</v>
      </c>
      <c r="C123" s="397"/>
      <c r="D123" s="377" t="s">
        <v>5688</v>
      </c>
      <c r="E123" s="379" t="s">
        <v>54</v>
      </c>
      <c r="F123" s="400">
        <v>851</v>
      </c>
      <c r="G123" s="388" t="s">
        <v>46</v>
      </c>
      <c r="H123" s="335" t="s">
        <v>11</v>
      </c>
      <c r="I123" s="403"/>
    </row>
    <row r="124" spans="1:9" ht="18.75" x14ac:dyDescent="0.3">
      <c r="A124" s="395">
        <v>43741</v>
      </c>
      <c r="B124" s="397" t="s">
        <v>5692</v>
      </c>
      <c r="C124" s="397"/>
      <c r="D124" s="377" t="s">
        <v>5693</v>
      </c>
      <c r="E124" s="379" t="s">
        <v>54</v>
      </c>
      <c r="F124" s="400">
        <v>614.70000000000005</v>
      </c>
      <c r="G124" s="388" t="s">
        <v>46</v>
      </c>
      <c r="H124" s="335" t="s">
        <v>11</v>
      </c>
      <c r="I124" s="403"/>
    </row>
    <row r="125" spans="1:9" ht="18.75" x14ac:dyDescent="0.3">
      <c r="A125" s="395">
        <v>43742</v>
      </c>
      <c r="B125" s="397" t="s">
        <v>5694</v>
      </c>
      <c r="C125" s="397"/>
      <c r="D125" s="377" t="s">
        <v>5695</v>
      </c>
      <c r="E125" s="379" t="s">
        <v>54</v>
      </c>
      <c r="F125" s="400">
        <v>273</v>
      </c>
      <c r="G125" s="388" t="s">
        <v>46</v>
      </c>
      <c r="H125" s="335" t="s">
        <v>11</v>
      </c>
      <c r="I125" s="403"/>
    </row>
    <row r="126" spans="1:9" ht="18.75" x14ac:dyDescent="0.3">
      <c r="A126" s="395">
        <v>43742</v>
      </c>
      <c r="B126" s="397" t="s">
        <v>5696</v>
      </c>
      <c r="C126" s="397"/>
      <c r="D126" s="377" t="s">
        <v>5697</v>
      </c>
      <c r="E126" s="379" t="s">
        <v>54</v>
      </c>
      <c r="F126" s="400">
        <v>149.5</v>
      </c>
      <c r="G126" s="388" t="s">
        <v>46</v>
      </c>
      <c r="H126" s="335" t="s">
        <v>11</v>
      </c>
      <c r="I126" s="403"/>
    </row>
    <row r="127" spans="1:9" ht="18.75" x14ac:dyDescent="0.3">
      <c r="A127" s="395">
        <v>43742</v>
      </c>
      <c r="B127" s="397" t="s">
        <v>5698</v>
      </c>
      <c r="C127" s="397"/>
      <c r="D127" s="377" t="s">
        <v>5699</v>
      </c>
      <c r="E127" s="379" t="s">
        <v>54</v>
      </c>
      <c r="F127" s="400">
        <v>261.0899</v>
      </c>
      <c r="G127" s="388" t="s">
        <v>46</v>
      </c>
      <c r="H127" s="335" t="s">
        <v>11</v>
      </c>
      <c r="I127" s="403"/>
    </row>
    <row r="128" spans="1:9" ht="37.5" x14ac:dyDescent="0.25">
      <c r="A128" s="396">
        <v>43746</v>
      </c>
      <c r="B128" s="372" t="s">
        <v>5702</v>
      </c>
      <c r="C128" s="372"/>
      <c r="D128" s="399"/>
      <c r="E128" s="372" t="s">
        <v>48</v>
      </c>
      <c r="F128" s="401">
        <v>57.98</v>
      </c>
      <c r="G128" s="389" t="s">
        <v>46</v>
      </c>
      <c r="H128" s="335" t="s">
        <v>11</v>
      </c>
      <c r="I128" s="403"/>
    </row>
    <row r="129" spans="1:9" ht="75" x14ac:dyDescent="0.25">
      <c r="A129" s="396">
        <v>43746</v>
      </c>
      <c r="B129" s="372" t="s">
        <v>5703</v>
      </c>
      <c r="C129" s="372"/>
      <c r="D129" s="399" t="s">
        <v>5704</v>
      </c>
      <c r="E129" s="372" t="s">
        <v>54</v>
      </c>
      <c r="F129" s="401">
        <v>344.8</v>
      </c>
      <c r="G129" s="389" t="s">
        <v>46</v>
      </c>
      <c r="H129" s="335" t="s">
        <v>11</v>
      </c>
      <c r="I129" s="403"/>
    </row>
    <row r="130" spans="1:9" ht="56.25" x14ac:dyDescent="0.25">
      <c r="A130" s="396">
        <v>43747</v>
      </c>
      <c r="B130" s="372" t="s">
        <v>5707</v>
      </c>
      <c r="C130" s="372"/>
      <c r="D130" s="399" t="s">
        <v>5708</v>
      </c>
      <c r="E130" s="372" t="s">
        <v>54</v>
      </c>
      <c r="F130" s="401">
        <v>217.53</v>
      </c>
      <c r="G130" s="389" t="s">
        <v>46</v>
      </c>
      <c r="H130" s="335" t="s">
        <v>11</v>
      </c>
      <c r="I130" s="403"/>
    </row>
    <row r="131" spans="1:9" ht="56.25" x14ac:dyDescent="0.25">
      <c r="A131" s="396">
        <v>43749</v>
      </c>
      <c r="B131" s="372" t="s">
        <v>5709</v>
      </c>
      <c r="C131" s="372"/>
      <c r="D131" s="399" t="s">
        <v>5710</v>
      </c>
      <c r="E131" s="372" t="s">
        <v>54</v>
      </c>
      <c r="F131" s="401">
        <v>513</v>
      </c>
      <c r="G131" s="389" t="s">
        <v>46</v>
      </c>
      <c r="H131" s="335" t="s">
        <v>11</v>
      </c>
      <c r="I131" s="403"/>
    </row>
    <row r="132" spans="1:9" ht="56.25" x14ac:dyDescent="0.25">
      <c r="A132" s="396">
        <v>43749</v>
      </c>
      <c r="B132" s="372" t="s">
        <v>5711</v>
      </c>
      <c r="C132" s="372"/>
      <c r="D132" s="399" t="s">
        <v>5712</v>
      </c>
      <c r="E132" s="372" t="s">
        <v>54</v>
      </c>
      <c r="F132" s="401">
        <v>242.75</v>
      </c>
      <c r="G132" s="389" t="s">
        <v>46</v>
      </c>
      <c r="H132" s="335" t="s">
        <v>11</v>
      </c>
      <c r="I132" s="403"/>
    </row>
    <row r="133" spans="1:9" ht="56.25" x14ac:dyDescent="0.25">
      <c r="A133" s="396">
        <v>43749</v>
      </c>
      <c r="B133" s="372" t="s">
        <v>5713</v>
      </c>
      <c r="C133" s="372"/>
      <c r="D133" s="399" t="s">
        <v>5714</v>
      </c>
      <c r="E133" s="372" t="s">
        <v>54</v>
      </c>
      <c r="F133" s="401">
        <v>489.89</v>
      </c>
      <c r="G133" s="389" t="s">
        <v>46</v>
      </c>
      <c r="H133" s="335" t="s">
        <v>11</v>
      </c>
      <c r="I133" s="403"/>
    </row>
    <row r="134" spans="1:9" ht="56.25" x14ac:dyDescent="0.25">
      <c r="A134" s="396">
        <v>43753</v>
      </c>
      <c r="B134" s="372" t="s">
        <v>5730</v>
      </c>
      <c r="C134" s="372"/>
      <c r="D134" s="399" t="s">
        <v>5731</v>
      </c>
      <c r="E134" s="372" t="s">
        <v>54</v>
      </c>
      <c r="F134" s="401">
        <v>4136</v>
      </c>
      <c r="G134" s="389" t="s">
        <v>46</v>
      </c>
      <c r="H134" s="335" t="s">
        <v>11</v>
      </c>
      <c r="I134" s="403"/>
    </row>
    <row r="135" spans="1:9" ht="37.5" x14ac:dyDescent="0.25">
      <c r="A135" s="396">
        <v>43760</v>
      </c>
      <c r="B135" s="372" t="s">
        <v>5753</v>
      </c>
      <c r="C135" s="372"/>
      <c r="D135" s="399"/>
      <c r="E135" s="372" t="s">
        <v>45</v>
      </c>
      <c r="F135" s="401">
        <v>1000</v>
      </c>
      <c r="G135" s="389" t="s">
        <v>46</v>
      </c>
      <c r="H135" s="335" t="s">
        <v>11</v>
      </c>
      <c r="I135" s="403"/>
    </row>
    <row r="136" spans="1:9" ht="37.5" x14ac:dyDescent="0.25">
      <c r="A136" s="396">
        <v>43760</v>
      </c>
      <c r="B136" s="372" t="s">
        <v>5754</v>
      </c>
      <c r="C136" s="372"/>
      <c r="D136" s="399"/>
      <c r="E136" s="372" t="s">
        <v>47</v>
      </c>
      <c r="F136" s="401">
        <v>348.30799999999999</v>
      </c>
      <c r="G136" s="389" t="s">
        <v>46</v>
      </c>
      <c r="H136" s="335" t="s">
        <v>11</v>
      </c>
      <c r="I136" s="403"/>
    </row>
    <row r="137" spans="1:9" ht="37.5" x14ac:dyDescent="0.25">
      <c r="A137" s="396">
        <v>43762</v>
      </c>
      <c r="B137" s="372" t="s">
        <v>5761</v>
      </c>
      <c r="C137" s="372"/>
      <c r="D137" s="399"/>
      <c r="E137" s="372" t="s">
        <v>303</v>
      </c>
      <c r="F137" s="401">
        <v>73.41</v>
      </c>
      <c r="G137" s="389" t="s">
        <v>46</v>
      </c>
      <c r="H137" s="335" t="s">
        <v>11</v>
      </c>
      <c r="I137" s="403"/>
    </row>
    <row r="138" spans="1:9" ht="37.5" x14ac:dyDescent="0.25">
      <c r="A138" s="396">
        <v>43762</v>
      </c>
      <c r="B138" s="372" t="s">
        <v>5762</v>
      </c>
      <c r="C138" s="372"/>
      <c r="D138" s="399"/>
      <c r="E138" s="372" t="s">
        <v>49</v>
      </c>
      <c r="F138" s="401">
        <v>2000</v>
      </c>
      <c r="G138" s="389" t="s">
        <v>46</v>
      </c>
      <c r="H138" s="335" t="s">
        <v>11</v>
      </c>
      <c r="I138" s="403"/>
    </row>
    <row r="139" spans="1:9" ht="56.25" x14ac:dyDescent="0.25">
      <c r="A139" s="396">
        <v>43763</v>
      </c>
      <c r="B139" s="372" t="s">
        <v>5763</v>
      </c>
      <c r="C139" s="372"/>
      <c r="D139" s="399" t="s">
        <v>5764</v>
      </c>
      <c r="E139" s="372" t="s">
        <v>54</v>
      </c>
      <c r="F139" s="401">
        <v>904.4</v>
      </c>
      <c r="G139" s="389" t="s">
        <v>46</v>
      </c>
      <c r="H139" s="335" t="s">
        <v>11</v>
      </c>
      <c r="I139" s="403"/>
    </row>
    <row r="140" spans="1:9" ht="37.5" x14ac:dyDescent="0.25">
      <c r="A140" s="396">
        <v>43763</v>
      </c>
      <c r="B140" s="372" t="s">
        <v>5765</v>
      </c>
      <c r="C140" s="372"/>
      <c r="D140" s="399"/>
      <c r="E140" s="372" t="s">
        <v>303</v>
      </c>
      <c r="F140" s="401">
        <v>0</v>
      </c>
      <c r="G140" s="389" t="s">
        <v>46</v>
      </c>
      <c r="H140" s="335" t="s">
        <v>11</v>
      </c>
      <c r="I140" s="403"/>
    </row>
    <row r="141" spans="1:9" ht="37.5" x14ac:dyDescent="0.25">
      <c r="A141" s="396">
        <v>43763</v>
      </c>
      <c r="B141" s="372" t="s">
        <v>5766</v>
      </c>
      <c r="C141" s="372"/>
      <c r="D141" s="399"/>
      <c r="E141" s="372" t="s">
        <v>49</v>
      </c>
      <c r="F141" s="401">
        <v>250</v>
      </c>
      <c r="G141" s="389" t="s">
        <v>46</v>
      </c>
      <c r="H141" s="335" t="s">
        <v>11</v>
      </c>
      <c r="I141" s="403"/>
    </row>
    <row r="142" spans="1:9" ht="56.25" x14ac:dyDescent="0.25">
      <c r="A142" s="396">
        <v>43768</v>
      </c>
      <c r="B142" s="372" t="s">
        <v>5774</v>
      </c>
      <c r="C142" s="372"/>
      <c r="D142" s="399" t="s">
        <v>5775</v>
      </c>
      <c r="E142" s="372" t="s">
        <v>54</v>
      </c>
      <c r="F142" s="401">
        <v>367</v>
      </c>
      <c r="G142" s="389" t="s">
        <v>46</v>
      </c>
      <c r="H142" s="335" t="s">
        <v>11</v>
      </c>
      <c r="I142" s="403"/>
    </row>
    <row r="143" spans="1:9" ht="75" x14ac:dyDescent="0.25">
      <c r="A143" s="396">
        <v>43774</v>
      </c>
      <c r="B143" s="372" t="s">
        <v>5788</v>
      </c>
      <c r="C143" s="372"/>
      <c r="D143" s="399" t="s">
        <v>5789</v>
      </c>
      <c r="E143" s="372" t="s">
        <v>54</v>
      </c>
      <c r="F143" s="401">
        <v>1032.3</v>
      </c>
      <c r="G143" s="389" t="s">
        <v>46</v>
      </c>
      <c r="H143" s="335" t="s">
        <v>11</v>
      </c>
      <c r="I143" s="403"/>
    </row>
    <row r="144" spans="1:9" ht="56.25" x14ac:dyDescent="0.25">
      <c r="A144" s="396">
        <v>43774</v>
      </c>
      <c r="B144" s="372" t="s">
        <v>5790</v>
      </c>
      <c r="C144" s="372"/>
      <c r="D144" s="399" t="s">
        <v>5791</v>
      </c>
      <c r="E144" s="372" t="s">
        <v>54</v>
      </c>
      <c r="F144" s="401">
        <v>895</v>
      </c>
      <c r="G144" s="389" t="s">
        <v>46</v>
      </c>
      <c r="H144" s="335" t="s">
        <v>11</v>
      </c>
      <c r="I144" s="403"/>
    </row>
    <row r="145" spans="1:9" ht="37.5" x14ac:dyDescent="0.25">
      <c r="A145" s="396">
        <v>43774</v>
      </c>
      <c r="B145" s="372" t="s">
        <v>5792</v>
      </c>
      <c r="C145" s="372"/>
      <c r="D145" s="399" t="s">
        <v>5793</v>
      </c>
      <c r="E145" s="372" t="s">
        <v>54</v>
      </c>
      <c r="F145" s="401">
        <v>1411.7</v>
      </c>
      <c r="G145" s="389" t="s">
        <v>46</v>
      </c>
      <c r="H145" s="335" t="s">
        <v>11</v>
      </c>
      <c r="I145" s="403"/>
    </row>
    <row r="146" spans="1:9" ht="75" x14ac:dyDescent="0.25">
      <c r="A146" s="347">
        <v>43781</v>
      </c>
      <c r="B146" s="372" t="s">
        <v>5807</v>
      </c>
      <c r="C146" s="372"/>
      <c r="D146" s="349" t="s">
        <v>5808</v>
      </c>
      <c r="E146" s="348" t="s">
        <v>54</v>
      </c>
      <c r="F146" s="350">
        <v>262.5</v>
      </c>
      <c r="G146" s="389" t="s">
        <v>46</v>
      </c>
      <c r="H146" s="335" t="s">
        <v>11</v>
      </c>
    </row>
    <row r="147" spans="1:9" ht="93.75" x14ac:dyDescent="0.25">
      <c r="A147" s="347">
        <v>43782</v>
      </c>
      <c r="B147" s="372" t="s">
        <v>5815</v>
      </c>
      <c r="C147" s="372"/>
      <c r="D147" s="349" t="s">
        <v>5816</v>
      </c>
      <c r="E147" s="348" t="s">
        <v>54</v>
      </c>
      <c r="F147" s="350">
        <v>4367</v>
      </c>
      <c r="G147" s="389" t="s">
        <v>46</v>
      </c>
      <c r="H147" s="335" t="s">
        <v>11</v>
      </c>
    </row>
    <row r="148" spans="1:9" ht="37.5" x14ac:dyDescent="0.25">
      <c r="A148" s="347">
        <v>43787</v>
      </c>
      <c r="B148" s="372" t="s">
        <v>5826</v>
      </c>
      <c r="C148" s="372"/>
      <c r="D148" s="349" t="s">
        <v>5827</v>
      </c>
      <c r="E148" s="348" t="s">
        <v>54</v>
      </c>
      <c r="F148" s="350">
        <v>248.73</v>
      </c>
      <c r="G148" s="389" t="s">
        <v>46</v>
      </c>
      <c r="H148" s="335" t="s">
        <v>11</v>
      </c>
    </row>
    <row r="149" spans="1:9" ht="56.25" x14ac:dyDescent="0.25">
      <c r="A149" s="347">
        <v>43788</v>
      </c>
      <c r="B149" s="372" t="s">
        <v>5828</v>
      </c>
      <c r="C149" s="372"/>
      <c r="D149" s="349" t="s">
        <v>5829</v>
      </c>
      <c r="E149" s="348" t="s">
        <v>54</v>
      </c>
      <c r="F149" s="350">
        <v>435</v>
      </c>
      <c r="G149" s="389" t="s">
        <v>46</v>
      </c>
      <c r="H149" s="335" t="s">
        <v>11</v>
      </c>
    </row>
    <row r="150" spans="1:9" ht="56.25" x14ac:dyDescent="0.25">
      <c r="A150" s="347">
        <v>43790</v>
      </c>
      <c r="B150" s="348" t="s">
        <v>5830</v>
      </c>
      <c r="C150" s="348"/>
      <c r="D150" s="349" t="s">
        <v>5831</v>
      </c>
      <c r="E150" s="348" t="s">
        <v>54</v>
      </c>
      <c r="F150" s="350">
        <v>636</v>
      </c>
      <c r="G150" s="389" t="s">
        <v>46</v>
      </c>
      <c r="H150" s="335" t="s">
        <v>11</v>
      </c>
    </row>
    <row r="151" spans="1:9" ht="56.25" x14ac:dyDescent="0.25">
      <c r="A151" s="347">
        <v>43794</v>
      </c>
      <c r="B151" s="348" t="s">
        <v>5836</v>
      </c>
      <c r="C151" s="348"/>
      <c r="D151" s="349" t="s">
        <v>5837</v>
      </c>
      <c r="E151" s="348" t="s">
        <v>54</v>
      </c>
      <c r="F151" s="350">
        <v>309</v>
      </c>
      <c r="G151" s="389" t="s">
        <v>46</v>
      </c>
      <c r="H151" s="335" t="s">
        <v>11</v>
      </c>
    </row>
    <row r="152" spans="1:9" ht="56.25" x14ac:dyDescent="0.25">
      <c r="A152" s="347">
        <v>43795</v>
      </c>
      <c r="B152" s="348" t="s">
        <v>5838</v>
      </c>
      <c r="C152" s="348"/>
      <c r="D152" s="349" t="s">
        <v>5839</v>
      </c>
      <c r="E152" s="348" t="s">
        <v>54</v>
      </c>
      <c r="F152" s="350">
        <v>855</v>
      </c>
      <c r="G152" s="389" t="s">
        <v>46</v>
      </c>
      <c r="H152" s="335" t="s">
        <v>11</v>
      </c>
    </row>
    <row r="153" spans="1:9" ht="37.5" x14ac:dyDescent="0.25">
      <c r="A153" s="347">
        <v>43795</v>
      </c>
      <c r="B153" s="348" t="s">
        <v>5840</v>
      </c>
      <c r="C153" s="348"/>
      <c r="D153" s="349"/>
      <c r="E153" s="348" t="s">
        <v>303</v>
      </c>
      <c r="F153" s="350">
        <v>58.14</v>
      </c>
      <c r="G153" s="389" t="s">
        <v>46</v>
      </c>
      <c r="H153" s="335" t="s">
        <v>11</v>
      </c>
    </row>
    <row r="154" spans="1:9" ht="37.5" x14ac:dyDescent="0.25">
      <c r="A154" s="347">
        <v>43795</v>
      </c>
      <c r="B154" s="348" t="s">
        <v>5841</v>
      </c>
      <c r="C154" s="348"/>
      <c r="D154" s="349"/>
      <c r="E154" s="348" t="s">
        <v>49</v>
      </c>
      <c r="F154" s="350">
        <v>2000</v>
      </c>
      <c r="G154" s="389" t="s">
        <v>46</v>
      </c>
      <c r="H154" s="335" t="s">
        <v>11</v>
      </c>
    </row>
    <row r="155" spans="1:9" ht="37.5" x14ac:dyDescent="0.25">
      <c r="A155" s="347">
        <v>43797</v>
      </c>
      <c r="B155" s="348" t="s">
        <v>5843</v>
      </c>
      <c r="C155" s="348"/>
      <c r="D155" s="349" t="s">
        <v>5844</v>
      </c>
      <c r="E155" s="348" t="s">
        <v>54</v>
      </c>
      <c r="F155" s="350">
        <v>324.60000000000002</v>
      </c>
      <c r="G155" s="389" t="s">
        <v>46</v>
      </c>
      <c r="H155" s="335" t="s">
        <v>11</v>
      </c>
    </row>
    <row r="156" spans="1:9" ht="56.25" x14ac:dyDescent="0.25">
      <c r="A156" s="347">
        <v>43797</v>
      </c>
      <c r="B156" s="348" t="s">
        <v>5845</v>
      </c>
      <c r="C156" s="348"/>
      <c r="D156" s="349" t="s">
        <v>5846</v>
      </c>
      <c r="E156" s="348" t="s">
        <v>54</v>
      </c>
      <c r="F156" s="350">
        <v>478.5</v>
      </c>
      <c r="G156" s="351" t="s">
        <v>46</v>
      </c>
      <c r="H156" s="335" t="s">
        <v>11</v>
      </c>
    </row>
    <row r="157" spans="1:9" ht="37.5" x14ac:dyDescent="0.25">
      <c r="A157" s="347">
        <v>43803</v>
      </c>
      <c r="B157" s="348" t="s">
        <v>5853</v>
      </c>
      <c r="C157" s="348"/>
      <c r="D157" s="349"/>
      <c r="E157" s="348" t="s">
        <v>49</v>
      </c>
      <c r="F157" s="350">
        <v>250</v>
      </c>
      <c r="G157" s="351" t="s">
        <v>46</v>
      </c>
      <c r="H157" s="335" t="s">
        <v>11</v>
      </c>
    </row>
    <row r="158" spans="1:9" ht="56.25" x14ac:dyDescent="0.25">
      <c r="A158" s="347">
        <v>43803</v>
      </c>
      <c r="B158" s="348" t="s">
        <v>5855</v>
      </c>
      <c r="C158" s="348"/>
      <c r="D158" s="349" t="s">
        <v>5856</v>
      </c>
      <c r="E158" s="348" t="s">
        <v>54</v>
      </c>
      <c r="F158" s="350">
        <v>287</v>
      </c>
      <c r="G158" s="351" t="s">
        <v>46</v>
      </c>
      <c r="H158" s="335" t="s">
        <v>11</v>
      </c>
    </row>
    <row r="159" spans="1:9" ht="37.5" x14ac:dyDescent="0.25">
      <c r="A159" s="347">
        <v>43804</v>
      </c>
      <c r="B159" s="348" t="s">
        <v>5857</v>
      </c>
      <c r="C159" s="348"/>
      <c r="D159" s="349" t="s">
        <v>5858</v>
      </c>
      <c r="E159" s="348" t="s">
        <v>54</v>
      </c>
      <c r="F159" s="350">
        <v>670.8</v>
      </c>
      <c r="G159" s="351" t="s">
        <v>46</v>
      </c>
      <c r="H159" s="335" t="s">
        <v>11</v>
      </c>
    </row>
    <row r="160" spans="1:9" ht="56.25" x14ac:dyDescent="0.25">
      <c r="A160" s="347">
        <v>43804</v>
      </c>
      <c r="B160" s="348" t="s">
        <v>5859</v>
      </c>
      <c r="C160" s="348"/>
      <c r="D160" s="349" t="s">
        <v>5860</v>
      </c>
      <c r="E160" s="348" t="s">
        <v>54</v>
      </c>
      <c r="F160" s="350">
        <v>3674</v>
      </c>
      <c r="G160" s="351" t="s">
        <v>46</v>
      </c>
      <c r="H160" s="335" t="s">
        <v>11</v>
      </c>
    </row>
    <row r="161" spans="1:9" ht="56.25" x14ac:dyDescent="0.25">
      <c r="A161" s="347">
        <v>43811</v>
      </c>
      <c r="B161" s="348" t="s">
        <v>5880</v>
      </c>
      <c r="C161" s="348"/>
      <c r="D161" s="349" t="s">
        <v>5881</v>
      </c>
      <c r="E161" s="348" t="s">
        <v>54</v>
      </c>
      <c r="F161" s="350">
        <v>1709</v>
      </c>
      <c r="G161" s="351" t="s">
        <v>46</v>
      </c>
      <c r="H161" s="335" t="s">
        <v>11</v>
      </c>
    </row>
    <row r="162" spans="1:9" ht="18.75" x14ac:dyDescent="0.25">
      <c r="A162" s="347">
        <v>43811</v>
      </c>
      <c r="B162" s="348" t="s">
        <v>5882</v>
      </c>
      <c r="C162" s="348"/>
      <c r="D162" s="349" t="s">
        <v>5883</v>
      </c>
      <c r="E162" s="348" t="s">
        <v>54</v>
      </c>
      <c r="F162" s="350">
        <v>1870</v>
      </c>
      <c r="G162" s="351" t="s">
        <v>46</v>
      </c>
      <c r="H162" s="335" t="s">
        <v>11</v>
      </c>
    </row>
    <row r="163" spans="1:9" ht="56.25" x14ac:dyDescent="0.25">
      <c r="A163" s="347">
        <v>43812</v>
      </c>
      <c r="B163" s="348" t="s">
        <v>5885</v>
      </c>
      <c r="C163" s="348"/>
      <c r="D163" s="349" t="s">
        <v>5886</v>
      </c>
      <c r="E163" s="348" t="s">
        <v>54</v>
      </c>
      <c r="F163" s="350">
        <v>524.4</v>
      </c>
      <c r="G163" s="351" t="s">
        <v>46</v>
      </c>
      <c r="H163" s="335" t="s">
        <v>11</v>
      </c>
    </row>
    <row r="164" spans="1:9" ht="56.25" x14ac:dyDescent="0.25">
      <c r="A164" s="347">
        <v>43818</v>
      </c>
      <c r="B164" s="348" t="s">
        <v>5890</v>
      </c>
      <c r="C164" s="348"/>
      <c r="D164" s="349" t="s">
        <v>5891</v>
      </c>
      <c r="E164" s="348" t="s">
        <v>54</v>
      </c>
      <c r="F164" s="350">
        <v>693</v>
      </c>
      <c r="G164" s="351" t="s">
        <v>46</v>
      </c>
      <c r="H164" s="335" t="s">
        <v>11</v>
      </c>
    </row>
    <row r="165" spans="1:9" ht="37.5" x14ac:dyDescent="0.25">
      <c r="A165" s="369">
        <v>43595</v>
      </c>
      <c r="B165" s="372" t="s">
        <v>5442</v>
      </c>
      <c r="C165" s="374"/>
      <c r="D165" s="377" t="s">
        <v>5443</v>
      </c>
      <c r="E165" s="379" t="s">
        <v>54</v>
      </c>
      <c r="F165" s="385">
        <v>233.29</v>
      </c>
      <c r="G165" s="390" t="s">
        <v>46</v>
      </c>
      <c r="H165" s="392" t="s">
        <v>6</v>
      </c>
      <c r="I165" s="394"/>
    </row>
    <row r="166" spans="1:9" ht="37.5" x14ac:dyDescent="0.25">
      <c r="A166" s="369">
        <v>43651</v>
      </c>
      <c r="B166" s="372" t="s">
        <v>5530</v>
      </c>
      <c r="C166" s="374"/>
      <c r="D166" s="377"/>
      <c r="E166" s="379" t="s">
        <v>45</v>
      </c>
      <c r="F166" s="384">
        <v>1950</v>
      </c>
      <c r="G166" s="388" t="s">
        <v>46</v>
      </c>
      <c r="H166" s="392" t="s">
        <v>6</v>
      </c>
      <c r="I166" s="394"/>
    </row>
    <row r="167" spans="1:9" ht="37.5" x14ac:dyDescent="0.25">
      <c r="A167" s="369">
        <v>43651</v>
      </c>
      <c r="B167" s="372" t="s">
        <v>5531</v>
      </c>
      <c r="C167" s="374"/>
      <c r="D167" s="377"/>
      <c r="E167" s="379" t="s">
        <v>47</v>
      </c>
      <c r="F167" s="384">
        <v>679.21199999999999</v>
      </c>
      <c r="G167" s="388" t="s">
        <v>46</v>
      </c>
      <c r="H167" s="392" t="s">
        <v>6</v>
      </c>
      <c r="I167" s="394"/>
    </row>
    <row r="168" spans="1:9" ht="37.5" x14ac:dyDescent="0.25">
      <c r="A168" s="369">
        <v>43651</v>
      </c>
      <c r="B168" s="372" t="s">
        <v>5534</v>
      </c>
      <c r="C168" s="374"/>
      <c r="D168" s="377"/>
      <c r="E168" s="379" t="s">
        <v>45</v>
      </c>
      <c r="F168" s="384">
        <v>900</v>
      </c>
      <c r="G168" s="388" t="s">
        <v>46</v>
      </c>
      <c r="H168" s="392" t="s">
        <v>6</v>
      </c>
      <c r="I168" s="394"/>
    </row>
    <row r="169" spans="1:9" ht="37.5" x14ac:dyDescent="0.25">
      <c r="A169" s="369">
        <v>43651</v>
      </c>
      <c r="B169" s="372" t="s">
        <v>5535</v>
      </c>
      <c r="C169" s="374"/>
      <c r="D169" s="377"/>
      <c r="E169" s="379" t="s">
        <v>47</v>
      </c>
      <c r="F169" s="384">
        <v>313.476</v>
      </c>
      <c r="G169" s="388" t="s">
        <v>46</v>
      </c>
      <c r="H169" s="392" t="s">
        <v>6</v>
      </c>
      <c r="I169" s="394"/>
    </row>
    <row r="170" spans="1:9" ht="37.5" x14ac:dyDescent="0.25">
      <c r="A170" s="347">
        <v>43707</v>
      </c>
      <c r="B170" s="348" t="s">
        <v>5636</v>
      </c>
      <c r="C170" s="348"/>
      <c r="D170" s="349" t="s">
        <v>5637</v>
      </c>
      <c r="E170" s="348" t="s">
        <v>54</v>
      </c>
      <c r="F170" s="350">
        <v>1811.81</v>
      </c>
      <c r="G170" s="351" t="s">
        <v>46</v>
      </c>
      <c r="H170" s="392" t="s">
        <v>6</v>
      </c>
      <c r="I170" s="352"/>
    </row>
    <row r="171" spans="1:9" ht="75" x14ac:dyDescent="0.25">
      <c r="A171" s="347">
        <v>43714</v>
      </c>
      <c r="B171" s="348" t="s">
        <v>5646</v>
      </c>
      <c r="C171" s="348"/>
      <c r="D171" s="349" t="s">
        <v>5647</v>
      </c>
      <c r="E171" s="348" t="s">
        <v>54</v>
      </c>
      <c r="F171" s="350">
        <v>826</v>
      </c>
      <c r="G171" s="351" t="s">
        <v>46</v>
      </c>
      <c r="H171" s="392" t="s">
        <v>6</v>
      </c>
      <c r="I171" s="352"/>
    </row>
    <row r="172" spans="1:9" ht="75" x14ac:dyDescent="0.25">
      <c r="A172" s="347">
        <v>43760</v>
      </c>
      <c r="B172" s="348" t="s">
        <v>5755</v>
      </c>
      <c r="C172" s="348"/>
      <c r="D172" s="349" t="s">
        <v>5756</v>
      </c>
      <c r="E172" s="348" t="s">
        <v>54</v>
      </c>
      <c r="F172" s="350">
        <v>1200</v>
      </c>
      <c r="G172" s="351" t="s">
        <v>46</v>
      </c>
      <c r="H172" s="392" t="s">
        <v>6</v>
      </c>
    </row>
    <row r="173" spans="1:9" ht="37.5" x14ac:dyDescent="0.25">
      <c r="A173" s="369">
        <v>43663</v>
      </c>
      <c r="B173" s="372" t="s">
        <v>5559</v>
      </c>
      <c r="C173" s="374"/>
      <c r="D173" s="377"/>
      <c r="E173" s="379" t="s">
        <v>49</v>
      </c>
      <c r="F173" s="384">
        <v>500</v>
      </c>
      <c r="G173" s="388" t="s">
        <v>46</v>
      </c>
      <c r="H173" s="392" t="s">
        <v>5584</v>
      </c>
      <c r="I173" s="394"/>
    </row>
    <row r="174" spans="1:9" ht="37.5" x14ac:dyDescent="0.25">
      <c r="A174" s="347">
        <v>43767</v>
      </c>
      <c r="B174" s="348" t="s">
        <v>5771</v>
      </c>
      <c r="C174" s="348"/>
      <c r="D174" s="349"/>
      <c r="E174" s="348" t="s">
        <v>81</v>
      </c>
      <c r="F174" s="350">
        <v>230</v>
      </c>
      <c r="G174" s="351" t="s">
        <v>46</v>
      </c>
      <c r="H174" s="392" t="s">
        <v>5584</v>
      </c>
    </row>
    <row r="175" spans="1:9" ht="37.5" x14ac:dyDescent="0.25">
      <c r="A175" s="347">
        <v>43774</v>
      </c>
      <c r="B175" s="348" t="s">
        <v>5786</v>
      </c>
      <c r="C175" s="348"/>
      <c r="D175" s="349" t="s">
        <v>5787</v>
      </c>
      <c r="E175" s="348" t="s">
        <v>54</v>
      </c>
      <c r="F175" s="350">
        <v>293.14</v>
      </c>
      <c r="G175" s="351" t="s">
        <v>46</v>
      </c>
      <c r="H175" s="392" t="s">
        <v>5584</v>
      </c>
    </row>
    <row r="176" spans="1:9" ht="37.5" x14ac:dyDescent="0.25">
      <c r="A176" s="347">
        <v>43776</v>
      </c>
      <c r="B176" s="348" t="s">
        <v>5794</v>
      </c>
      <c r="C176" s="348"/>
      <c r="D176" s="349"/>
      <c r="E176" s="348" t="s">
        <v>48</v>
      </c>
      <c r="F176" s="350">
        <v>254.8</v>
      </c>
      <c r="G176" s="351" t="s">
        <v>46</v>
      </c>
      <c r="H176" s="392" t="s">
        <v>5584</v>
      </c>
    </row>
    <row r="177" spans="1:9" ht="93.75" x14ac:dyDescent="0.25">
      <c r="A177" s="347">
        <v>43777</v>
      </c>
      <c r="B177" s="348" t="s">
        <v>5795</v>
      </c>
      <c r="C177" s="348"/>
      <c r="D177" s="349" t="s">
        <v>5796</v>
      </c>
      <c r="E177" s="348" t="s">
        <v>54</v>
      </c>
      <c r="F177" s="350">
        <v>132</v>
      </c>
      <c r="G177" s="351" t="s">
        <v>46</v>
      </c>
      <c r="H177" s="392" t="s">
        <v>5584</v>
      </c>
    </row>
    <row r="178" spans="1:9" ht="150" x14ac:dyDescent="0.25">
      <c r="A178" s="347">
        <v>43783</v>
      </c>
      <c r="B178" s="348" t="s">
        <v>5824</v>
      </c>
      <c r="C178" s="348"/>
      <c r="D178" s="349" t="s">
        <v>5825</v>
      </c>
      <c r="E178" s="348" t="s">
        <v>54</v>
      </c>
      <c r="F178" s="350">
        <v>3500</v>
      </c>
      <c r="G178" s="351" t="s">
        <v>46</v>
      </c>
      <c r="H178" s="392" t="s">
        <v>5584</v>
      </c>
    </row>
    <row r="179" spans="1:9" ht="56.25" x14ac:dyDescent="0.25">
      <c r="A179" s="347">
        <v>43802</v>
      </c>
      <c r="B179" s="348" t="s">
        <v>5851</v>
      </c>
      <c r="C179" s="348"/>
      <c r="D179" s="349" t="s">
        <v>5852</v>
      </c>
      <c r="E179" s="348" t="s">
        <v>54</v>
      </c>
      <c r="F179" s="350">
        <v>417.2</v>
      </c>
      <c r="G179" s="351" t="s">
        <v>46</v>
      </c>
      <c r="H179" s="392" t="s">
        <v>5584</v>
      </c>
    </row>
    <row r="180" spans="1:9" ht="37.5" x14ac:dyDescent="0.25">
      <c r="A180" s="369">
        <v>43600</v>
      </c>
      <c r="B180" s="372" t="s">
        <v>5444</v>
      </c>
      <c r="C180" s="374"/>
      <c r="D180" s="377" t="s">
        <v>5445</v>
      </c>
      <c r="E180" s="379" t="s">
        <v>54</v>
      </c>
      <c r="F180" s="385">
        <v>1700</v>
      </c>
      <c r="G180" s="390" t="s">
        <v>46</v>
      </c>
      <c r="H180" s="392" t="s">
        <v>5584</v>
      </c>
      <c r="I180" s="394"/>
    </row>
    <row r="181" spans="1:9" ht="93.75" x14ac:dyDescent="0.25">
      <c r="A181" s="367">
        <v>43634</v>
      </c>
      <c r="B181" s="370" t="s">
        <v>5506</v>
      </c>
      <c r="C181" s="373"/>
      <c r="D181" s="378" t="s">
        <v>5507</v>
      </c>
      <c r="E181" s="380" t="s">
        <v>54</v>
      </c>
      <c r="F181" s="386">
        <v>2000</v>
      </c>
      <c r="G181" s="387" t="s">
        <v>46</v>
      </c>
      <c r="H181" s="392" t="s">
        <v>5584</v>
      </c>
      <c r="I181" s="394"/>
    </row>
    <row r="182" spans="1:9" ht="93.75" x14ac:dyDescent="0.25">
      <c r="A182" s="347">
        <v>43717</v>
      </c>
      <c r="B182" s="348" t="s">
        <v>5648</v>
      </c>
      <c r="C182" s="348"/>
      <c r="D182" s="349" t="s">
        <v>3893</v>
      </c>
      <c r="E182" s="348" t="s">
        <v>54</v>
      </c>
      <c r="F182" s="350">
        <v>526</v>
      </c>
      <c r="G182" s="351" t="s">
        <v>46</v>
      </c>
      <c r="H182" s="392" t="s">
        <v>5584</v>
      </c>
      <c r="I182" s="352"/>
    </row>
    <row r="183" spans="1:9" ht="37.5" x14ac:dyDescent="0.25">
      <c r="A183" s="347">
        <v>43752</v>
      </c>
      <c r="B183" s="348" t="s">
        <v>5723</v>
      </c>
      <c r="C183" s="348"/>
      <c r="D183" s="349"/>
      <c r="E183" s="348" t="s">
        <v>48</v>
      </c>
      <c r="F183" s="350">
        <v>182</v>
      </c>
      <c r="G183" s="351" t="s">
        <v>46</v>
      </c>
      <c r="H183" s="392" t="s">
        <v>5584</v>
      </c>
    </row>
    <row r="184" spans="1:9" ht="37.5" x14ac:dyDescent="0.25">
      <c r="A184" s="361">
        <v>43767</v>
      </c>
      <c r="B184" s="363" t="s">
        <v>5770</v>
      </c>
      <c r="C184" s="363"/>
      <c r="D184" s="414"/>
      <c r="E184" s="363" t="s">
        <v>81</v>
      </c>
      <c r="F184" s="415">
        <v>1310</v>
      </c>
      <c r="G184" s="416" t="s">
        <v>46</v>
      </c>
      <c r="H184" s="404" t="s">
        <v>7</v>
      </c>
    </row>
    <row r="185" spans="1:9" ht="56.25" x14ac:dyDescent="0.25">
      <c r="A185" s="405">
        <v>43663</v>
      </c>
      <c r="B185" s="406" t="s">
        <v>5562</v>
      </c>
      <c r="C185" s="407"/>
      <c r="D185" s="408" t="s">
        <v>5563</v>
      </c>
      <c r="E185" s="409" t="s">
        <v>54</v>
      </c>
      <c r="F185" s="410">
        <v>360</v>
      </c>
      <c r="G185" s="411" t="s">
        <v>46</v>
      </c>
      <c r="H185" s="412" t="s">
        <v>7</v>
      </c>
      <c r="I185" s="413"/>
    </row>
    <row r="186" spans="1:9" ht="93.75" x14ac:dyDescent="0.25">
      <c r="A186" s="347">
        <v>43761</v>
      </c>
      <c r="B186" s="348" t="s">
        <v>5757</v>
      </c>
      <c r="C186" s="348"/>
      <c r="D186" s="349" t="s">
        <v>5758</v>
      </c>
      <c r="E186" s="348" t="s">
        <v>135</v>
      </c>
      <c r="F186" s="350">
        <v>700</v>
      </c>
      <c r="G186" s="351" t="s">
        <v>46</v>
      </c>
      <c r="H186" s="392" t="s">
        <v>7</v>
      </c>
    </row>
    <row r="187" spans="1:9" ht="93.75" x14ac:dyDescent="0.25">
      <c r="A187" s="347">
        <v>43768</v>
      </c>
      <c r="B187" s="348" t="s">
        <v>5772</v>
      </c>
      <c r="C187" s="348"/>
      <c r="D187" s="349" t="s">
        <v>5773</v>
      </c>
      <c r="E187" s="348" t="s">
        <v>135</v>
      </c>
      <c r="F187" s="350">
        <v>1416.32</v>
      </c>
      <c r="G187" s="351" t="s">
        <v>46</v>
      </c>
      <c r="H187" s="392" t="s">
        <v>7</v>
      </c>
    </row>
    <row r="188" spans="1:9" ht="56.25" x14ac:dyDescent="0.25">
      <c r="A188" s="347">
        <v>43815</v>
      </c>
      <c r="B188" s="348" t="s">
        <v>5887</v>
      </c>
      <c r="C188" s="348"/>
      <c r="D188" s="349" t="s">
        <v>5888</v>
      </c>
      <c r="E188" s="348" t="s">
        <v>54</v>
      </c>
      <c r="F188" s="350">
        <v>780.5</v>
      </c>
      <c r="G188" s="351" t="s">
        <v>46</v>
      </c>
      <c r="H188" s="392" t="s">
        <v>7</v>
      </c>
    </row>
    <row r="189" spans="1:9" ht="18.75" x14ac:dyDescent="0.25">
      <c r="A189" s="369">
        <v>43592</v>
      </c>
      <c r="B189" s="372" t="s">
        <v>5441</v>
      </c>
      <c r="C189" s="374"/>
      <c r="D189" s="377" t="s">
        <v>5331</v>
      </c>
      <c r="E189" s="379"/>
      <c r="F189" s="385">
        <v>2268.8200000000002</v>
      </c>
      <c r="G189" s="388" t="s">
        <v>46</v>
      </c>
      <c r="H189" s="392" t="s">
        <v>8</v>
      </c>
      <c r="I189" s="394"/>
    </row>
    <row r="190" spans="1:9" ht="37.5" x14ac:dyDescent="0.25">
      <c r="A190" s="369">
        <v>43605</v>
      </c>
      <c r="B190" s="372" t="s">
        <v>5451</v>
      </c>
      <c r="C190" s="374"/>
      <c r="D190" s="377" t="s">
        <v>5452</v>
      </c>
      <c r="E190" s="379" t="s">
        <v>54</v>
      </c>
      <c r="F190" s="385">
        <v>138.22</v>
      </c>
      <c r="G190" s="388" t="s">
        <v>46</v>
      </c>
      <c r="H190" s="392" t="s">
        <v>8</v>
      </c>
      <c r="I190" s="394"/>
    </row>
    <row r="191" spans="1:9" ht="37.5" x14ac:dyDescent="0.25">
      <c r="A191" s="367">
        <v>43614</v>
      </c>
      <c r="B191" s="370" t="s">
        <v>5465</v>
      </c>
      <c r="C191" s="373"/>
      <c r="D191" s="378" t="s">
        <v>5466</v>
      </c>
      <c r="E191" s="380" t="s">
        <v>54</v>
      </c>
      <c r="F191" s="386">
        <v>300</v>
      </c>
      <c r="G191" s="387" t="s">
        <v>46</v>
      </c>
      <c r="H191" s="392" t="s">
        <v>8</v>
      </c>
      <c r="I191" s="394"/>
    </row>
    <row r="192" spans="1:9" ht="56.25" x14ac:dyDescent="0.25">
      <c r="A192" s="367">
        <v>43614</v>
      </c>
      <c r="B192" s="370" t="s">
        <v>5467</v>
      </c>
      <c r="C192" s="373"/>
      <c r="D192" s="378" t="s">
        <v>5468</v>
      </c>
      <c r="E192" s="380" t="s">
        <v>54</v>
      </c>
      <c r="F192" s="386">
        <v>1450</v>
      </c>
      <c r="G192" s="387" t="s">
        <v>46</v>
      </c>
      <c r="H192" s="392" t="s">
        <v>8</v>
      </c>
      <c r="I192" s="394"/>
    </row>
    <row r="193" spans="1:9" ht="37.5" x14ac:dyDescent="0.25">
      <c r="A193" s="367">
        <v>43629</v>
      </c>
      <c r="B193" s="370" t="s">
        <v>5494</v>
      </c>
      <c r="C193" s="373"/>
      <c r="D193" s="378"/>
      <c r="E193" s="380" t="s">
        <v>48</v>
      </c>
      <c r="F193" s="386">
        <v>356</v>
      </c>
      <c r="G193" s="387" t="s">
        <v>46</v>
      </c>
      <c r="H193" s="392" t="s">
        <v>8</v>
      </c>
      <c r="I193" s="394"/>
    </row>
    <row r="194" spans="1:9" ht="75" x14ac:dyDescent="0.25">
      <c r="A194" s="367">
        <v>43633</v>
      </c>
      <c r="B194" s="370" t="s">
        <v>5504</v>
      </c>
      <c r="C194" s="373"/>
      <c r="D194" s="376" t="s">
        <v>5505</v>
      </c>
      <c r="E194" s="373" t="s">
        <v>54</v>
      </c>
      <c r="F194" s="382">
        <v>140</v>
      </c>
      <c r="G194" s="387" t="s">
        <v>46</v>
      </c>
      <c r="H194" s="392" t="s">
        <v>8</v>
      </c>
      <c r="I194" s="394"/>
    </row>
    <row r="195" spans="1:9" ht="37.5" x14ac:dyDescent="0.25">
      <c r="A195" s="369">
        <v>43651</v>
      </c>
      <c r="B195" s="372" t="s">
        <v>5532</v>
      </c>
      <c r="C195" s="374"/>
      <c r="D195" s="377"/>
      <c r="E195" s="379" t="s">
        <v>45</v>
      </c>
      <c r="F195" s="384">
        <v>1950</v>
      </c>
      <c r="G195" s="388" t="s">
        <v>46</v>
      </c>
      <c r="H195" s="392" t="s">
        <v>8</v>
      </c>
      <c r="I195" s="394"/>
    </row>
    <row r="196" spans="1:9" ht="37.5" x14ac:dyDescent="0.25">
      <c r="A196" s="369">
        <v>43651</v>
      </c>
      <c r="B196" s="372" t="s">
        <v>5533</v>
      </c>
      <c r="C196" s="374"/>
      <c r="D196" s="377"/>
      <c r="E196" s="379" t="s">
        <v>47</v>
      </c>
      <c r="F196" s="384">
        <v>679.21199999999999</v>
      </c>
      <c r="G196" s="388" t="s">
        <v>46</v>
      </c>
      <c r="H196" s="392" t="s">
        <v>8</v>
      </c>
      <c r="I196" s="394"/>
    </row>
    <row r="197" spans="1:9" ht="56.25" x14ac:dyDescent="0.25">
      <c r="A197" s="347">
        <v>43756</v>
      </c>
      <c r="B197" s="348" t="s">
        <v>5743</v>
      </c>
      <c r="C197" s="348"/>
      <c r="D197" s="349" t="s">
        <v>5744</v>
      </c>
      <c r="E197" s="348" t="s">
        <v>54</v>
      </c>
      <c r="F197" s="350">
        <v>206.75</v>
      </c>
      <c r="G197" s="351" t="s">
        <v>46</v>
      </c>
      <c r="H197" s="392" t="s">
        <v>8</v>
      </c>
    </row>
    <row r="198" spans="1:9" ht="56.25" x14ac:dyDescent="0.25">
      <c r="A198" s="347">
        <v>43756</v>
      </c>
      <c r="B198" s="348" t="s">
        <v>5745</v>
      </c>
      <c r="C198" s="348"/>
      <c r="D198" s="349" t="s">
        <v>5746</v>
      </c>
      <c r="E198" s="348" t="s">
        <v>54</v>
      </c>
      <c r="F198" s="350">
        <v>310.16000000000003</v>
      </c>
      <c r="G198" s="351" t="s">
        <v>46</v>
      </c>
      <c r="H198" s="392" t="s">
        <v>8</v>
      </c>
    </row>
    <row r="199" spans="1:9" ht="37.5" x14ac:dyDescent="0.25">
      <c r="A199" s="369">
        <v>43587</v>
      </c>
      <c r="B199" s="372" t="s">
        <v>5440</v>
      </c>
      <c r="C199" s="374"/>
      <c r="D199" s="377"/>
      <c r="E199" s="379"/>
      <c r="F199" s="385">
        <v>447</v>
      </c>
      <c r="G199" s="388" t="s">
        <v>46</v>
      </c>
      <c r="H199" s="392" t="s">
        <v>10</v>
      </c>
      <c r="I199" s="394"/>
    </row>
    <row r="200" spans="1:9" ht="75" x14ac:dyDescent="0.25">
      <c r="A200" s="369">
        <v>43592</v>
      </c>
      <c r="B200" s="372" t="s">
        <v>5328</v>
      </c>
      <c r="C200" s="374"/>
      <c r="D200" s="377" t="s">
        <v>5329</v>
      </c>
      <c r="E200" s="379" t="s">
        <v>54</v>
      </c>
      <c r="F200" s="385">
        <v>120</v>
      </c>
      <c r="G200" s="388" t="s">
        <v>46</v>
      </c>
      <c r="H200" s="392" t="s">
        <v>10</v>
      </c>
      <c r="I200" s="394"/>
    </row>
    <row r="201" spans="1:9" ht="37.5" x14ac:dyDescent="0.25">
      <c r="A201" s="369">
        <v>43594</v>
      </c>
      <c r="B201" s="372" t="s">
        <v>5334</v>
      </c>
      <c r="C201" s="374"/>
      <c r="D201" s="377"/>
      <c r="E201" s="379" t="s">
        <v>48</v>
      </c>
      <c r="F201" s="385">
        <v>420</v>
      </c>
      <c r="G201" s="388" t="s">
        <v>46</v>
      </c>
      <c r="H201" s="392" t="s">
        <v>10</v>
      </c>
      <c r="I201" s="394"/>
    </row>
    <row r="202" spans="1:9" ht="37.5" x14ac:dyDescent="0.25">
      <c r="A202" s="369">
        <v>43605</v>
      </c>
      <c r="B202" s="372" t="s">
        <v>5457</v>
      </c>
      <c r="C202" s="374"/>
      <c r="D202" s="377"/>
      <c r="E202" s="379" t="s">
        <v>48</v>
      </c>
      <c r="F202" s="385">
        <v>192</v>
      </c>
      <c r="G202" s="388" t="s">
        <v>46</v>
      </c>
      <c r="H202" s="392" t="s">
        <v>10</v>
      </c>
      <c r="I202" s="394"/>
    </row>
    <row r="203" spans="1:9" ht="56.25" x14ac:dyDescent="0.25">
      <c r="A203" s="369">
        <v>43606</v>
      </c>
      <c r="B203" s="372" t="s">
        <v>5458</v>
      </c>
      <c r="C203" s="374"/>
      <c r="D203" s="377" t="s">
        <v>5459</v>
      </c>
      <c r="E203" s="379" t="s">
        <v>54</v>
      </c>
      <c r="F203" s="385">
        <v>1300</v>
      </c>
      <c r="G203" s="388" t="s">
        <v>46</v>
      </c>
      <c r="H203" s="392" t="s">
        <v>10</v>
      </c>
      <c r="I203" s="394"/>
    </row>
    <row r="204" spans="1:9" ht="75" x14ac:dyDescent="0.25">
      <c r="A204" s="369">
        <v>43612</v>
      </c>
      <c r="B204" s="372" t="s">
        <v>5463</v>
      </c>
      <c r="C204" s="374"/>
      <c r="D204" s="377" t="s">
        <v>5464</v>
      </c>
      <c r="E204" s="379" t="s">
        <v>54</v>
      </c>
      <c r="F204" s="385">
        <v>2007.82</v>
      </c>
      <c r="G204" s="388" t="s">
        <v>46</v>
      </c>
      <c r="H204" s="392" t="s">
        <v>10</v>
      </c>
      <c r="I204" s="394"/>
    </row>
    <row r="205" spans="1:9" ht="56.25" x14ac:dyDescent="0.25">
      <c r="A205" s="367">
        <v>43615</v>
      </c>
      <c r="B205" s="370" t="s">
        <v>5471</v>
      </c>
      <c r="C205" s="373"/>
      <c r="D205" s="378" t="s">
        <v>5472</v>
      </c>
      <c r="E205" s="380" t="s">
        <v>54</v>
      </c>
      <c r="F205" s="386">
        <v>750</v>
      </c>
      <c r="G205" s="387" t="s">
        <v>46</v>
      </c>
      <c r="H205" s="392" t="s">
        <v>10</v>
      </c>
      <c r="I205" s="394"/>
    </row>
    <row r="206" spans="1:9" ht="37.5" x14ac:dyDescent="0.25">
      <c r="A206" s="367">
        <v>43615</v>
      </c>
      <c r="B206" s="370" t="s">
        <v>5473</v>
      </c>
      <c r="C206" s="373"/>
      <c r="D206" s="378" t="s">
        <v>5474</v>
      </c>
      <c r="E206" s="380" t="s">
        <v>54</v>
      </c>
      <c r="F206" s="386">
        <v>58.22</v>
      </c>
      <c r="G206" s="387" t="s">
        <v>46</v>
      </c>
      <c r="H206" s="392" t="s">
        <v>10</v>
      </c>
      <c r="I206" s="394"/>
    </row>
    <row r="207" spans="1:9" ht="37.5" x14ac:dyDescent="0.25">
      <c r="A207" s="367">
        <v>43623</v>
      </c>
      <c r="B207" s="370" t="s">
        <v>5487</v>
      </c>
      <c r="C207" s="373"/>
      <c r="D207" s="378"/>
      <c r="E207" s="380" t="s">
        <v>81</v>
      </c>
      <c r="F207" s="386">
        <v>920</v>
      </c>
      <c r="G207" s="387" t="s">
        <v>46</v>
      </c>
      <c r="H207" s="392" t="s">
        <v>10</v>
      </c>
      <c r="I207" s="394"/>
    </row>
    <row r="208" spans="1:9" ht="37.5" x14ac:dyDescent="0.25">
      <c r="A208" s="367">
        <v>43629</v>
      </c>
      <c r="B208" s="370" t="s">
        <v>5495</v>
      </c>
      <c r="C208" s="373"/>
      <c r="D208" s="378"/>
      <c r="E208" s="380" t="s">
        <v>81</v>
      </c>
      <c r="F208" s="386">
        <v>425</v>
      </c>
      <c r="G208" s="387" t="s">
        <v>46</v>
      </c>
      <c r="H208" s="392" t="s">
        <v>10</v>
      </c>
      <c r="I208" s="394"/>
    </row>
    <row r="209" spans="1:9" ht="112.5" x14ac:dyDescent="0.25">
      <c r="A209" s="367">
        <v>43630</v>
      </c>
      <c r="B209" s="370" t="s">
        <v>5496</v>
      </c>
      <c r="C209" s="373"/>
      <c r="D209" s="378" t="s">
        <v>5497</v>
      </c>
      <c r="E209" s="380" t="s">
        <v>54</v>
      </c>
      <c r="F209" s="386">
        <v>1475.18</v>
      </c>
      <c r="G209" s="387" t="s">
        <v>46</v>
      </c>
      <c r="H209" s="392" t="s">
        <v>10</v>
      </c>
      <c r="I209" s="394"/>
    </row>
    <row r="210" spans="1:9" ht="93.75" x14ac:dyDescent="0.25">
      <c r="A210" s="367">
        <v>43633</v>
      </c>
      <c r="B210" s="370" t="s">
        <v>5500</v>
      </c>
      <c r="C210" s="373"/>
      <c r="D210" s="376" t="s">
        <v>5501</v>
      </c>
      <c r="E210" s="373" t="s">
        <v>54</v>
      </c>
      <c r="F210" s="382">
        <v>1300</v>
      </c>
      <c r="G210" s="387" t="s">
        <v>46</v>
      </c>
      <c r="H210" s="392" t="s">
        <v>10</v>
      </c>
      <c r="I210" s="394"/>
    </row>
    <row r="211" spans="1:9" ht="93.75" x14ac:dyDescent="0.25">
      <c r="A211" s="367">
        <v>43633</v>
      </c>
      <c r="B211" s="370" t="s">
        <v>5502</v>
      </c>
      <c r="C211" s="373"/>
      <c r="D211" s="376" t="s">
        <v>5503</v>
      </c>
      <c r="E211" s="373" t="s">
        <v>54</v>
      </c>
      <c r="F211" s="382">
        <v>240</v>
      </c>
      <c r="G211" s="387" t="s">
        <v>46</v>
      </c>
      <c r="H211" s="392" t="s">
        <v>10</v>
      </c>
      <c r="I211" s="394"/>
    </row>
    <row r="212" spans="1:9" ht="37.5" x14ac:dyDescent="0.25">
      <c r="A212" s="369">
        <v>43642</v>
      </c>
      <c r="B212" s="372" t="s">
        <v>5510</v>
      </c>
      <c r="C212" s="374"/>
      <c r="D212" s="377"/>
      <c r="E212" s="379" t="s">
        <v>48</v>
      </c>
      <c r="F212" s="384">
        <v>181</v>
      </c>
      <c r="G212" s="388" t="s">
        <v>46</v>
      </c>
      <c r="H212" s="392" t="s">
        <v>10</v>
      </c>
      <c r="I212" s="394"/>
    </row>
    <row r="213" spans="1:9" ht="37.5" x14ac:dyDescent="0.25">
      <c r="A213" s="369">
        <v>43644</v>
      </c>
      <c r="B213" s="372" t="s">
        <v>5515</v>
      </c>
      <c r="C213" s="374"/>
      <c r="D213" s="377"/>
      <c r="E213" s="379" t="s">
        <v>81</v>
      </c>
      <c r="F213" s="384">
        <v>590</v>
      </c>
      <c r="G213" s="388" t="s">
        <v>46</v>
      </c>
      <c r="H213" s="392" t="s">
        <v>10</v>
      </c>
      <c r="I213" s="394"/>
    </row>
    <row r="214" spans="1:9" ht="37.5" x14ac:dyDescent="0.25">
      <c r="A214" s="369">
        <v>43644</v>
      </c>
      <c r="B214" s="372" t="s">
        <v>5516</v>
      </c>
      <c r="C214" s="374"/>
      <c r="D214" s="377"/>
      <c r="E214" s="379" t="s">
        <v>81</v>
      </c>
      <c r="F214" s="384">
        <v>590</v>
      </c>
      <c r="G214" s="388" t="s">
        <v>46</v>
      </c>
      <c r="H214" s="392" t="s">
        <v>10</v>
      </c>
      <c r="I214" s="394"/>
    </row>
    <row r="215" spans="1:9" ht="37.5" x14ac:dyDescent="0.25">
      <c r="A215" s="369">
        <v>43644</v>
      </c>
      <c r="B215" s="372" t="s">
        <v>5517</v>
      </c>
      <c r="C215" s="374"/>
      <c r="D215" s="377"/>
      <c r="E215" s="379" t="s">
        <v>81</v>
      </c>
      <c r="F215" s="384">
        <v>590</v>
      </c>
      <c r="G215" s="388" t="s">
        <v>46</v>
      </c>
      <c r="H215" s="392" t="s">
        <v>10</v>
      </c>
      <c r="I215" s="394"/>
    </row>
    <row r="216" spans="1:9" ht="93.75" x14ac:dyDescent="0.25">
      <c r="A216" s="369">
        <v>43644</v>
      </c>
      <c r="B216" s="372" t="s">
        <v>5518</v>
      </c>
      <c r="C216" s="374"/>
      <c r="D216" s="377" t="s">
        <v>5519</v>
      </c>
      <c r="E216" s="379" t="s">
        <v>54</v>
      </c>
      <c r="F216" s="384">
        <v>980</v>
      </c>
      <c r="G216" s="388" t="s">
        <v>46</v>
      </c>
      <c r="H216" s="392" t="s">
        <v>10</v>
      </c>
      <c r="I216" s="394"/>
    </row>
    <row r="217" spans="1:9" ht="93.75" x14ac:dyDescent="0.25">
      <c r="A217" s="369">
        <v>43648</v>
      </c>
      <c r="B217" s="372" t="s">
        <v>5524</v>
      </c>
      <c r="C217" s="374"/>
      <c r="D217" s="377" t="s">
        <v>5525</v>
      </c>
      <c r="E217" s="379" t="s">
        <v>54</v>
      </c>
      <c r="F217" s="384">
        <v>4000</v>
      </c>
      <c r="G217" s="388" t="s">
        <v>46</v>
      </c>
      <c r="H217" s="392" t="s">
        <v>10</v>
      </c>
      <c r="I217" s="394"/>
    </row>
    <row r="218" spans="1:9" ht="56.25" x14ac:dyDescent="0.25">
      <c r="A218" s="369">
        <v>43662</v>
      </c>
      <c r="B218" s="372" t="s">
        <v>5554</v>
      </c>
      <c r="C218" s="374"/>
      <c r="D218" s="377" t="s">
        <v>5555</v>
      </c>
      <c r="E218" s="379" t="s">
        <v>54</v>
      </c>
      <c r="F218" s="384">
        <v>1300</v>
      </c>
      <c r="G218" s="388" t="s">
        <v>46</v>
      </c>
      <c r="H218" s="392" t="s">
        <v>10</v>
      </c>
      <c r="I218" s="394"/>
    </row>
    <row r="219" spans="1:9" ht="37.5" x14ac:dyDescent="0.25">
      <c r="A219" s="369">
        <v>43662</v>
      </c>
      <c r="B219" s="372" t="s">
        <v>5558</v>
      </c>
      <c r="C219" s="374"/>
      <c r="D219" s="377"/>
      <c r="E219" s="379" t="s">
        <v>81</v>
      </c>
      <c r="F219" s="384">
        <v>590</v>
      </c>
      <c r="G219" s="388" t="s">
        <v>46</v>
      </c>
      <c r="H219" s="392" t="s">
        <v>10</v>
      </c>
      <c r="I219" s="394"/>
    </row>
    <row r="220" spans="1:9" ht="131.25" x14ac:dyDescent="0.25">
      <c r="A220" s="369">
        <v>43663</v>
      </c>
      <c r="B220" s="372" t="s">
        <v>5560</v>
      </c>
      <c r="C220" s="374"/>
      <c r="D220" s="377" t="s">
        <v>5561</v>
      </c>
      <c r="E220" s="379" t="s">
        <v>135</v>
      </c>
      <c r="F220" s="384">
        <v>3556.62</v>
      </c>
      <c r="G220" s="388" t="s">
        <v>46</v>
      </c>
      <c r="H220" s="392" t="s">
        <v>10</v>
      </c>
      <c r="I220" s="394"/>
    </row>
    <row r="221" spans="1:9" ht="37.5" x14ac:dyDescent="0.25">
      <c r="A221" s="369">
        <v>43671</v>
      </c>
      <c r="B221" s="372" t="s">
        <v>5568</v>
      </c>
      <c r="C221" s="374"/>
      <c r="D221" s="377"/>
      <c r="E221" s="379" t="s">
        <v>81</v>
      </c>
      <c r="F221" s="384">
        <v>255</v>
      </c>
      <c r="G221" s="388" t="s">
        <v>46</v>
      </c>
      <c r="H221" s="392" t="s">
        <v>10</v>
      </c>
      <c r="I221" s="394"/>
    </row>
    <row r="222" spans="1:9" ht="93.75" x14ac:dyDescent="0.25">
      <c r="A222" s="369">
        <v>43671</v>
      </c>
      <c r="B222" s="372" t="s">
        <v>5569</v>
      </c>
      <c r="C222" s="374"/>
      <c r="D222" s="377" t="s">
        <v>5570</v>
      </c>
      <c r="E222" s="379" t="s">
        <v>54</v>
      </c>
      <c r="F222" s="384">
        <v>1307.6199999999999</v>
      </c>
      <c r="G222" s="388" t="s">
        <v>46</v>
      </c>
      <c r="H222" s="392" t="s">
        <v>10</v>
      </c>
      <c r="I222" s="394"/>
    </row>
    <row r="223" spans="1:9" ht="93.75" x14ac:dyDescent="0.25">
      <c r="A223" s="369">
        <v>43672</v>
      </c>
      <c r="B223" s="372" t="s">
        <v>5571</v>
      </c>
      <c r="C223" s="374"/>
      <c r="D223" s="377" t="s">
        <v>5570</v>
      </c>
      <c r="E223" s="379" t="s">
        <v>135</v>
      </c>
      <c r="F223" s="384">
        <v>1307.6199999999999</v>
      </c>
      <c r="G223" s="388" t="s">
        <v>46</v>
      </c>
      <c r="H223" s="392" t="s">
        <v>10</v>
      </c>
      <c r="I223" s="394"/>
    </row>
    <row r="224" spans="1:9" ht="112.5" x14ac:dyDescent="0.25">
      <c r="A224" s="369">
        <v>43672</v>
      </c>
      <c r="B224" s="372" t="s">
        <v>5572</v>
      </c>
      <c r="C224" s="374"/>
      <c r="D224" s="377" t="s">
        <v>5573</v>
      </c>
      <c r="E224" s="379" t="s">
        <v>135</v>
      </c>
      <c r="F224" s="384">
        <v>1657.58</v>
      </c>
      <c r="G224" s="388" t="s">
        <v>46</v>
      </c>
      <c r="H224" s="392" t="s">
        <v>10</v>
      </c>
      <c r="I224" s="394"/>
    </row>
    <row r="225" spans="1:9" ht="37.5" x14ac:dyDescent="0.25">
      <c r="A225" s="369">
        <v>43675</v>
      </c>
      <c r="B225" s="372" t="s">
        <v>5575</v>
      </c>
      <c r="C225" s="374"/>
      <c r="D225" s="377"/>
      <c r="E225" s="379" t="s">
        <v>48</v>
      </c>
      <c r="F225" s="384">
        <v>650.75</v>
      </c>
      <c r="G225" s="388" t="s">
        <v>46</v>
      </c>
      <c r="H225" s="392" t="s">
        <v>10</v>
      </c>
      <c r="I225" s="394"/>
    </row>
    <row r="226" spans="1:9" ht="93.75" x14ac:dyDescent="0.25">
      <c r="A226" s="369">
        <v>43676</v>
      </c>
      <c r="B226" s="372" t="s">
        <v>5577</v>
      </c>
      <c r="C226" s="374"/>
      <c r="D226" s="377" t="s">
        <v>5578</v>
      </c>
      <c r="E226" s="379" t="s">
        <v>54</v>
      </c>
      <c r="F226" s="384">
        <v>2016</v>
      </c>
      <c r="G226" s="388" t="s">
        <v>46</v>
      </c>
      <c r="H226" s="392" t="s">
        <v>10</v>
      </c>
      <c r="I226" s="394"/>
    </row>
    <row r="227" spans="1:9" ht="93.75" x14ac:dyDescent="0.25">
      <c r="A227" s="369">
        <v>43676</v>
      </c>
      <c r="B227" s="372" t="s">
        <v>5579</v>
      </c>
      <c r="C227" s="374"/>
      <c r="D227" s="377" t="s">
        <v>5580</v>
      </c>
      <c r="E227" s="379" t="s">
        <v>54</v>
      </c>
      <c r="F227" s="384">
        <v>2800</v>
      </c>
      <c r="G227" s="388" t="s">
        <v>46</v>
      </c>
      <c r="H227" s="392" t="s">
        <v>10</v>
      </c>
      <c r="I227" s="394"/>
    </row>
    <row r="228" spans="1:9" ht="75" x14ac:dyDescent="0.25">
      <c r="A228" s="369">
        <v>43677</v>
      </c>
      <c r="B228" s="372" t="s">
        <v>5581</v>
      </c>
      <c r="C228" s="374"/>
      <c r="D228" s="377" t="s">
        <v>5582</v>
      </c>
      <c r="E228" s="379" t="s">
        <v>54</v>
      </c>
      <c r="F228" s="384">
        <v>609.72</v>
      </c>
      <c r="G228" s="388" t="s">
        <v>46</v>
      </c>
      <c r="H228" s="392" t="s">
        <v>10</v>
      </c>
      <c r="I228" s="394"/>
    </row>
    <row r="229" spans="1:9" ht="37.5" x14ac:dyDescent="0.25">
      <c r="A229" s="347">
        <v>43679</v>
      </c>
      <c r="B229" s="372" t="s">
        <v>5588</v>
      </c>
      <c r="C229" s="372"/>
      <c r="D229" s="349"/>
      <c r="E229" s="348" t="s">
        <v>303</v>
      </c>
      <c r="F229" s="350">
        <v>359.1</v>
      </c>
      <c r="G229" s="389" t="s">
        <v>46</v>
      </c>
      <c r="H229" s="392" t="s">
        <v>10</v>
      </c>
      <c r="I229" s="352"/>
    </row>
    <row r="230" spans="1:9" ht="37.5" x14ac:dyDescent="0.25">
      <c r="A230" s="347">
        <v>43679</v>
      </c>
      <c r="B230" s="372" t="s">
        <v>5591</v>
      </c>
      <c r="C230" s="372"/>
      <c r="D230" s="349"/>
      <c r="E230" s="348" t="s">
        <v>81</v>
      </c>
      <c r="F230" s="350">
        <v>1154</v>
      </c>
      <c r="G230" s="389" t="s">
        <v>46</v>
      </c>
      <c r="H230" s="392" t="s">
        <v>10</v>
      </c>
      <c r="I230" s="352"/>
    </row>
    <row r="231" spans="1:9" ht="56.25" x14ac:dyDescent="0.25">
      <c r="A231" s="347">
        <v>43682</v>
      </c>
      <c r="B231" s="348" t="s">
        <v>5592</v>
      </c>
      <c r="C231" s="348"/>
      <c r="D231" s="349" t="s">
        <v>5593</v>
      </c>
      <c r="E231" s="348" t="s">
        <v>54</v>
      </c>
      <c r="F231" s="350">
        <v>887.2</v>
      </c>
      <c r="G231" s="389" t="s">
        <v>46</v>
      </c>
      <c r="H231" s="392" t="s">
        <v>10</v>
      </c>
      <c r="I231" s="352"/>
    </row>
    <row r="232" spans="1:9" ht="37.5" x14ac:dyDescent="0.25">
      <c r="A232" s="347">
        <v>43684</v>
      </c>
      <c r="B232" s="348" t="s">
        <v>5596</v>
      </c>
      <c r="C232" s="348"/>
      <c r="D232" s="349"/>
      <c r="E232" s="348" t="s">
        <v>81</v>
      </c>
      <c r="F232" s="350">
        <v>590</v>
      </c>
      <c r="G232" s="389" t="s">
        <v>46</v>
      </c>
      <c r="H232" s="392" t="s">
        <v>10</v>
      </c>
      <c r="I232" s="352"/>
    </row>
    <row r="233" spans="1:9" ht="56.25" x14ac:dyDescent="0.25">
      <c r="A233" s="347">
        <v>43692</v>
      </c>
      <c r="B233" s="348" t="s">
        <v>5609</v>
      </c>
      <c r="C233" s="348"/>
      <c r="D233" s="349" t="s">
        <v>5610</v>
      </c>
      <c r="E233" s="348" t="s">
        <v>54</v>
      </c>
      <c r="F233" s="350">
        <v>1300</v>
      </c>
      <c r="G233" s="351" t="s">
        <v>46</v>
      </c>
      <c r="H233" s="392" t="s">
        <v>10</v>
      </c>
      <c r="I233" s="352"/>
    </row>
    <row r="234" spans="1:9" ht="93.75" x14ac:dyDescent="0.25">
      <c r="A234" s="347">
        <v>43692</v>
      </c>
      <c r="B234" s="348" t="s">
        <v>5613</v>
      </c>
      <c r="C234" s="348"/>
      <c r="D234" s="349" t="s">
        <v>5614</v>
      </c>
      <c r="E234" s="348" t="s">
        <v>135</v>
      </c>
      <c r="F234" s="350">
        <v>1932.54</v>
      </c>
      <c r="G234" s="351" t="s">
        <v>46</v>
      </c>
      <c r="H234" s="392" t="s">
        <v>10</v>
      </c>
      <c r="I234" s="352"/>
    </row>
    <row r="235" spans="1:9" ht="37.5" x14ac:dyDescent="0.25">
      <c r="A235" s="347">
        <v>43706</v>
      </c>
      <c r="B235" s="348" t="s">
        <v>5626</v>
      </c>
      <c r="C235" s="348"/>
      <c r="D235" s="349"/>
      <c r="E235" s="348" t="s">
        <v>81</v>
      </c>
      <c r="F235" s="350">
        <v>425</v>
      </c>
      <c r="G235" s="351" t="s">
        <v>46</v>
      </c>
      <c r="H235" s="392" t="s">
        <v>10</v>
      </c>
      <c r="I235" s="352"/>
    </row>
    <row r="236" spans="1:9" ht="93.75" x14ac:dyDescent="0.25">
      <c r="A236" s="347">
        <v>43706</v>
      </c>
      <c r="B236" s="348" t="s">
        <v>5627</v>
      </c>
      <c r="C236" s="348"/>
      <c r="D236" s="349" t="s">
        <v>5628</v>
      </c>
      <c r="E236" s="348" t="s">
        <v>135</v>
      </c>
      <c r="F236" s="350">
        <v>1269.06</v>
      </c>
      <c r="G236" s="351" t="s">
        <v>46</v>
      </c>
      <c r="H236" s="392" t="s">
        <v>10</v>
      </c>
      <c r="I236" s="352"/>
    </row>
    <row r="237" spans="1:9" ht="37.5" x14ac:dyDescent="0.25">
      <c r="A237" s="347">
        <v>43706</v>
      </c>
      <c r="B237" s="348" t="s">
        <v>5629</v>
      </c>
      <c r="C237" s="348"/>
      <c r="D237" s="349"/>
      <c r="E237" s="348" t="s">
        <v>48</v>
      </c>
      <c r="F237" s="350">
        <v>595.9</v>
      </c>
      <c r="G237" s="351" t="s">
        <v>46</v>
      </c>
      <c r="H237" s="392" t="s">
        <v>10</v>
      </c>
      <c r="I237" s="352"/>
    </row>
    <row r="238" spans="1:9" ht="18.75" x14ac:dyDescent="0.3">
      <c r="A238" s="341">
        <v>43711</v>
      </c>
      <c r="B238" s="342" t="s">
        <v>5638</v>
      </c>
      <c r="C238" s="342"/>
      <c r="D238" s="343"/>
      <c r="E238" s="344" t="s">
        <v>81</v>
      </c>
      <c r="F238" s="345">
        <v>590</v>
      </c>
      <c r="G238" s="346" t="s">
        <v>46</v>
      </c>
      <c r="H238" s="392" t="s">
        <v>10</v>
      </c>
      <c r="I238" s="352"/>
    </row>
    <row r="239" spans="1:9" ht="112.5" x14ac:dyDescent="0.25">
      <c r="A239" s="347">
        <v>43713</v>
      </c>
      <c r="B239" s="348" t="s">
        <v>5643</v>
      </c>
      <c r="C239" s="348"/>
      <c r="D239" s="349" t="s">
        <v>5644</v>
      </c>
      <c r="E239" s="348" t="s">
        <v>54</v>
      </c>
      <c r="F239" s="350">
        <v>1508.52</v>
      </c>
      <c r="G239" s="351" t="s">
        <v>46</v>
      </c>
      <c r="H239" s="392" t="s">
        <v>10</v>
      </c>
      <c r="I239" s="352"/>
    </row>
    <row r="240" spans="1:9" ht="37.5" x14ac:dyDescent="0.25">
      <c r="A240" s="347">
        <v>43714</v>
      </c>
      <c r="B240" s="348" t="s">
        <v>5645</v>
      </c>
      <c r="C240" s="348"/>
      <c r="D240" s="349"/>
      <c r="E240" s="348" t="s">
        <v>48</v>
      </c>
      <c r="F240" s="350">
        <v>448.5</v>
      </c>
      <c r="G240" s="351" t="s">
        <v>46</v>
      </c>
      <c r="H240" s="392" t="s">
        <v>10</v>
      </c>
      <c r="I240" s="352"/>
    </row>
    <row r="241" spans="1:9" ht="75" x14ac:dyDescent="0.25">
      <c r="A241" s="347">
        <v>43719</v>
      </c>
      <c r="B241" s="348" t="s">
        <v>5651</v>
      </c>
      <c r="C241" s="348"/>
      <c r="D241" s="349" t="s">
        <v>5652</v>
      </c>
      <c r="E241" s="348" t="s">
        <v>54</v>
      </c>
      <c r="F241" s="350">
        <v>299</v>
      </c>
      <c r="G241" s="351" t="s">
        <v>46</v>
      </c>
      <c r="H241" s="392" t="s">
        <v>10</v>
      </c>
      <c r="I241" s="352"/>
    </row>
    <row r="242" spans="1:9" ht="37.5" x14ac:dyDescent="0.25">
      <c r="A242" s="347">
        <v>43719</v>
      </c>
      <c r="B242" s="348" t="s">
        <v>5657</v>
      </c>
      <c r="C242" s="348"/>
      <c r="D242" s="349"/>
      <c r="E242" s="348" t="s">
        <v>48</v>
      </c>
      <c r="F242" s="350">
        <v>401.1</v>
      </c>
      <c r="G242" s="351" t="s">
        <v>46</v>
      </c>
      <c r="H242" s="392" t="s">
        <v>10</v>
      </c>
    </row>
    <row r="243" spans="1:9" ht="18.75" x14ac:dyDescent="0.3">
      <c r="A243" s="341">
        <v>43721</v>
      </c>
      <c r="B243" s="342" t="s">
        <v>5658</v>
      </c>
      <c r="C243" s="342"/>
      <c r="D243" s="343" t="s">
        <v>5659</v>
      </c>
      <c r="E243" s="344" t="s">
        <v>54</v>
      </c>
      <c r="F243" s="345">
        <v>109.14</v>
      </c>
      <c r="G243" s="346" t="s">
        <v>46</v>
      </c>
      <c r="H243" s="392" t="s">
        <v>10</v>
      </c>
    </row>
    <row r="244" spans="1:9" ht="18.75" x14ac:dyDescent="0.3">
      <c r="A244" s="341">
        <v>43721</v>
      </c>
      <c r="B244" s="342" t="s">
        <v>5660</v>
      </c>
      <c r="C244" s="342"/>
      <c r="D244" s="343" t="s">
        <v>5661</v>
      </c>
      <c r="E244" s="344" t="s">
        <v>54</v>
      </c>
      <c r="F244" s="345">
        <v>73.239999999999995</v>
      </c>
      <c r="G244" s="346" t="s">
        <v>46</v>
      </c>
      <c r="H244" s="392" t="s">
        <v>10</v>
      </c>
    </row>
    <row r="245" spans="1:9" ht="18.75" x14ac:dyDescent="0.3">
      <c r="A245" s="341">
        <v>43721</v>
      </c>
      <c r="B245" s="342" t="s">
        <v>5662</v>
      </c>
      <c r="C245" s="342"/>
      <c r="D245" s="343" t="s">
        <v>5663</v>
      </c>
      <c r="E245" s="344" t="s">
        <v>54</v>
      </c>
      <c r="F245" s="345">
        <v>26.04</v>
      </c>
      <c r="G245" s="346" t="s">
        <v>46</v>
      </c>
      <c r="H245" s="392" t="s">
        <v>10</v>
      </c>
    </row>
    <row r="246" spans="1:9" ht="56.25" x14ac:dyDescent="0.25">
      <c r="A246" s="347">
        <v>43728</v>
      </c>
      <c r="B246" s="348" t="s">
        <v>5664</v>
      </c>
      <c r="C246" s="348"/>
      <c r="D246" s="349" t="s">
        <v>5665</v>
      </c>
      <c r="E246" s="348" t="s">
        <v>54</v>
      </c>
      <c r="F246" s="350">
        <v>1300</v>
      </c>
      <c r="G246" s="351" t="s">
        <v>46</v>
      </c>
      <c r="H246" s="392" t="s">
        <v>10</v>
      </c>
    </row>
    <row r="247" spans="1:9" ht="37.5" x14ac:dyDescent="0.25">
      <c r="A247" s="347">
        <v>43733</v>
      </c>
      <c r="B247" s="348" t="s">
        <v>5676</v>
      </c>
      <c r="C247" s="348"/>
      <c r="D247" s="349"/>
      <c r="E247" s="348" t="s">
        <v>81</v>
      </c>
      <c r="F247" s="350">
        <v>425</v>
      </c>
      <c r="G247" s="351" t="s">
        <v>46</v>
      </c>
      <c r="H247" s="392" t="s">
        <v>10</v>
      </c>
    </row>
    <row r="248" spans="1:9" ht="18.75" x14ac:dyDescent="0.3">
      <c r="A248" s="341">
        <v>43738</v>
      </c>
      <c r="B248" s="342" t="s">
        <v>5685</v>
      </c>
      <c r="C248" s="342"/>
      <c r="D248" s="343" t="s">
        <v>5686</v>
      </c>
      <c r="E248" s="344" t="s">
        <v>54</v>
      </c>
      <c r="F248" s="345">
        <v>995</v>
      </c>
      <c r="G248" s="346" t="s">
        <v>46</v>
      </c>
      <c r="H248" s="392" t="s">
        <v>10</v>
      </c>
    </row>
    <row r="249" spans="1:9" ht="18.75" x14ac:dyDescent="0.3">
      <c r="A249" s="341">
        <v>43739</v>
      </c>
      <c r="B249" s="342" t="s">
        <v>5690</v>
      </c>
      <c r="C249" s="342"/>
      <c r="D249" s="343" t="s">
        <v>5691</v>
      </c>
      <c r="E249" s="344" t="s">
        <v>135</v>
      </c>
      <c r="F249" s="345">
        <v>2044.42</v>
      </c>
      <c r="G249" s="346" t="s">
        <v>46</v>
      </c>
      <c r="H249" s="392" t="s">
        <v>10</v>
      </c>
    </row>
    <row r="250" spans="1:9" ht="56.25" x14ac:dyDescent="0.25">
      <c r="A250" s="347">
        <v>43746</v>
      </c>
      <c r="B250" s="348" t="s">
        <v>5705</v>
      </c>
      <c r="C250" s="348"/>
      <c r="D250" s="349" t="s">
        <v>5706</v>
      </c>
      <c r="E250" s="348" t="s">
        <v>54</v>
      </c>
      <c r="F250" s="350">
        <v>660</v>
      </c>
      <c r="G250" s="351" t="s">
        <v>46</v>
      </c>
      <c r="H250" s="392" t="s">
        <v>10</v>
      </c>
    </row>
    <row r="251" spans="1:9" ht="37.5" x14ac:dyDescent="0.25">
      <c r="A251" s="347">
        <v>43749</v>
      </c>
      <c r="B251" s="348" t="s">
        <v>5717</v>
      </c>
      <c r="C251" s="348"/>
      <c r="D251" s="349"/>
      <c r="E251" s="348" t="s">
        <v>81</v>
      </c>
      <c r="F251" s="350">
        <v>590</v>
      </c>
      <c r="G251" s="351" t="s">
        <v>46</v>
      </c>
      <c r="H251" s="392" t="s">
        <v>10</v>
      </c>
    </row>
    <row r="252" spans="1:9" ht="37.5" x14ac:dyDescent="0.25">
      <c r="A252" s="347">
        <v>43749</v>
      </c>
      <c r="B252" s="348" t="s">
        <v>5718</v>
      </c>
      <c r="C252" s="348"/>
      <c r="D252" s="349"/>
      <c r="E252" s="348" t="s">
        <v>81</v>
      </c>
      <c r="F252" s="350">
        <v>590</v>
      </c>
      <c r="G252" s="351" t="s">
        <v>46</v>
      </c>
      <c r="H252" s="392" t="s">
        <v>10</v>
      </c>
    </row>
    <row r="253" spans="1:9" ht="37.5" x14ac:dyDescent="0.25">
      <c r="A253" s="347">
        <v>43749</v>
      </c>
      <c r="B253" s="348" t="s">
        <v>5719</v>
      </c>
      <c r="C253" s="348"/>
      <c r="D253" s="349"/>
      <c r="E253" s="348" t="s">
        <v>81</v>
      </c>
      <c r="F253" s="350">
        <v>590</v>
      </c>
      <c r="G253" s="351" t="s">
        <v>46</v>
      </c>
      <c r="H253" s="392" t="s">
        <v>10</v>
      </c>
    </row>
    <row r="254" spans="1:9" ht="37.5" x14ac:dyDescent="0.25">
      <c r="A254" s="347">
        <v>43752</v>
      </c>
      <c r="B254" s="348" t="s">
        <v>5720</v>
      </c>
      <c r="C254" s="348"/>
      <c r="D254" s="349"/>
      <c r="E254" s="348" t="s">
        <v>81</v>
      </c>
      <c r="F254" s="350">
        <v>590</v>
      </c>
      <c r="G254" s="351" t="s">
        <v>46</v>
      </c>
      <c r="H254" s="392" t="s">
        <v>10</v>
      </c>
    </row>
    <row r="255" spans="1:9" ht="112.5" x14ac:dyDescent="0.25">
      <c r="A255" s="347">
        <v>43752</v>
      </c>
      <c r="B255" s="348" t="s">
        <v>5721</v>
      </c>
      <c r="C255" s="348"/>
      <c r="D255" s="349" t="s">
        <v>5722</v>
      </c>
      <c r="E255" s="348" t="s">
        <v>135</v>
      </c>
      <c r="F255" s="350">
        <v>7376.9</v>
      </c>
      <c r="G255" s="351" t="s">
        <v>46</v>
      </c>
      <c r="H255" s="392" t="s">
        <v>10</v>
      </c>
    </row>
    <row r="256" spans="1:9" ht="37.5" x14ac:dyDescent="0.25">
      <c r="A256" s="347">
        <v>43753</v>
      </c>
      <c r="B256" s="348" t="s">
        <v>5729</v>
      </c>
      <c r="C256" s="348"/>
      <c r="D256" s="349"/>
      <c r="E256" s="348" t="s">
        <v>48</v>
      </c>
      <c r="F256" s="350">
        <v>53</v>
      </c>
      <c r="G256" s="351" t="s">
        <v>46</v>
      </c>
      <c r="H256" s="392" t="s">
        <v>10</v>
      </c>
    </row>
    <row r="257" spans="1:8" ht="56.25" x14ac:dyDescent="0.25">
      <c r="A257" s="347">
        <v>43754</v>
      </c>
      <c r="B257" s="348" t="s">
        <v>5732</v>
      </c>
      <c r="C257" s="348"/>
      <c r="D257" s="349" t="s">
        <v>5731</v>
      </c>
      <c r="E257" s="348" t="s">
        <v>54</v>
      </c>
      <c r="F257" s="350">
        <v>1300</v>
      </c>
      <c r="G257" s="351" t="s">
        <v>46</v>
      </c>
      <c r="H257" s="392" t="s">
        <v>10</v>
      </c>
    </row>
    <row r="258" spans="1:8" ht="112.5" x14ac:dyDescent="0.25">
      <c r="A258" s="347">
        <v>43755</v>
      </c>
      <c r="B258" s="348" t="s">
        <v>5739</v>
      </c>
      <c r="C258" s="348"/>
      <c r="D258" s="349" t="s">
        <v>5740</v>
      </c>
      <c r="E258" s="348" t="s">
        <v>54</v>
      </c>
      <c r="F258" s="350">
        <v>60</v>
      </c>
      <c r="G258" s="351" t="s">
        <v>46</v>
      </c>
      <c r="H258" s="392" t="s">
        <v>10</v>
      </c>
    </row>
    <row r="259" spans="1:8" ht="75" x14ac:dyDescent="0.25">
      <c r="A259" s="347">
        <v>43755</v>
      </c>
      <c r="B259" s="348" t="s">
        <v>5741</v>
      </c>
      <c r="C259" s="348"/>
      <c r="D259" s="349" t="s">
        <v>5742</v>
      </c>
      <c r="E259" s="348" t="s">
        <v>54</v>
      </c>
      <c r="F259" s="350">
        <v>495</v>
      </c>
      <c r="G259" s="351" t="s">
        <v>46</v>
      </c>
      <c r="H259" s="392" t="s">
        <v>10</v>
      </c>
    </row>
    <row r="260" spans="1:8" ht="37.5" x14ac:dyDescent="0.25">
      <c r="A260" s="347">
        <v>43756</v>
      </c>
      <c r="B260" s="348" t="s">
        <v>5747</v>
      </c>
      <c r="C260" s="348"/>
      <c r="D260" s="349"/>
      <c r="E260" s="348" t="s">
        <v>48</v>
      </c>
      <c r="F260" s="350">
        <v>388.7</v>
      </c>
      <c r="G260" s="351" t="s">
        <v>46</v>
      </c>
      <c r="H260" s="392" t="s">
        <v>10</v>
      </c>
    </row>
    <row r="261" spans="1:8" ht="37.5" x14ac:dyDescent="0.25">
      <c r="A261" s="347">
        <v>43756</v>
      </c>
      <c r="B261" s="348" t="s">
        <v>5748</v>
      </c>
      <c r="C261" s="348"/>
      <c r="D261" s="349"/>
      <c r="E261" s="348" t="s">
        <v>48</v>
      </c>
      <c r="F261" s="350">
        <v>2315.5500000000002</v>
      </c>
      <c r="G261" s="351" t="s">
        <v>46</v>
      </c>
      <c r="H261" s="392" t="s">
        <v>10</v>
      </c>
    </row>
    <row r="262" spans="1:8" ht="112.5" x14ac:dyDescent="0.25">
      <c r="A262" s="347">
        <v>43759</v>
      </c>
      <c r="B262" s="348" t="s">
        <v>5750</v>
      </c>
      <c r="C262" s="348"/>
      <c r="D262" s="349" t="s">
        <v>5751</v>
      </c>
      <c r="E262" s="348" t="s">
        <v>135</v>
      </c>
      <c r="F262" s="350">
        <v>1036.42</v>
      </c>
      <c r="G262" s="351" t="s">
        <v>46</v>
      </c>
      <c r="H262" s="392" t="s">
        <v>10</v>
      </c>
    </row>
    <row r="263" spans="1:8" ht="37.5" x14ac:dyDescent="0.25">
      <c r="A263" s="347">
        <v>43761</v>
      </c>
      <c r="B263" s="348" t="s">
        <v>5759</v>
      </c>
      <c r="C263" s="348"/>
      <c r="D263" s="349"/>
      <c r="E263" s="348" t="s">
        <v>48</v>
      </c>
      <c r="F263" s="350">
        <v>575</v>
      </c>
      <c r="G263" s="351" t="s">
        <v>46</v>
      </c>
      <c r="H263" s="392" t="s">
        <v>10</v>
      </c>
    </row>
    <row r="264" spans="1:8" ht="37.5" x14ac:dyDescent="0.25">
      <c r="A264" s="347">
        <v>43762</v>
      </c>
      <c r="B264" s="348" t="s">
        <v>5760</v>
      </c>
      <c r="C264" s="348"/>
      <c r="D264" s="349"/>
      <c r="E264" s="348" t="s">
        <v>48</v>
      </c>
      <c r="F264" s="350">
        <v>64.3</v>
      </c>
      <c r="G264" s="351" t="s">
        <v>46</v>
      </c>
      <c r="H264" s="392" t="s">
        <v>10</v>
      </c>
    </row>
    <row r="265" spans="1:8" ht="37.5" x14ac:dyDescent="0.25">
      <c r="A265" s="347">
        <v>43767</v>
      </c>
      <c r="B265" s="348" t="s">
        <v>5768</v>
      </c>
      <c r="C265" s="348"/>
      <c r="D265" s="349"/>
      <c r="E265" s="348" t="s">
        <v>45</v>
      </c>
      <c r="F265" s="350">
        <v>10710.08</v>
      </c>
      <c r="G265" s="351" t="s">
        <v>46</v>
      </c>
      <c r="H265" s="392" t="s">
        <v>10</v>
      </c>
    </row>
    <row r="266" spans="1:8" ht="37.5" x14ac:dyDescent="0.25">
      <c r="A266" s="347">
        <v>43767</v>
      </c>
      <c r="B266" s="348" t="s">
        <v>5769</v>
      </c>
      <c r="C266" s="348"/>
      <c r="D266" s="349"/>
      <c r="E266" s="348" t="s">
        <v>47</v>
      </c>
      <c r="F266" s="350">
        <v>6089.92</v>
      </c>
      <c r="G266" s="351" t="s">
        <v>46</v>
      </c>
      <c r="H266" s="392" t="s">
        <v>10</v>
      </c>
    </row>
    <row r="267" spans="1:8" ht="56.25" x14ac:dyDescent="0.25">
      <c r="A267" s="347">
        <v>43769</v>
      </c>
      <c r="B267" s="348" t="s">
        <v>5776</v>
      </c>
      <c r="C267" s="348"/>
      <c r="D267" s="349" t="s">
        <v>5775</v>
      </c>
      <c r="E267" s="348" t="s">
        <v>54</v>
      </c>
      <c r="F267" s="350">
        <v>945</v>
      </c>
      <c r="G267" s="351" t="s">
        <v>46</v>
      </c>
      <c r="H267" s="392" t="s">
        <v>10</v>
      </c>
    </row>
    <row r="268" spans="1:8" ht="56.25" x14ac:dyDescent="0.25">
      <c r="A268" s="347">
        <v>43769</v>
      </c>
      <c r="B268" s="348" t="s">
        <v>5777</v>
      </c>
      <c r="C268" s="348"/>
      <c r="D268" s="349" t="s">
        <v>5778</v>
      </c>
      <c r="E268" s="348" t="s">
        <v>54</v>
      </c>
      <c r="F268" s="350">
        <v>386</v>
      </c>
      <c r="G268" s="351" t="s">
        <v>46</v>
      </c>
      <c r="H268" s="392" t="s">
        <v>10</v>
      </c>
    </row>
    <row r="269" spans="1:8" ht="37.5" x14ac:dyDescent="0.25">
      <c r="A269" s="347">
        <v>43769</v>
      </c>
      <c r="B269" s="348" t="s">
        <v>5779</v>
      </c>
      <c r="C269" s="348"/>
      <c r="D269" s="349"/>
      <c r="E269" s="348" t="s">
        <v>81</v>
      </c>
      <c r="F269" s="350">
        <v>590</v>
      </c>
      <c r="G269" s="351" t="s">
        <v>46</v>
      </c>
      <c r="H269" s="392" t="s">
        <v>10</v>
      </c>
    </row>
    <row r="270" spans="1:8" ht="37.5" x14ac:dyDescent="0.25">
      <c r="A270" s="347">
        <v>43769</v>
      </c>
      <c r="B270" s="348" t="s">
        <v>5780</v>
      </c>
      <c r="C270" s="348"/>
      <c r="D270" s="349"/>
      <c r="E270" s="348" t="s">
        <v>81</v>
      </c>
      <c r="F270" s="350">
        <v>260</v>
      </c>
      <c r="G270" s="351" t="s">
        <v>46</v>
      </c>
      <c r="H270" s="392" t="s">
        <v>10</v>
      </c>
    </row>
    <row r="271" spans="1:8" ht="75" x14ac:dyDescent="0.25">
      <c r="A271" s="347">
        <v>43769</v>
      </c>
      <c r="B271" s="348" t="s">
        <v>5781</v>
      </c>
      <c r="C271" s="348"/>
      <c r="D271" s="349" t="s">
        <v>5782</v>
      </c>
      <c r="E271" s="348" t="s">
        <v>135</v>
      </c>
      <c r="F271" s="350">
        <v>1435.42</v>
      </c>
      <c r="G271" s="351" t="s">
        <v>46</v>
      </c>
      <c r="H271" s="392" t="s">
        <v>10</v>
      </c>
    </row>
    <row r="272" spans="1:8" ht="56.25" x14ac:dyDescent="0.25">
      <c r="A272" s="347">
        <v>43770</v>
      </c>
      <c r="B272" s="348" t="s">
        <v>5783</v>
      </c>
      <c r="C272" s="348"/>
      <c r="D272" s="349" t="s">
        <v>5784</v>
      </c>
      <c r="E272" s="348" t="s">
        <v>135</v>
      </c>
      <c r="F272" s="350">
        <v>850</v>
      </c>
      <c r="G272" s="351" t="s">
        <v>46</v>
      </c>
      <c r="H272" s="392" t="s">
        <v>10</v>
      </c>
    </row>
    <row r="273" spans="1:8" ht="112.5" x14ac:dyDescent="0.25">
      <c r="A273" s="347">
        <v>43777</v>
      </c>
      <c r="B273" s="348" t="s">
        <v>5797</v>
      </c>
      <c r="C273" s="348"/>
      <c r="D273" s="349" t="s">
        <v>5798</v>
      </c>
      <c r="E273" s="348" t="s">
        <v>54</v>
      </c>
      <c r="F273" s="350">
        <v>279</v>
      </c>
      <c r="G273" s="351" t="s">
        <v>46</v>
      </c>
      <c r="H273" s="392" t="s">
        <v>10</v>
      </c>
    </row>
    <row r="274" spans="1:8" ht="93.75" x14ac:dyDescent="0.25">
      <c r="A274" s="347">
        <v>43777</v>
      </c>
      <c r="B274" s="348" t="s">
        <v>5799</v>
      </c>
      <c r="C274" s="348"/>
      <c r="D274" s="349" t="s">
        <v>5800</v>
      </c>
      <c r="E274" s="348" t="s">
        <v>54</v>
      </c>
      <c r="F274" s="350">
        <v>1362</v>
      </c>
      <c r="G274" s="351" t="s">
        <v>46</v>
      </c>
      <c r="H274" s="392" t="s">
        <v>10</v>
      </c>
    </row>
    <row r="275" spans="1:8" ht="37.5" x14ac:dyDescent="0.25">
      <c r="A275" s="347">
        <v>43780</v>
      </c>
      <c r="B275" s="348" t="s">
        <v>5801</v>
      </c>
      <c r="C275" s="348"/>
      <c r="D275" s="349"/>
      <c r="E275" s="348" t="s">
        <v>81</v>
      </c>
      <c r="F275" s="350">
        <v>590</v>
      </c>
      <c r="G275" s="351" t="s">
        <v>46</v>
      </c>
      <c r="H275" s="392" t="s">
        <v>10</v>
      </c>
    </row>
    <row r="276" spans="1:8" ht="37.5" x14ac:dyDescent="0.25">
      <c r="A276" s="347">
        <v>43781</v>
      </c>
      <c r="B276" s="348" t="s">
        <v>5802</v>
      </c>
      <c r="C276" s="348"/>
      <c r="D276" s="349"/>
      <c r="E276" s="348" t="s">
        <v>48</v>
      </c>
      <c r="F276" s="350">
        <v>278.25</v>
      </c>
      <c r="G276" s="351" t="s">
        <v>46</v>
      </c>
      <c r="H276" s="392" t="s">
        <v>10</v>
      </c>
    </row>
    <row r="277" spans="1:8" ht="37.5" x14ac:dyDescent="0.25">
      <c r="A277" s="347">
        <v>43781</v>
      </c>
      <c r="B277" s="348" t="s">
        <v>5803</v>
      </c>
      <c r="C277" s="348"/>
      <c r="D277" s="349"/>
      <c r="E277" s="348" t="s">
        <v>81</v>
      </c>
      <c r="F277" s="350">
        <v>425</v>
      </c>
      <c r="G277" s="351" t="s">
        <v>46</v>
      </c>
      <c r="H277" s="392" t="s">
        <v>10</v>
      </c>
    </row>
    <row r="278" spans="1:8" ht="37.5" x14ac:dyDescent="0.25">
      <c r="A278" s="347">
        <v>43781</v>
      </c>
      <c r="B278" s="348" t="s">
        <v>5804</v>
      </c>
      <c r="C278" s="348"/>
      <c r="D278" s="349"/>
      <c r="E278" s="348" t="s">
        <v>81</v>
      </c>
      <c r="F278" s="350">
        <v>590</v>
      </c>
      <c r="G278" s="351" t="s">
        <v>46</v>
      </c>
      <c r="H278" s="392" t="s">
        <v>10</v>
      </c>
    </row>
    <row r="279" spans="1:8" ht="75" x14ac:dyDescent="0.25">
      <c r="A279" s="347">
        <v>43781</v>
      </c>
      <c r="B279" s="348" t="s">
        <v>5805</v>
      </c>
      <c r="C279" s="348"/>
      <c r="D279" s="349" t="s">
        <v>5806</v>
      </c>
      <c r="E279" s="348" t="s">
        <v>54</v>
      </c>
      <c r="F279" s="350">
        <v>468</v>
      </c>
      <c r="G279" s="351" t="s">
        <v>46</v>
      </c>
      <c r="H279" s="392" t="s">
        <v>10</v>
      </c>
    </row>
    <row r="280" spans="1:8" ht="93.75" x14ac:dyDescent="0.25">
      <c r="A280" s="347">
        <v>43782</v>
      </c>
      <c r="B280" s="348" t="s">
        <v>5813</v>
      </c>
      <c r="C280" s="348"/>
      <c r="D280" s="349" t="s">
        <v>5814</v>
      </c>
      <c r="E280" s="348" t="s">
        <v>54</v>
      </c>
      <c r="F280" s="350">
        <v>93</v>
      </c>
      <c r="G280" s="351" t="s">
        <v>46</v>
      </c>
      <c r="H280" s="392" t="s">
        <v>10</v>
      </c>
    </row>
    <row r="281" spans="1:8" ht="37.5" x14ac:dyDescent="0.25">
      <c r="A281" s="347">
        <v>43783</v>
      </c>
      <c r="B281" s="348" t="s">
        <v>5817</v>
      </c>
      <c r="C281" s="348"/>
      <c r="D281" s="349"/>
      <c r="E281" s="348" t="s">
        <v>81</v>
      </c>
      <c r="F281" s="350">
        <v>425</v>
      </c>
      <c r="G281" s="351" t="s">
        <v>46</v>
      </c>
      <c r="H281" s="392" t="s">
        <v>10</v>
      </c>
    </row>
    <row r="282" spans="1:8" ht="150" x14ac:dyDescent="0.25">
      <c r="A282" s="347">
        <v>43783</v>
      </c>
      <c r="B282" s="348" t="s">
        <v>5818</v>
      </c>
      <c r="C282" s="348"/>
      <c r="D282" s="349" t="s">
        <v>5819</v>
      </c>
      <c r="E282" s="348" t="s">
        <v>54</v>
      </c>
      <c r="F282" s="350">
        <v>2176.5</v>
      </c>
      <c r="G282" s="351" t="s">
        <v>46</v>
      </c>
      <c r="H282" s="392" t="s">
        <v>10</v>
      </c>
    </row>
    <row r="283" spans="1:8" ht="168.75" x14ac:dyDescent="0.25">
      <c r="A283" s="347">
        <v>43783</v>
      </c>
      <c r="B283" s="348" t="s">
        <v>5820</v>
      </c>
      <c r="C283" s="348"/>
      <c r="D283" s="349" t="s">
        <v>5821</v>
      </c>
      <c r="E283" s="348" t="s">
        <v>54</v>
      </c>
      <c r="F283" s="350">
        <v>1737.32</v>
      </c>
      <c r="G283" s="351" t="s">
        <v>46</v>
      </c>
      <c r="H283" s="392" t="s">
        <v>10</v>
      </c>
    </row>
    <row r="284" spans="1:8" ht="168.75" x14ac:dyDescent="0.25">
      <c r="A284" s="347">
        <v>43783</v>
      </c>
      <c r="B284" s="348" t="s">
        <v>5822</v>
      </c>
      <c r="C284" s="348"/>
      <c r="D284" s="349" t="s">
        <v>5823</v>
      </c>
      <c r="E284" s="348" t="s">
        <v>54</v>
      </c>
      <c r="F284" s="350">
        <v>2103.8000000000002</v>
      </c>
      <c r="G284" s="351" t="s">
        <v>46</v>
      </c>
      <c r="H284" s="392" t="s">
        <v>10</v>
      </c>
    </row>
    <row r="285" spans="1:8" ht="56.25" x14ac:dyDescent="0.25">
      <c r="A285" s="347">
        <v>43790</v>
      </c>
      <c r="B285" s="348" t="s">
        <v>5832</v>
      </c>
      <c r="C285" s="348"/>
      <c r="D285" s="349" t="s">
        <v>5833</v>
      </c>
      <c r="E285" s="348" t="s">
        <v>54</v>
      </c>
      <c r="F285" s="350">
        <v>1300</v>
      </c>
      <c r="G285" s="351" t="s">
        <v>46</v>
      </c>
      <c r="H285" s="392" t="s">
        <v>10</v>
      </c>
    </row>
    <row r="286" spans="1:8" ht="75" x14ac:dyDescent="0.25">
      <c r="A286" s="347">
        <v>43790</v>
      </c>
      <c r="B286" s="348" t="s">
        <v>5834</v>
      </c>
      <c r="C286" s="348"/>
      <c r="D286" s="349" t="s">
        <v>5835</v>
      </c>
      <c r="E286" s="348" t="s">
        <v>135</v>
      </c>
      <c r="F286" s="350">
        <v>1316.28</v>
      </c>
      <c r="G286" s="351" t="s">
        <v>46</v>
      </c>
      <c r="H286" s="392" t="s">
        <v>10</v>
      </c>
    </row>
    <row r="287" spans="1:8" ht="37.5" x14ac:dyDescent="0.25">
      <c r="A287" s="347">
        <v>43796</v>
      </c>
      <c r="B287" s="348" t="s">
        <v>5842</v>
      </c>
      <c r="C287" s="348"/>
      <c r="D287" s="349"/>
      <c r="E287" s="348" t="s">
        <v>81</v>
      </c>
      <c r="F287" s="350">
        <v>260</v>
      </c>
      <c r="G287" s="351" t="s">
        <v>46</v>
      </c>
      <c r="H287" s="392" t="s">
        <v>10</v>
      </c>
    </row>
    <row r="288" spans="1:8" ht="93.75" x14ac:dyDescent="0.25">
      <c r="A288" s="347">
        <v>43798</v>
      </c>
      <c r="B288" s="348" t="s">
        <v>5847</v>
      </c>
      <c r="C288" s="348"/>
      <c r="D288" s="349" t="s">
        <v>5848</v>
      </c>
      <c r="E288" s="348" t="s">
        <v>54</v>
      </c>
      <c r="F288" s="350">
        <v>906.79</v>
      </c>
      <c r="G288" s="351" t="s">
        <v>46</v>
      </c>
      <c r="H288" s="392" t="s">
        <v>10</v>
      </c>
    </row>
    <row r="289" spans="1:9" ht="75" x14ac:dyDescent="0.25">
      <c r="A289" s="347">
        <v>43801</v>
      </c>
      <c r="B289" s="348" t="s">
        <v>5849</v>
      </c>
      <c r="C289" s="348"/>
      <c r="D289" s="349" t="s">
        <v>5850</v>
      </c>
      <c r="E289" s="348" t="s">
        <v>54</v>
      </c>
      <c r="F289" s="350">
        <v>50.43</v>
      </c>
      <c r="G289" s="351" t="s">
        <v>46</v>
      </c>
      <c r="H289" s="392" t="s">
        <v>10</v>
      </c>
    </row>
    <row r="290" spans="1:9" ht="37.5" x14ac:dyDescent="0.25">
      <c r="A290" s="347">
        <v>43805</v>
      </c>
      <c r="B290" s="348" t="s">
        <v>5861</v>
      </c>
      <c r="C290" s="348"/>
      <c r="D290" s="349" t="s">
        <v>5862</v>
      </c>
      <c r="E290" s="348" t="s">
        <v>54</v>
      </c>
      <c r="F290" s="350">
        <v>122</v>
      </c>
      <c r="G290" s="351" t="s">
        <v>46</v>
      </c>
      <c r="H290" s="392" t="s">
        <v>10</v>
      </c>
    </row>
    <row r="291" spans="1:9" ht="93.75" x14ac:dyDescent="0.25">
      <c r="A291" s="347">
        <v>43805</v>
      </c>
      <c r="B291" s="348" t="s">
        <v>5863</v>
      </c>
      <c r="C291" s="348"/>
      <c r="D291" s="349" t="s">
        <v>5864</v>
      </c>
      <c r="E291" s="348" t="s">
        <v>135</v>
      </c>
      <c r="F291" s="350">
        <v>2795</v>
      </c>
      <c r="G291" s="351" t="s">
        <v>46</v>
      </c>
      <c r="H291" s="392" t="s">
        <v>10</v>
      </c>
    </row>
    <row r="292" spans="1:9" ht="56.25" x14ac:dyDescent="0.25">
      <c r="A292" s="347">
        <v>43805</v>
      </c>
      <c r="B292" s="348" t="s">
        <v>5865</v>
      </c>
      <c r="C292" s="348"/>
      <c r="D292" s="349" t="s">
        <v>5866</v>
      </c>
      <c r="E292" s="348" t="s">
        <v>54</v>
      </c>
      <c r="F292" s="350">
        <v>78</v>
      </c>
      <c r="G292" s="351" t="s">
        <v>46</v>
      </c>
      <c r="H292" s="392" t="s">
        <v>10</v>
      </c>
    </row>
    <row r="293" spans="1:9" ht="37.5" x14ac:dyDescent="0.25">
      <c r="A293" s="347">
        <v>43805</v>
      </c>
      <c r="B293" s="348" t="s">
        <v>5867</v>
      </c>
      <c r="C293" s="348"/>
      <c r="D293" s="349"/>
      <c r="E293" s="348" t="s">
        <v>81</v>
      </c>
      <c r="F293" s="350">
        <v>260</v>
      </c>
      <c r="G293" s="351" t="s">
        <v>46</v>
      </c>
      <c r="H293" s="392" t="s">
        <v>10</v>
      </c>
    </row>
    <row r="294" spans="1:9" ht="56.25" x14ac:dyDescent="0.25">
      <c r="A294" s="347">
        <v>43808</v>
      </c>
      <c r="B294" s="348" t="s">
        <v>5868</v>
      </c>
      <c r="C294" s="348"/>
      <c r="D294" s="349" t="s">
        <v>5869</v>
      </c>
      <c r="E294" s="348" t="s">
        <v>54</v>
      </c>
      <c r="F294" s="350">
        <v>186</v>
      </c>
      <c r="G294" s="351" t="s">
        <v>46</v>
      </c>
      <c r="H294" s="392" t="s">
        <v>10</v>
      </c>
    </row>
    <row r="295" spans="1:9" ht="56.25" x14ac:dyDescent="0.25">
      <c r="A295" s="347">
        <v>43808</v>
      </c>
      <c r="B295" s="348" t="s">
        <v>5870</v>
      </c>
      <c r="C295" s="348"/>
      <c r="D295" s="349" t="s">
        <v>5871</v>
      </c>
      <c r="E295" s="348" t="s">
        <v>54</v>
      </c>
      <c r="F295" s="350">
        <v>8000</v>
      </c>
      <c r="G295" s="351" t="s">
        <v>46</v>
      </c>
      <c r="H295" s="392" t="s">
        <v>10</v>
      </c>
    </row>
    <row r="296" spans="1:9" ht="56.25" x14ac:dyDescent="0.25">
      <c r="A296" s="347">
        <v>43810</v>
      </c>
      <c r="B296" s="348" t="s">
        <v>5874</v>
      </c>
      <c r="C296" s="348"/>
      <c r="D296" s="349" t="s">
        <v>5875</v>
      </c>
      <c r="E296" s="348" t="s">
        <v>54</v>
      </c>
      <c r="F296" s="350">
        <v>1223.32</v>
      </c>
      <c r="G296" s="351" t="s">
        <v>46</v>
      </c>
      <c r="H296" s="392" t="s">
        <v>10</v>
      </c>
    </row>
    <row r="297" spans="1:9" ht="56.25" x14ac:dyDescent="0.25">
      <c r="A297" s="347">
        <v>43810</v>
      </c>
      <c r="B297" s="348" t="s">
        <v>5876</v>
      </c>
      <c r="C297" s="348"/>
      <c r="D297" s="349" t="s">
        <v>5877</v>
      </c>
      <c r="E297" s="348" t="s">
        <v>54</v>
      </c>
      <c r="F297" s="350">
        <v>1300</v>
      </c>
      <c r="G297" s="351" t="s">
        <v>46</v>
      </c>
      <c r="H297" s="392" t="s">
        <v>10</v>
      </c>
    </row>
    <row r="298" spans="1:9" ht="56.25" x14ac:dyDescent="0.25">
      <c r="A298" s="347">
        <v>43811</v>
      </c>
      <c r="B298" s="348" t="s">
        <v>5878</v>
      </c>
      <c r="C298" s="348"/>
      <c r="D298" s="349" t="s">
        <v>5879</v>
      </c>
      <c r="E298" s="348" t="s">
        <v>51</v>
      </c>
      <c r="F298" s="350">
        <v>100</v>
      </c>
      <c r="G298" s="351" t="s">
        <v>46</v>
      </c>
      <c r="H298" s="392" t="s">
        <v>10</v>
      </c>
    </row>
    <row r="299" spans="1:9" ht="37.5" x14ac:dyDescent="0.25">
      <c r="A299" s="347">
        <v>43812</v>
      </c>
      <c r="B299" s="348" t="s">
        <v>5884</v>
      </c>
      <c r="C299" s="348"/>
      <c r="D299" s="349"/>
      <c r="E299" s="348" t="s">
        <v>48</v>
      </c>
      <c r="F299" s="350">
        <v>387.55</v>
      </c>
      <c r="G299" s="351" t="s">
        <v>46</v>
      </c>
      <c r="H299" s="392" t="s">
        <v>10</v>
      </c>
    </row>
    <row r="300" spans="1:9" ht="37.5" x14ac:dyDescent="0.25">
      <c r="A300" s="347">
        <v>43815</v>
      </c>
      <c r="B300" s="348" t="s">
        <v>5889</v>
      </c>
      <c r="C300" s="348"/>
      <c r="D300" s="349"/>
      <c r="E300" s="348" t="s">
        <v>48</v>
      </c>
      <c r="F300" s="350">
        <v>70</v>
      </c>
      <c r="G300" s="351" t="s">
        <v>46</v>
      </c>
      <c r="H300" s="392" t="s">
        <v>10</v>
      </c>
    </row>
    <row r="301" spans="1:9" ht="37.5" x14ac:dyDescent="0.25">
      <c r="A301" s="367">
        <v>43614</v>
      </c>
      <c r="B301" s="370" t="s">
        <v>5470</v>
      </c>
      <c r="C301" s="373"/>
      <c r="D301" s="378"/>
      <c r="E301" s="380" t="s">
        <v>303</v>
      </c>
      <c r="F301" s="386">
        <v>0</v>
      </c>
      <c r="G301" s="387" t="s">
        <v>46</v>
      </c>
      <c r="H301" s="392" t="s">
        <v>10</v>
      </c>
      <c r="I301" s="394"/>
    </row>
    <row r="302" spans="1:9" ht="37.5" x14ac:dyDescent="0.25">
      <c r="A302" s="369">
        <v>43643</v>
      </c>
      <c r="B302" s="372" t="s">
        <v>5511</v>
      </c>
      <c r="C302" s="374"/>
      <c r="D302" s="377"/>
      <c r="E302" s="379" t="s">
        <v>303</v>
      </c>
      <c r="F302" s="384">
        <v>0</v>
      </c>
      <c r="G302" s="388" t="s">
        <v>46</v>
      </c>
      <c r="H302" s="392" t="s">
        <v>10</v>
      </c>
      <c r="I302" s="394"/>
    </row>
    <row r="303" spans="1:9" ht="37.5" x14ac:dyDescent="0.25">
      <c r="A303" s="369">
        <v>43675</v>
      </c>
      <c r="B303" s="372" t="s">
        <v>5574</v>
      </c>
      <c r="C303" s="374"/>
      <c r="D303" s="377"/>
      <c r="E303" s="379" t="s">
        <v>303</v>
      </c>
      <c r="F303" s="384">
        <v>0</v>
      </c>
      <c r="G303" s="388" t="s">
        <v>46</v>
      </c>
      <c r="H303" s="392" t="s">
        <v>10</v>
      </c>
      <c r="I303" s="394"/>
    </row>
    <row r="304" spans="1:9" ht="37.5" x14ac:dyDescent="0.25">
      <c r="A304" s="347">
        <v>43678</v>
      </c>
      <c r="B304" s="372" t="s">
        <v>5587</v>
      </c>
      <c r="C304" s="372"/>
      <c r="D304" s="349"/>
      <c r="E304" s="348" t="s">
        <v>48</v>
      </c>
      <c r="F304" s="350">
        <v>1217.8599999999999</v>
      </c>
      <c r="G304" s="389" t="s">
        <v>46</v>
      </c>
      <c r="H304" s="392" t="s">
        <v>10</v>
      </c>
      <c r="I304" s="352"/>
    </row>
    <row r="305" spans="1:9" ht="37.5" x14ac:dyDescent="0.25">
      <c r="A305" s="347">
        <v>43703</v>
      </c>
      <c r="B305" s="348" t="s">
        <v>5623</v>
      </c>
      <c r="C305" s="348"/>
      <c r="D305" s="349"/>
      <c r="E305" s="348" t="s">
        <v>48</v>
      </c>
      <c r="F305" s="350">
        <v>300</v>
      </c>
      <c r="G305" s="351" t="s">
        <v>46</v>
      </c>
      <c r="H305" s="392" t="s">
        <v>10</v>
      </c>
      <c r="I305" s="352"/>
    </row>
    <row r="306" spans="1:9" ht="18.75" x14ac:dyDescent="0.25">
      <c r="A306" s="361">
        <v>43753</v>
      </c>
      <c r="B306" s="362" t="s">
        <v>5724</v>
      </c>
      <c r="C306" s="363"/>
      <c r="D306" s="362" t="s">
        <v>5725</v>
      </c>
      <c r="E306" s="363"/>
      <c r="F306" s="364">
        <v>225</v>
      </c>
      <c r="G306" s="365" t="s">
        <v>5726</v>
      </c>
      <c r="H306" s="392" t="s">
        <v>10</v>
      </c>
    </row>
    <row r="307" spans="1:9" ht="18.75" x14ac:dyDescent="0.25">
      <c r="A307" s="361">
        <v>43753</v>
      </c>
      <c r="B307" s="362" t="s">
        <v>5727</v>
      </c>
      <c r="C307" s="363"/>
      <c r="D307" s="362" t="s">
        <v>5728</v>
      </c>
      <c r="E307" s="363"/>
      <c r="F307" s="364">
        <v>270</v>
      </c>
      <c r="G307" s="365" t="s">
        <v>5726</v>
      </c>
      <c r="H307" s="392" t="s">
        <v>10</v>
      </c>
    </row>
    <row r="308" spans="1:9" ht="18.75" x14ac:dyDescent="0.25">
      <c r="A308" s="361">
        <v>43767</v>
      </c>
      <c r="B308" s="363" t="s">
        <v>5767</v>
      </c>
      <c r="C308" s="363"/>
      <c r="D308" s="417"/>
      <c r="E308" s="363" t="s">
        <v>48</v>
      </c>
      <c r="F308" s="415">
        <v>700</v>
      </c>
      <c r="G308" s="416" t="s">
        <v>46</v>
      </c>
      <c r="H308" s="404" t="s">
        <v>7</v>
      </c>
    </row>
    <row r="309" spans="1:9" ht="37.5" x14ac:dyDescent="0.25">
      <c r="A309" s="347">
        <v>43770</v>
      </c>
      <c r="B309" s="348" t="s">
        <v>5785</v>
      </c>
      <c r="C309" s="348"/>
      <c r="D309" s="349"/>
      <c r="E309" s="348" t="s">
        <v>81</v>
      </c>
      <c r="F309" s="350">
        <v>1580</v>
      </c>
      <c r="G309" s="351" t="s">
        <v>46</v>
      </c>
      <c r="H309" s="392" t="s">
        <v>10</v>
      </c>
    </row>
    <row r="310" spans="1:9" ht="37.5" x14ac:dyDescent="0.25">
      <c r="A310" s="347">
        <v>43803</v>
      </c>
      <c r="B310" s="348" t="s">
        <v>5854</v>
      </c>
      <c r="C310" s="348"/>
      <c r="D310" s="349"/>
      <c r="E310" s="348" t="s">
        <v>303</v>
      </c>
      <c r="F310" s="350">
        <v>0</v>
      </c>
      <c r="G310" s="351" t="s">
        <v>46</v>
      </c>
      <c r="H310" s="392" t="s">
        <v>10</v>
      </c>
    </row>
  </sheetData>
  <autoFilter ref="A1:I106">
    <sortState ref="A2:I310">
      <sortCondition ref="H1:H106"/>
    </sortState>
  </autoFilter>
  <conditionalFormatting sqref="A2:G99">
    <cfRule type="cellIs" dxfId="135" priority="92" operator="equal">
      <formula>"C"</formula>
    </cfRule>
    <cfRule type="cellIs" dxfId="134" priority="93" operator="equal">
      <formula>"C"</formula>
    </cfRule>
  </conditionalFormatting>
  <conditionalFormatting sqref="A100:E105">
    <cfRule type="cellIs" dxfId="133" priority="84" operator="equal">
      <formula>"C"</formula>
    </cfRule>
    <cfRule type="cellIs" dxfId="132" priority="85" operator="equal">
      <formula>"C"</formula>
    </cfRule>
  </conditionalFormatting>
  <conditionalFormatting sqref="F100:G105">
    <cfRule type="cellIs" dxfId="131" priority="82" operator="equal">
      <formula>"C"</formula>
    </cfRule>
    <cfRule type="cellIs" dxfId="130" priority="83" operator="equal">
      <formula>"C"</formula>
    </cfRule>
  </conditionalFormatting>
  <conditionalFormatting sqref="A106:G106">
    <cfRule type="cellIs" dxfId="129" priority="80" operator="equal">
      <formula>"C"</formula>
    </cfRule>
    <cfRule type="cellIs" dxfId="128" priority="81" operator="equal">
      <formula>"C"</formula>
    </cfRule>
  </conditionalFormatting>
  <conditionalFormatting sqref="A1:I1">
    <cfRule type="cellIs" dxfId="127" priority="78" operator="equal">
      <formula>"C"</formula>
    </cfRule>
    <cfRule type="cellIs" dxfId="126" priority="79" operator="equal">
      <formula>"C"</formula>
    </cfRule>
  </conditionalFormatting>
  <conditionalFormatting sqref="G1:I1">
    <cfRule type="cellIs" dxfId="125" priority="76" operator="equal">
      <formula>"D"</formula>
    </cfRule>
    <cfRule type="cellIs" dxfId="124" priority="77" operator="equal">
      <formula>"C"</formula>
    </cfRule>
  </conditionalFormatting>
  <conditionalFormatting sqref="A1:I1">
    <cfRule type="cellIs" dxfId="123" priority="65" operator="equal">
      <formula>"NR-ES"</formula>
    </cfRule>
    <cfRule type="cellIs" dxfId="122" priority="66" operator="equal">
      <formula>"DIR"</formula>
    </cfRule>
    <cfRule type="cellIs" dxfId="121" priority="67" operator="equal">
      <formula>"DIR"</formula>
    </cfRule>
    <cfRule type="cellIs" dxfId="120" priority="68" operator="equal">
      <formula>"DIR"</formula>
    </cfRule>
    <cfRule type="cellIs" dxfId="119" priority="69" operator="equal">
      <formula>"CPMA"</formula>
    </cfRule>
    <cfRule type="cellIs" dxfId="118" priority="70" operator="equal">
      <formula>"CPGI"</formula>
    </cfRule>
    <cfRule type="cellIs" dxfId="117" priority="71" operator="equal">
      <formula>"COPM"</formula>
    </cfRule>
    <cfRule type="cellIs" dxfId="116" priority="72" operator="equal">
      <formula>"COAM"</formula>
    </cfRule>
    <cfRule type="cellIs" dxfId="115" priority="73" operator="equal">
      <formula>"COAD/CETEM"</formula>
    </cfRule>
    <cfRule type="cellIs" dxfId="114" priority="74" operator="equal">
      <formula>"COAD"</formula>
    </cfRule>
    <cfRule type="cellIs" dxfId="113" priority="75" operator="equal">
      <formula>"CATE"</formula>
    </cfRule>
  </conditionalFormatting>
  <conditionalFormatting sqref="A107:G111">
    <cfRule type="cellIs" dxfId="112" priority="63" operator="equal">
      <formula>"C"</formula>
    </cfRule>
    <cfRule type="cellIs" dxfId="111" priority="64" operator="equal">
      <formula>"C"</formula>
    </cfRule>
  </conditionalFormatting>
  <conditionalFormatting sqref="A112:G117">
    <cfRule type="cellIs" dxfId="110" priority="61" operator="equal">
      <formula>"C"</formula>
    </cfRule>
    <cfRule type="cellIs" dxfId="109" priority="62" operator="equal">
      <formula>"C"</formula>
    </cfRule>
  </conditionalFormatting>
  <conditionalFormatting sqref="A118:G125">
    <cfRule type="cellIs" dxfId="108" priority="59" operator="equal">
      <formula>"C"</formula>
    </cfRule>
    <cfRule type="cellIs" dxfId="107" priority="60" operator="equal">
      <formula>"C"</formula>
    </cfRule>
  </conditionalFormatting>
  <conditionalFormatting sqref="A126:G134">
    <cfRule type="cellIs" dxfId="106" priority="57" operator="equal">
      <formula>"C"</formula>
    </cfRule>
    <cfRule type="cellIs" dxfId="105" priority="58" operator="equal">
      <formula>"C"</formula>
    </cfRule>
  </conditionalFormatting>
  <conditionalFormatting sqref="A135:G135">
    <cfRule type="cellIs" dxfId="104" priority="55" operator="equal">
      <formula>"C"</formula>
    </cfRule>
    <cfRule type="cellIs" dxfId="103" priority="56" operator="equal">
      <formula>"C"</formula>
    </cfRule>
  </conditionalFormatting>
  <conditionalFormatting sqref="A136:G146">
    <cfRule type="cellIs" dxfId="102" priority="53" operator="equal">
      <formula>"C"</formula>
    </cfRule>
    <cfRule type="cellIs" dxfId="101" priority="54" operator="equal">
      <formula>"C"</formula>
    </cfRule>
  </conditionalFormatting>
  <conditionalFormatting sqref="A147:G147">
    <cfRule type="cellIs" dxfId="100" priority="51" operator="equal">
      <formula>"C"</formula>
    </cfRule>
    <cfRule type="cellIs" dxfId="99" priority="52" operator="equal">
      <formula>"C"</formula>
    </cfRule>
  </conditionalFormatting>
  <conditionalFormatting sqref="A148:G149">
    <cfRule type="cellIs" dxfId="98" priority="49" operator="equal">
      <formula>"C"</formula>
    </cfRule>
    <cfRule type="cellIs" dxfId="97" priority="50" operator="equal">
      <formula>"C"</formula>
    </cfRule>
  </conditionalFormatting>
  <conditionalFormatting sqref="A150:G159">
    <cfRule type="cellIs" dxfId="96" priority="47" operator="equal">
      <formula>"C"</formula>
    </cfRule>
    <cfRule type="cellIs" dxfId="95" priority="48" operator="equal">
      <formula>"C"</formula>
    </cfRule>
  </conditionalFormatting>
  <conditionalFormatting sqref="A160:G162">
    <cfRule type="cellIs" dxfId="94" priority="45" operator="equal">
      <formula>"C"</formula>
    </cfRule>
    <cfRule type="cellIs" dxfId="93" priority="46" operator="equal">
      <formula>"C"</formula>
    </cfRule>
  </conditionalFormatting>
  <conditionalFormatting sqref="A163:G165">
    <cfRule type="cellIs" dxfId="92" priority="43" operator="equal">
      <formula>"C"</formula>
    </cfRule>
    <cfRule type="cellIs" dxfId="91" priority="44" operator="equal">
      <formula>"C"</formula>
    </cfRule>
  </conditionalFormatting>
  <conditionalFormatting sqref="A166:G167">
    <cfRule type="cellIs" dxfId="90" priority="41" operator="equal">
      <formula>"C"</formula>
    </cfRule>
    <cfRule type="cellIs" dxfId="89" priority="42" operator="equal">
      <formula>"C"</formula>
    </cfRule>
  </conditionalFormatting>
  <conditionalFormatting sqref="A168:G174">
    <cfRule type="cellIs" dxfId="88" priority="39" operator="equal">
      <formula>"C"</formula>
    </cfRule>
    <cfRule type="cellIs" dxfId="87" priority="40" operator="equal">
      <formula>"C"</formula>
    </cfRule>
  </conditionalFormatting>
  <conditionalFormatting sqref="A175:G186">
    <cfRule type="cellIs" dxfId="86" priority="37" operator="equal">
      <formula>"C"</formula>
    </cfRule>
    <cfRule type="cellIs" dxfId="85" priority="38" operator="equal">
      <formula>"C"</formula>
    </cfRule>
  </conditionalFormatting>
  <conditionalFormatting sqref="A187:G200">
    <cfRule type="cellIs" dxfId="84" priority="35" operator="equal">
      <formula>"C"</formula>
    </cfRule>
    <cfRule type="cellIs" dxfId="83" priority="36" operator="equal">
      <formula>"C"</formula>
    </cfRule>
  </conditionalFormatting>
  <conditionalFormatting sqref="A201:G202 A205:G225 A203:A204 C203:C204 E203:E204">
    <cfRule type="cellIs" dxfId="82" priority="33" operator="equal">
      <formula>"C"</formula>
    </cfRule>
    <cfRule type="cellIs" dxfId="81" priority="34" operator="equal">
      <formula>"C"</formula>
    </cfRule>
  </conditionalFormatting>
  <conditionalFormatting sqref="A226:G227">
    <cfRule type="cellIs" dxfId="80" priority="31" operator="equal">
      <formula>"C"</formula>
    </cfRule>
    <cfRule type="cellIs" dxfId="79" priority="32" operator="equal">
      <formula>"C"</formula>
    </cfRule>
  </conditionalFormatting>
  <conditionalFormatting sqref="A228:G233">
    <cfRule type="cellIs" dxfId="78" priority="29" operator="equal">
      <formula>"C"</formula>
    </cfRule>
    <cfRule type="cellIs" dxfId="77" priority="30" operator="equal">
      <formula>"C"</formula>
    </cfRule>
  </conditionalFormatting>
  <conditionalFormatting sqref="A235:G238 A234:C234 E234:G234">
    <cfRule type="cellIs" dxfId="76" priority="27" operator="equal">
      <formula>"C"</formula>
    </cfRule>
    <cfRule type="cellIs" dxfId="75" priority="28" operator="equal">
      <formula>"C"</formula>
    </cfRule>
  </conditionalFormatting>
  <conditionalFormatting sqref="A239:G247">
    <cfRule type="cellIs" dxfId="74" priority="25" operator="equal">
      <formula>"C"</formula>
    </cfRule>
    <cfRule type="cellIs" dxfId="73" priority="26" operator="equal">
      <formula>"C"</formula>
    </cfRule>
  </conditionalFormatting>
  <conditionalFormatting sqref="A248:G251">
    <cfRule type="cellIs" dxfId="72" priority="23" operator="equal">
      <formula>"C"</formula>
    </cfRule>
    <cfRule type="cellIs" dxfId="71" priority="24" operator="equal">
      <formula>"C"</formula>
    </cfRule>
  </conditionalFormatting>
  <conditionalFormatting sqref="A252:G255">
    <cfRule type="cellIs" dxfId="70" priority="21" operator="equal">
      <formula>"C"</formula>
    </cfRule>
    <cfRule type="cellIs" dxfId="69" priority="22" operator="equal">
      <formula>"C"</formula>
    </cfRule>
  </conditionalFormatting>
  <conditionalFormatting sqref="A256:G262">
    <cfRule type="cellIs" dxfId="68" priority="19" operator="equal">
      <formula>"C"</formula>
    </cfRule>
    <cfRule type="cellIs" dxfId="67" priority="20" operator="equal">
      <formula>"C"</formula>
    </cfRule>
  </conditionalFormatting>
  <conditionalFormatting sqref="A263:G274">
    <cfRule type="cellIs" dxfId="66" priority="17" operator="equal">
      <formula>"C"</formula>
    </cfRule>
    <cfRule type="cellIs" dxfId="65" priority="18" operator="equal">
      <formula>"C"</formula>
    </cfRule>
  </conditionalFormatting>
  <conditionalFormatting sqref="A275:G277">
    <cfRule type="cellIs" dxfId="64" priority="15" operator="equal">
      <formula>"C"</formula>
    </cfRule>
    <cfRule type="cellIs" dxfId="63" priority="16" operator="equal">
      <formula>"C"</formula>
    </cfRule>
  </conditionalFormatting>
  <conditionalFormatting sqref="A278:G279">
    <cfRule type="cellIs" dxfId="62" priority="13" operator="equal">
      <formula>"C"</formula>
    </cfRule>
    <cfRule type="cellIs" dxfId="61" priority="14" operator="equal">
      <formula>"C"</formula>
    </cfRule>
  </conditionalFormatting>
  <conditionalFormatting sqref="A280:G281">
    <cfRule type="cellIs" dxfId="60" priority="11" operator="equal">
      <formula>"C"</formula>
    </cfRule>
    <cfRule type="cellIs" dxfId="59" priority="12" operator="equal">
      <formula>"C"</formula>
    </cfRule>
  </conditionalFormatting>
  <conditionalFormatting sqref="A282:G284">
    <cfRule type="cellIs" dxfId="58" priority="9" operator="equal">
      <formula>"C"</formula>
    </cfRule>
    <cfRule type="cellIs" dxfId="57" priority="10" operator="equal">
      <formula>"C"</formula>
    </cfRule>
  </conditionalFormatting>
  <conditionalFormatting sqref="A285:G305">
    <cfRule type="cellIs" dxfId="56" priority="7" operator="equal">
      <formula>"C"</formula>
    </cfRule>
    <cfRule type="cellIs" dxfId="55" priority="8" operator="equal">
      <formula>"C"</formula>
    </cfRule>
  </conditionalFormatting>
  <conditionalFormatting sqref="A306:G309">
    <cfRule type="cellIs" dxfId="54" priority="5" operator="equal">
      <formula>"C"</formula>
    </cfRule>
    <cfRule type="cellIs" dxfId="53" priority="6" operator="equal">
      <formula>"C"</formula>
    </cfRule>
  </conditionalFormatting>
  <conditionalFormatting sqref="A310:G310">
    <cfRule type="cellIs" dxfId="52" priority="3" operator="equal">
      <formula>"C"</formula>
    </cfRule>
    <cfRule type="cellIs" dxfId="51" priority="4" operator="equal">
      <formula>"C"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opLeftCell="B1" workbookViewId="0">
      <selection activeCell="B3" sqref="B3"/>
    </sheetView>
  </sheetViews>
  <sheetFormatPr defaultRowHeight="15" x14ac:dyDescent="0.25"/>
  <cols>
    <col min="2" max="2" width="219" bestFit="1" customWidth="1"/>
    <col min="6" max="6" width="11.28515625" bestFit="1" customWidth="1"/>
  </cols>
  <sheetData>
    <row r="1" spans="1:6" x14ac:dyDescent="0.25">
      <c r="A1" t="s">
        <v>5892</v>
      </c>
      <c r="B1" t="s">
        <v>5893</v>
      </c>
      <c r="F1" t="s">
        <v>5894</v>
      </c>
    </row>
    <row r="2" spans="1:6" x14ac:dyDescent="0.25">
      <c r="A2" s="280">
        <v>43524</v>
      </c>
      <c r="B2" s="241" t="s">
        <v>5238</v>
      </c>
      <c r="C2" s="159"/>
      <c r="D2" s="242" t="s">
        <v>5239</v>
      </c>
      <c r="E2" s="140" t="s">
        <v>54</v>
      </c>
      <c r="F2" s="281">
        <v>20000</v>
      </c>
    </row>
    <row r="3" spans="1:6" x14ac:dyDescent="0.25">
      <c r="A3" s="280">
        <v>43767</v>
      </c>
      <c r="B3" s="418" t="s">
        <v>5768</v>
      </c>
      <c r="C3" s="159"/>
      <c r="D3" s="242"/>
      <c r="E3" s="140" t="s">
        <v>45</v>
      </c>
      <c r="F3" s="419">
        <v>10710.08</v>
      </c>
    </row>
    <row r="4" spans="1:6" x14ac:dyDescent="0.25">
      <c r="A4" s="280">
        <v>43808</v>
      </c>
      <c r="B4" s="241" t="s">
        <v>5870</v>
      </c>
      <c r="C4" s="159"/>
      <c r="D4" s="242" t="s">
        <v>5871</v>
      </c>
      <c r="E4" s="140" t="s">
        <v>54</v>
      </c>
      <c r="F4" s="281">
        <v>8000</v>
      </c>
    </row>
    <row r="5" spans="1:6" x14ac:dyDescent="0.25">
      <c r="A5" s="280">
        <v>43752</v>
      </c>
      <c r="B5" s="241" t="s">
        <v>5721</v>
      </c>
      <c r="C5" s="159"/>
      <c r="D5" s="242" t="s">
        <v>5722</v>
      </c>
      <c r="E5" s="140" t="s">
        <v>135</v>
      </c>
      <c r="F5" s="281">
        <v>7376.9</v>
      </c>
    </row>
    <row r="6" spans="1:6" x14ac:dyDescent="0.25">
      <c r="A6" s="280">
        <v>43767</v>
      </c>
      <c r="B6" s="418" t="s">
        <v>5769</v>
      </c>
      <c r="C6" s="159"/>
      <c r="D6" s="242"/>
      <c r="E6" s="140" t="s">
        <v>47</v>
      </c>
      <c r="F6" s="419">
        <v>6089.92</v>
      </c>
    </row>
    <row r="7" spans="1:6" x14ac:dyDescent="0.25">
      <c r="A7" s="280">
        <v>43472</v>
      </c>
      <c r="B7" s="241" t="s">
        <v>5344</v>
      </c>
      <c r="C7" s="159"/>
      <c r="D7" s="242" t="s">
        <v>5345</v>
      </c>
      <c r="E7" s="140" t="s">
        <v>135</v>
      </c>
      <c r="F7" s="281">
        <v>4005.14</v>
      </c>
    </row>
    <row r="8" spans="1:6" x14ac:dyDescent="0.25">
      <c r="A8" s="280">
        <v>43648</v>
      </c>
      <c r="B8" s="241" t="s">
        <v>5524</v>
      </c>
      <c r="C8" s="159"/>
      <c r="D8" s="242" t="s">
        <v>5525</v>
      </c>
      <c r="E8" s="140" t="s">
        <v>54</v>
      </c>
      <c r="F8" s="281">
        <v>4000</v>
      </c>
    </row>
    <row r="9" spans="1:6" x14ac:dyDescent="0.25">
      <c r="A9" s="280">
        <v>43486</v>
      </c>
      <c r="B9" s="241" t="s">
        <v>5370</v>
      </c>
      <c r="C9" s="159"/>
      <c r="D9" s="242" t="s">
        <v>5371</v>
      </c>
      <c r="E9" s="140" t="s">
        <v>135</v>
      </c>
      <c r="F9" s="281">
        <v>3926.68</v>
      </c>
    </row>
    <row r="10" spans="1:6" x14ac:dyDescent="0.25">
      <c r="A10" s="280">
        <v>43502</v>
      </c>
      <c r="B10" s="241" t="s">
        <v>5404</v>
      </c>
      <c r="C10" s="159"/>
      <c r="D10" s="242" t="s">
        <v>5405</v>
      </c>
      <c r="E10" s="140" t="s">
        <v>54</v>
      </c>
      <c r="F10" s="281">
        <v>3729</v>
      </c>
    </row>
    <row r="11" spans="1:6" x14ac:dyDescent="0.25">
      <c r="A11" s="280">
        <v>43663</v>
      </c>
      <c r="B11" s="241" t="s">
        <v>5560</v>
      </c>
      <c r="C11" s="159"/>
      <c r="D11" s="242" t="s">
        <v>5561</v>
      </c>
      <c r="E11" s="140" t="s">
        <v>135</v>
      </c>
      <c r="F11" s="281">
        <v>3556.62</v>
      </c>
    </row>
    <row r="12" spans="1:6" x14ac:dyDescent="0.25">
      <c r="A12" s="280">
        <v>43535</v>
      </c>
      <c r="B12" s="241" t="s">
        <v>5248</v>
      </c>
      <c r="C12" s="159"/>
      <c r="D12" s="242" t="s">
        <v>5249</v>
      </c>
      <c r="E12" s="140" t="s">
        <v>54</v>
      </c>
      <c r="F12" s="281">
        <v>3498</v>
      </c>
    </row>
    <row r="13" spans="1:6" x14ac:dyDescent="0.25">
      <c r="A13" s="280">
        <v>43591</v>
      </c>
      <c r="B13" s="241" t="s">
        <v>5321</v>
      </c>
      <c r="C13" s="159"/>
      <c r="D13" s="242" t="s">
        <v>5322</v>
      </c>
      <c r="E13" s="140" t="s">
        <v>54</v>
      </c>
      <c r="F13" s="281">
        <v>3223</v>
      </c>
    </row>
    <row r="14" spans="1:6" x14ac:dyDescent="0.25">
      <c r="A14" s="280">
        <v>43557</v>
      </c>
      <c r="B14" s="241" t="s">
        <v>5282</v>
      </c>
      <c r="C14" s="159"/>
      <c r="D14" s="242" t="s">
        <v>5283</v>
      </c>
      <c r="E14" s="140" t="s">
        <v>54</v>
      </c>
      <c r="F14" s="281">
        <v>2959</v>
      </c>
    </row>
    <row r="15" spans="1:6" x14ac:dyDescent="0.25">
      <c r="A15" s="280">
        <v>43676</v>
      </c>
      <c r="B15" s="241" t="s">
        <v>5579</v>
      </c>
      <c r="C15" s="159"/>
      <c r="D15" s="242" t="s">
        <v>5580</v>
      </c>
      <c r="E15" s="140" t="s">
        <v>54</v>
      </c>
      <c r="F15" s="281">
        <v>2800</v>
      </c>
    </row>
    <row r="16" spans="1:6" x14ac:dyDescent="0.25">
      <c r="A16" s="280">
        <v>43805</v>
      </c>
      <c r="B16" s="241" t="s">
        <v>5863</v>
      </c>
      <c r="C16" s="159"/>
      <c r="D16" s="242" t="s">
        <v>5864</v>
      </c>
      <c r="E16" s="140" t="s">
        <v>135</v>
      </c>
      <c r="F16" s="281">
        <v>2795</v>
      </c>
    </row>
    <row r="17" spans="1:6" x14ac:dyDescent="0.25">
      <c r="A17" s="280">
        <v>43472</v>
      </c>
      <c r="B17" s="241" t="s">
        <v>5352</v>
      </c>
      <c r="C17" s="159"/>
      <c r="D17" s="242" t="s">
        <v>5353</v>
      </c>
      <c r="E17" s="140" t="s">
        <v>54</v>
      </c>
      <c r="F17" s="281">
        <v>2794</v>
      </c>
    </row>
    <row r="18" spans="1:6" x14ac:dyDescent="0.25">
      <c r="A18" s="280">
        <v>43756</v>
      </c>
      <c r="B18" s="241" t="s">
        <v>5748</v>
      </c>
      <c r="C18" s="159"/>
      <c r="D18" s="242"/>
      <c r="E18" s="140" t="s">
        <v>48</v>
      </c>
      <c r="F18" s="281">
        <v>2315.5500000000002</v>
      </c>
    </row>
    <row r="19" spans="1:6" x14ac:dyDescent="0.25">
      <c r="A19" s="280">
        <v>43592</v>
      </c>
      <c r="B19" s="241" t="s">
        <v>5330</v>
      </c>
      <c r="C19" s="159"/>
      <c r="D19" s="242" t="s">
        <v>5331</v>
      </c>
      <c r="E19" s="140"/>
      <c r="F19" s="281">
        <v>2268.8200000000002</v>
      </c>
    </row>
    <row r="20" spans="1:6" x14ac:dyDescent="0.25">
      <c r="A20" s="280">
        <v>43783</v>
      </c>
      <c r="B20" s="241" t="s">
        <v>5818</v>
      </c>
      <c r="C20" s="159"/>
      <c r="D20" s="242" t="s">
        <v>5819</v>
      </c>
      <c r="E20" s="140" t="s">
        <v>54</v>
      </c>
      <c r="F20" s="281">
        <v>2176.5</v>
      </c>
    </row>
    <row r="21" spans="1:6" x14ac:dyDescent="0.25">
      <c r="A21" s="280">
        <v>43783</v>
      </c>
      <c r="B21" s="241" t="s">
        <v>5822</v>
      </c>
      <c r="C21" s="159"/>
      <c r="D21" s="242" t="s">
        <v>5823</v>
      </c>
      <c r="E21" s="140" t="s">
        <v>54</v>
      </c>
      <c r="F21" s="281">
        <v>2103.8000000000002</v>
      </c>
    </row>
    <row r="22" spans="1:6" x14ac:dyDescent="0.25">
      <c r="A22" s="280">
        <v>43739</v>
      </c>
      <c r="B22" s="241" t="s">
        <v>5690</v>
      </c>
      <c r="C22" s="159"/>
      <c r="D22" s="242" t="s">
        <v>5691</v>
      </c>
      <c r="E22" s="140" t="s">
        <v>135</v>
      </c>
      <c r="F22" s="281">
        <v>2044.42</v>
      </c>
    </row>
    <row r="23" spans="1:6" x14ac:dyDescent="0.25">
      <c r="A23" s="280">
        <v>43676</v>
      </c>
      <c r="B23" s="241" t="s">
        <v>5577</v>
      </c>
      <c r="C23" s="159"/>
      <c r="D23" s="242" t="s">
        <v>5578</v>
      </c>
      <c r="E23" s="140" t="s">
        <v>54</v>
      </c>
      <c r="F23" s="281">
        <v>2016</v>
      </c>
    </row>
    <row r="24" spans="1:6" x14ac:dyDescent="0.25">
      <c r="A24" s="280">
        <v>43612</v>
      </c>
      <c r="B24" s="241" t="s">
        <v>5463</v>
      </c>
      <c r="C24" s="159"/>
      <c r="D24" s="242" t="s">
        <v>5464</v>
      </c>
      <c r="E24" s="140" t="s">
        <v>54</v>
      </c>
      <c r="F24" s="281">
        <v>2007.82</v>
      </c>
    </row>
    <row r="25" spans="1:6" x14ac:dyDescent="0.25">
      <c r="A25" s="280">
        <v>43692</v>
      </c>
      <c r="B25" s="241" t="s">
        <v>5613</v>
      </c>
      <c r="C25" s="159"/>
      <c r="D25" s="242" t="s">
        <v>5614</v>
      </c>
      <c r="E25" s="140" t="s">
        <v>135</v>
      </c>
      <c r="F25" s="281">
        <v>1932.54</v>
      </c>
    </row>
    <row r="26" spans="1:6" x14ac:dyDescent="0.25">
      <c r="A26" s="280">
        <v>43481</v>
      </c>
      <c r="B26" s="241" t="s">
        <v>5363</v>
      </c>
      <c r="C26" s="159"/>
      <c r="D26" s="242"/>
      <c r="E26" s="140" t="s">
        <v>48</v>
      </c>
      <c r="F26" s="281">
        <v>1870</v>
      </c>
    </row>
    <row r="27" spans="1:6" x14ac:dyDescent="0.25">
      <c r="A27" s="280">
        <v>43783</v>
      </c>
      <c r="B27" s="241" t="s">
        <v>5820</v>
      </c>
      <c r="C27" s="159"/>
      <c r="D27" s="242" t="s">
        <v>5821</v>
      </c>
      <c r="E27" s="140" t="s">
        <v>54</v>
      </c>
      <c r="F27" s="281">
        <v>1737.32</v>
      </c>
    </row>
    <row r="28" spans="1:6" x14ac:dyDescent="0.25">
      <c r="A28" s="280">
        <v>43672</v>
      </c>
      <c r="B28" s="241" t="s">
        <v>5572</v>
      </c>
      <c r="C28" s="159"/>
      <c r="D28" s="242" t="s">
        <v>5573</v>
      </c>
      <c r="E28" s="140" t="s">
        <v>135</v>
      </c>
      <c r="F28" s="281">
        <v>1657.58</v>
      </c>
    </row>
    <row r="29" spans="1:6" x14ac:dyDescent="0.25">
      <c r="A29" s="280">
        <v>43770</v>
      </c>
      <c r="B29" s="241" t="s">
        <v>5785</v>
      </c>
      <c r="C29" s="159"/>
      <c r="D29" s="242"/>
      <c r="E29" s="140" t="s">
        <v>81</v>
      </c>
      <c r="F29" s="281">
        <v>1580</v>
      </c>
    </row>
    <row r="30" spans="1:6" x14ac:dyDescent="0.25">
      <c r="A30" s="280">
        <v>43713</v>
      </c>
      <c r="B30" s="241" t="s">
        <v>5643</v>
      </c>
      <c r="C30" s="159"/>
      <c r="D30" s="242" t="s">
        <v>5644</v>
      </c>
      <c r="E30" s="140" t="s">
        <v>54</v>
      </c>
      <c r="F30" s="281">
        <v>1508.52</v>
      </c>
    </row>
    <row r="31" spans="1:6" x14ac:dyDescent="0.25">
      <c r="A31" s="280">
        <v>43630</v>
      </c>
      <c r="B31" s="241" t="s">
        <v>5496</v>
      </c>
      <c r="C31" s="159"/>
      <c r="D31" s="242" t="s">
        <v>5497</v>
      </c>
      <c r="E31" s="140" t="s">
        <v>54</v>
      </c>
      <c r="F31" s="281">
        <v>1475.18</v>
      </c>
    </row>
    <row r="32" spans="1:6" x14ac:dyDescent="0.25">
      <c r="A32" s="280">
        <v>43769</v>
      </c>
      <c r="B32" s="241" t="s">
        <v>5781</v>
      </c>
      <c r="C32" s="159"/>
      <c r="D32" s="242" t="s">
        <v>5782</v>
      </c>
      <c r="E32" s="140" t="s">
        <v>135</v>
      </c>
      <c r="F32" s="281">
        <v>1435.42</v>
      </c>
    </row>
    <row r="33" spans="1:6" x14ac:dyDescent="0.25">
      <c r="A33" s="280">
        <v>43777</v>
      </c>
      <c r="B33" s="241" t="s">
        <v>5799</v>
      </c>
      <c r="C33" s="159"/>
      <c r="D33" s="242" t="s">
        <v>5800</v>
      </c>
      <c r="E33" s="140" t="s">
        <v>54</v>
      </c>
      <c r="F33" s="281">
        <v>1362</v>
      </c>
    </row>
    <row r="34" spans="1:6" x14ac:dyDescent="0.25">
      <c r="A34" s="280">
        <v>43790</v>
      </c>
      <c r="B34" s="241" t="s">
        <v>5834</v>
      </c>
      <c r="C34" s="159"/>
      <c r="D34" s="242" t="s">
        <v>5835</v>
      </c>
      <c r="E34" s="140" t="s">
        <v>135</v>
      </c>
      <c r="F34" s="281">
        <v>1316.28</v>
      </c>
    </row>
    <row r="35" spans="1:6" x14ac:dyDescent="0.25">
      <c r="A35" s="280">
        <v>43671</v>
      </c>
      <c r="B35" s="241" t="s">
        <v>5569</v>
      </c>
      <c r="C35" s="159"/>
      <c r="D35" s="242" t="s">
        <v>5570</v>
      </c>
      <c r="E35" s="140" t="s">
        <v>54</v>
      </c>
      <c r="F35" s="281">
        <v>1307.6199999999999</v>
      </c>
    </row>
    <row r="36" spans="1:6" x14ac:dyDescent="0.25">
      <c r="A36" s="280">
        <v>43672</v>
      </c>
      <c r="B36" s="241" t="s">
        <v>5571</v>
      </c>
      <c r="C36" s="159"/>
      <c r="D36" s="242" t="s">
        <v>5570</v>
      </c>
      <c r="E36" s="140" t="s">
        <v>135</v>
      </c>
      <c r="F36" s="281">
        <v>1307.6199999999999</v>
      </c>
    </row>
    <row r="37" spans="1:6" x14ac:dyDescent="0.25">
      <c r="A37" s="280">
        <v>43482</v>
      </c>
      <c r="B37" s="241" t="s">
        <v>5364</v>
      </c>
      <c r="C37" s="159"/>
      <c r="D37" s="242" t="s">
        <v>5365</v>
      </c>
      <c r="E37" s="140" t="s">
        <v>54</v>
      </c>
      <c r="F37" s="281">
        <v>1300</v>
      </c>
    </row>
    <row r="38" spans="1:6" x14ac:dyDescent="0.25">
      <c r="A38" s="280">
        <v>43514</v>
      </c>
      <c r="B38" s="241" t="s">
        <v>5422</v>
      </c>
      <c r="C38" s="159"/>
      <c r="D38" s="242" t="s">
        <v>4574</v>
      </c>
      <c r="E38" s="140" t="s">
        <v>54</v>
      </c>
      <c r="F38" s="281">
        <v>1300</v>
      </c>
    </row>
    <row r="39" spans="1:6" x14ac:dyDescent="0.25">
      <c r="A39" s="280">
        <v>43542</v>
      </c>
      <c r="B39" s="241" t="s">
        <v>5262</v>
      </c>
      <c r="C39" s="159"/>
      <c r="D39" s="242" t="s">
        <v>5263</v>
      </c>
      <c r="E39" s="140" t="s">
        <v>54</v>
      </c>
      <c r="F39" s="281">
        <v>1300</v>
      </c>
    </row>
    <row r="40" spans="1:6" x14ac:dyDescent="0.25">
      <c r="A40" s="280">
        <v>43570</v>
      </c>
      <c r="B40" s="241" t="s">
        <v>5299</v>
      </c>
      <c r="C40" s="159"/>
      <c r="D40" s="242" t="s">
        <v>5300</v>
      </c>
      <c r="E40" s="140" t="s">
        <v>54</v>
      </c>
      <c r="F40" s="281">
        <v>1300</v>
      </c>
    </row>
    <row r="41" spans="1:6" x14ac:dyDescent="0.25">
      <c r="A41" s="280">
        <v>43606</v>
      </c>
      <c r="B41" s="241" t="s">
        <v>5458</v>
      </c>
      <c r="C41" s="159"/>
      <c r="D41" s="242" t="s">
        <v>5459</v>
      </c>
      <c r="E41" s="140" t="s">
        <v>54</v>
      </c>
      <c r="F41" s="281">
        <v>1300</v>
      </c>
    </row>
    <row r="42" spans="1:6" x14ac:dyDescent="0.25">
      <c r="A42" s="280">
        <v>43633</v>
      </c>
      <c r="B42" s="241" t="s">
        <v>5500</v>
      </c>
      <c r="C42" s="159"/>
      <c r="D42" s="242" t="s">
        <v>5501</v>
      </c>
      <c r="E42" s="140" t="s">
        <v>54</v>
      </c>
      <c r="F42" s="281">
        <v>1300</v>
      </c>
    </row>
    <row r="43" spans="1:6" x14ac:dyDescent="0.25">
      <c r="A43" s="280">
        <v>43662</v>
      </c>
      <c r="B43" s="241" t="s">
        <v>5554</v>
      </c>
      <c r="C43" s="159"/>
      <c r="D43" s="242" t="s">
        <v>5555</v>
      </c>
      <c r="E43" s="140" t="s">
        <v>54</v>
      </c>
      <c r="F43" s="281">
        <v>1300</v>
      </c>
    </row>
    <row r="44" spans="1:6" x14ac:dyDescent="0.25">
      <c r="A44" s="280">
        <v>43692</v>
      </c>
      <c r="B44" s="241" t="s">
        <v>5609</v>
      </c>
      <c r="C44" s="159"/>
      <c r="D44" s="242" t="s">
        <v>5610</v>
      </c>
      <c r="E44" s="140" t="s">
        <v>54</v>
      </c>
      <c r="F44" s="281">
        <v>1300</v>
      </c>
    </row>
    <row r="45" spans="1:6" x14ac:dyDescent="0.25">
      <c r="A45" s="280">
        <v>43728</v>
      </c>
      <c r="B45" s="241" t="s">
        <v>5664</v>
      </c>
      <c r="C45" s="159"/>
      <c r="D45" s="242" t="s">
        <v>5665</v>
      </c>
      <c r="E45" s="140" t="s">
        <v>54</v>
      </c>
      <c r="F45" s="281">
        <v>1300</v>
      </c>
    </row>
    <row r="46" spans="1:6" x14ac:dyDescent="0.25">
      <c r="A46" s="280">
        <v>43754</v>
      </c>
      <c r="B46" s="241" t="s">
        <v>5732</v>
      </c>
      <c r="C46" s="159"/>
      <c r="D46" s="242" t="s">
        <v>5731</v>
      </c>
      <c r="E46" s="140" t="s">
        <v>54</v>
      </c>
      <c r="F46" s="281">
        <v>1300</v>
      </c>
    </row>
    <row r="47" spans="1:6" x14ac:dyDescent="0.25">
      <c r="A47" s="280">
        <v>43790</v>
      </c>
      <c r="B47" s="241" t="s">
        <v>5832</v>
      </c>
      <c r="C47" s="159"/>
      <c r="D47" s="242" t="s">
        <v>5833</v>
      </c>
      <c r="E47" s="140" t="s">
        <v>54</v>
      </c>
      <c r="F47" s="281">
        <v>1300</v>
      </c>
    </row>
    <row r="48" spans="1:6" x14ac:dyDescent="0.25">
      <c r="A48" s="280">
        <v>43810</v>
      </c>
      <c r="B48" s="241" t="s">
        <v>5876</v>
      </c>
      <c r="C48" s="159"/>
      <c r="D48" s="242" t="s">
        <v>5877</v>
      </c>
      <c r="E48" s="140" t="s">
        <v>54</v>
      </c>
      <c r="F48" s="281">
        <v>1300</v>
      </c>
    </row>
    <row r="49" spans="1:6" x14ac:dyDescent="0.25">
      <c r="A49" s="280">
        <v>43706</v>
      </c>
      <c r="B49" s="241" t="s">
        <v>5627</v>
      </c>
      <c r="C49" s="159"/>
      <c r="D49" s="242" t="s">
        <v>5628</v>
      </c>
      <c r="E49" s="140" t="s">
        <v>135</v>
      </c>
      <c r="F49" s="281">
        <v>1269.06</v>
      </c>
    </row>
    <row r="50" spans="1:6" x14ac:dyDescent="0.25">
      <c r="A50" s="280">
        <v>43810</v>
      </c>
      <c r="B50" s="241" t="s">
        <v>5874</v>
      </c>
      <c r="C50" s="159"/>
      <c r="D50" s="242" t="s">
        <v>5875</v>
      </c>
      <c r="E50" s="140" t="s">
        <v>54</v>
      </c>
      <c r="F50" s="281">
        <v>1223.32</v>
      </c>
    </row>
    <row r="51" spans="1:6" x14ac:dyDescent="0.25">
      <c r="A51" s="280">
        <v>43678</v>
      </c>
      <c r="B51" s="241" t="s">
        <v>5587</v>
      </c>
      <c r="C51" s="159"/>
      <c r="D51" s="242"/>
      <c r="E51" s="140" t="s">
        <v>48</v>
      </c>
      <c r="F51" s="281">
        <v>1217.8599999999999</v>
      </c>
    </row>
    <row r="52" spans="1:6" x14ac:dyDescent="0.25">
      <c r="A52" s="280">
        <v>43679</v>
      </c>
      <c r="B52" s="241" t="s">
        <v>5591</v>
      </c>
      <c r="C52" s="159"/>
      <c r="D52" s="242"/>
      <c r="E52" s="140" t="s">
        <v>81</v>
      </c>
      <c r="F52" s="281">
        <v>1154</v>
      </c>
    </row>
    <row r="53" spans="1:6" x14ac:dyDescent="0.25">
      <c r="A53" s="280">
        <v>43545</v>
      </c>
      <c r="B53" s="241" t="s">
        <v>5266</v>
      </c>
      <c r="C53" s="159"/>
      <c r="D53" s="242" t="s">
        <v>5267</v>
      </c>
      <c r="E53" s="140" t="s">
        <v>135</v>
      </c>
      <c r="F53" s="281">
        <v>1123.22</v>
      </c>
    </row>
    <row r="54" spans="1:6" x14ac:dyDescent="0.25">
      <c r="A54" s="280">
        <v>43759</v>
      </c>
      <c r="B54" s="241" t="s">
        <v>5750</v>
      </c>
      <c r="C54" s="159"/>
      <c r="D54" s="242" t="s">
        <v>5751</v>
      </c>
      <c r="E54" s="140" t="s">
        <v>135</v>
      </c>
      <c r="F54" s="281">
        <v>1036.42</v>
      </c>
    </row>
    <row r="55" spans="1:6" x14ac:dyDescent="0.25">
      <c r="A55" s="280">
        <v>43738</v>
      </c>
      <c r="B55" s="241" t="s">
        <v>5685</v>
      </c>
      <c r="C55" s="159"/>
      <c r="D55" s="242" t="s">
        <v>5686</v>
      </c>
      <c r="E55" s="140" t="s">
        <v>54</v>
      </c>
      <c r="F55" s="281">
        <v>995</v>
      </c>
    </row>
    <row r="56" spans="1:6" x14ac:dyDescent="0.25">
      <c r="A56" s="280">
        <v>43644</v>
      </c>
      <c r="B56" s="241" t="s">
        <v>5518</v>
      </c>
      <c r="C56" s="159"/>
      <c r="D56" s="242" t="s">
        <v>5519</v>
      </c>
      <c r="E56" s="140" t="s">
        <v>54</v>
      </c>
      <c r="F56" s="281">
        <v>980</v>
      </c>
    </row>
    <row r="57" spans="1:6" x14ac:dyDescent="0.25">
      <c r="A57" s="280">
        <v>43570</v>
      </c>
      <c r="B57" s="241" t="s">
        <v>5301</v>
      </c>
      <c r="C57" s="159"/>
      <c r="D57" s="242" t="s">
        <v>5302</v>
      </c>
      <c r="E57" s="140" t="s">
        <v>54</v>
      </c>
      <c r="F57" s="281">
        <v>950</v>
      </c>
    </row>
    <row r="58" spans="1:6" x14ac:dyDescent="0.25">
      <c r="A58" s="280">
        <v>43769</v>
      </c>
      <c r="B58" s="241" t="s">
        <v>5776</v>
      </c>
      <c r="C58" s="159"/>
      <c r="D58" s="242" t="s">
        <v>5775</v>
      </c>
      <c r="E58" s="140" t="s">
        <v>54</v>
      </c>
      <c r="F58" s="281">
        <v>945</v>
      </c>
    </row>
    <row r="59" spans="1:6" x14ac:dyDescent="0.25">
      <c r="A59" s="280">
        <v>43623</v>
      </c>
      <c r="B59" s="241" t="s">
        <v>5487</v>
      </c>
      <c r="C59" s="159"/>
      <c r="D59" s="242"/>
      <c r="E59" s="140" t="s">
        <v>81</v>
      </c>
      <c r="F59" s="281">
        <v>920</v>
      </c>
    </row>
    <row r="60" spans="1:6" x14ac:dyDescent="0.25">
      <c r="A60" s="280">
        <v>43798</v>
      </c>
      <c r="B60" s="241" t="s">
        <v>5847</v>
      </c>
      <c r="C60" s="159"/>
      <c r="D60" s="242" t="s">
        <v>5848</v>
      </c>
      <c r="E60" s="140" t="s">
        <v>54</v>
      </c>
      <c r="F60" s="281">
        <v>906.79</v>
      </c>
    </row>
    <row r="61" spans="1:6" x14ac:dyDescent="0.25">
      <c r="A61" s="280">
        <v>43682</v>
      </c>
      <c r="B61" s="241" t="s">
        <v>5592</v>
      </c>
      <c r="C61" s="159"/>
      <c r="D61" s="242" t="s">
        <v>5593</v>
      </c>
      <c r="E61" s="140" t="s">
        <v>54</v>
      </c>
      <c r="F61" s="281">
        <v>887.2</v>
      </c>
    </row>
    <row r="62" spans="1:6" x14ac:dyDescent="0.25">
      <c r="A62" s="280">
        <v>43770</v>
      </c>
      <c r="B62" s="241" t="s">
        <v>5783</v>
      </c>
      <c r="C62" s="159"/>
      <c r="D62" s="242" t="s">
        <v>5784</v>
      </c>
      <c r="E62" s="140" t="s">
        <v>135</v>
      </c>
      <c r="F62" s="281">
        <v>850</v>
      </c>
    </row>
    <row r="63" spans="1:6" x14ac:dyDescent="0.25">
      <c r="A63" s="280">
        <v>43615</v>
      </c>
      <c r="B63" s="241" t="s">
        <v>5471</v>
      </c>
      <c r="C63" s="159"/>
      <c r="D63" s="242" t="s">
        <v>5472</v>
      </c>
      <c r="E63" s="140" t="s">
        <v>54</v>
      </c>
      <c r="F63" s="281">
        <v>750</v>
      </c>
    </row>
    <row r="64" spans="1:6" x14ac:dyDescent="0.25">
      <c r="A64" s="280">
        <v>43514</v>
      </c>
      <c r="B64" s="241" t="s">
        <v>5423</v>
      </c>
      <c r="C64" s="159"/>
      <c r="D64" s="242"/>
      <c r="E64" s="140" t="s">
        <v>48</v>
      </c>
      <c r="F64" s="281">
        <v>744.59</v>
      </c>
    </row>
    <row r="65" spans="1:6" x14ac:dyDescent="0.25">
      <c r="A65" s="280">
        <v>43553</v>
      </c>
      <c r="B65" s="241" t="s">
        <v>5273</v>
      </c>
      <c r="C65" s="159"/>
      <c r="D65" s="242"/>
      <c r="E65" s="140" t="s">
        <v>48</v>
      </c>
      <c r="F65" s="281">
        <v>742.9</v>
      </c>
    </row>
    <row r="66" spans="1:6" x14ac:dyDescent="0.25">
      <c r="A66" s="280">
        <v>43472</v>
      </c>
      <c r="B66" s="241" t="s">
        <v>5348</v>
      </c>
      <c r="C66" s="159"/>
      <c r="D66" s="242" t="s">
        <v>5345</v>
      </c>
      <c r="E66" s="140" t="s">
        <v>54</v>
      </c>
      <c r="F66" s="281">
        <v>720</v>
      </c>
    </row>
    <row r="67" spans="1:6" x14ac:dyDescent="0.25">
      <c r="A67" s="280">
        <v>43746</v>
      </c>
      <c r="B67" s="241" t="s">
        <v>5705</v>
      </c>
      <c r="C67" s="159"/>
      <c r="D67" s="242" t="s">
        <v>5706</v>
      </c>
      <c r="E67" s="140" t="s">
        <v>54</v>
      </c>
      <c r="F67" s="281">
        <v>660</v>
      </c>
    </row>
    <row r="68" spans="1:6" x14ac:dyDescent="0.25">
      <c r="A68" s="280">
        <v>43675</v>
      </c>
      <c r="B68" s="241" t="s">
        <v>5575</v>
      </c>
      <c r="C68" s="159"/>
      <c r="D68" s="242"/>
      <c r="E68" s="140" t="s">
        <v>48</v>
      </c>
      <c r="F68" s="281">
        <v>650.75</v>
      </c>
    </row>
    <row r="69" spans="1:6" x14ac:dyDescent="0.25">
      <c r="A69" s="280">
        <v>43677</v>
      </c>
      <c r="B69" s="241" t="s">
        <v>5581</v>
      </c>
      <c r="C69" s="159"/>
      <c r="D69" s="242" t="s">
        <v>5582</v>
      </c>
      <c r="E69" s="140" t="s">
        <v>54</v>
      </c>
      <c r="F69" s="281">
        <v>609.72</v>
      </c>
    </row>
    <row r="70" spans="1:6" x14ac:dyDescent="0.25">
      <c r="A70" s="280">
        <v>43557</v>
      </c>
      <c r="B70" s="241" t="s">
        <v>5280</v>
      </c>
      <c r="C70" s="159"/>
      <c r="D70" s="242" t="s">
        <v>5281</v>
      </c>
      <c r="E70" s="140" t="s">
        <v>54</v>
      </c>
      <c r="F70" s="281">
        <v>600</v>
      </c>
    </row>
    <row r="71" spans="1:6" x14ac:dyDescent="0.25">
      <c r="A71" s="280">
        <v>43706</v>
      </c>
      <c r="B71" s="241" t="s">
        <v>5629</v>
      </c>
      <c r="C71" s="159"/>
      <c r="D71" s="242"/>
      <c r="E71" s="140" t="s">
        <v>48</v>
      </c>
      <c r="F71" s="281">
        <v>595.9</v>
      </c>
    </row>
    <row r="72" spans="1:6" x14ac:dyDescent="0.25">
      <c r="A72" s="280">
        <v>43644</v>
      </c>
      <c r="B72" s="241" t="s">
        <v>5515</v>
      </c>
      <c r="C72" s="159"/>
      <c r="D72" s="242"/>
      <c r="E72" s="140" t="s">
        <v>81</v>
      </c>
      <c r="F72" s="281">
        <v>590</v>
      </c>
    </row>
    <row r="73" spans="1:6" x14ac:dyDescent="0.25">
      <c r="A73" s="280">
        <v>43644</v>
      </c>
      <c r="B73" s="241" t="s">
        <v>5516</v>
      </c>
      <c r="C73" s="159"/>
      <c r="D73" s="242"/>
      <c r="E73" s="140" t="s">
        <v>81</v>
      </c>
      <c r="F73" s="281">
        <v>590</v>
      </c>
    </row>
    <row r="74" spans="1:6" x14ac:dyDescent="0.25">
      <c r="A74" s="280">
        <v>43644</v>
      </c>
      <c r="B74" s="241" t="s">
        <v>5517</v>
      </c>
      <c r="C74" s="159"/>
      <c r="D74" s="242"/>
      <c r="E74" s="140" t="s">
        <v>81</v>
      </c>
      <c r="F74" s="281">
        <v>590</v>
      </c>
    </row>
    <row r="75" spans="1:6" x14ac:dyDescent="0.25">
      <c r="A75" s="280">
        <v>43662</v>
      </c>
      <c r="B75" s="241" t="s">
        <v>5558</v>
      </c>
      <c r="C75" s="159"/>
      <c r="D75" s="242"/>
      <c r="E75" s="140" t="s">
        <v>81</v>
      </c>
      <c r="F75" s="281">
        <v>590</v>
      </c>
    </row>
    <row r="76" spans="1:6" x14ac:dyDescent="0.25">
      <c r="A76" s="280">
        <v>43684</v>
      </c>
      <c r="B76" s="241" t="s">
        <v>5596</v>
      </c>
      <c r="C76" s="159"/>
      <c r="D76" s="242"/>
      <c r="E76" s="140" t="s">
        <v>81</v>
      </c>
      <c r="F76" s="281">
        <v>590</v>
      </c>
    </row>
    <row r="77" spans="1:6" x14ac:dyDescent="0.25">
      <c r="A77" s="280">
        <v>43711</v>
      </c>
      <c r="B77" s="241" t="s">
        <v>5638</v>
      </c>
      <c r="C77" s="159"/>
      <c r="D77" s="242"/>
      <c r="E77" s="140" t="s">
        <v>81</v>
      </c>
      <c r="F77" s="281">
        <v>590</v>
      </c>
    </row>
    <row r="78" spans="1:6" x14ac:dyDescent="0.25">
      <c r="A78" s="280">
        <v>43749</v>
      </c>
      <c r="B78" s="241" t="s">
        <v>5717</v>
      </c>
      <c r="C78" s="159"/>
      <c r="D78" s="242"/>
      <c r="E78" s="140" t="s">
        <v>81</v>
      </c>
      <c r="F78" s="281">
        <v>590</v>
      </c>
    </row>
    <row r="79" spans="1:6" x14ac:dyDescent="0.25">
      <c r="A79" s="280">
        <v>43749</v>
      </c>
      <c r="B79" s="241" t="s">
        <v>5718</v>
      </c>
      <c r="C79" s="159"/>
      <c r="D79" s="242"/>
      <c r="E79" s="140" t="s">
        <v>81</v>
      </c>
      <c r="F79" s="281">
        <v>590</v>
      </c>
    </row>
    <row r="80" spans="1:6" x14ac:dyDescent="0.25">
      <c r="A80" s="280">
        <v>43749</v>
      </c>
      <c r="B80" s="241" t="s">
        <v>5719</v>
      </c>
      <c r="C80" s="159"/>
      <c r="D80" s="242"/>
      <c r="E80" s="140" t="s">
        <v>81</v>
      </c>
      <c r="F80" s="281">
        <v>590</v>
      </c>
    </row>
    <row r="81" spans="1:6" x14ac:dyDescent="0.25">
      <c r="A81" s="280">
        <v>43752</v>
      </c>
      <c r="B81" s="241" t="s">
        <v>5720</v>
      </c>
      <c r="C81" s="159"/>
      <c r="D81" s="242"/>
      <c r="E81" s="140" t="s">
        <v>81</v>
      </c>
      <c r="F81" s="281">
        <v>590</v>
      </c>
    </row>
    <row r="82" spans="1:6" x14ac:dyDescent="0.25">
      <c r="A82" s="280">
        <v>43769</v>
      </c>
      <c r="B82" s="241" t="s">
        <v>5779</v>
      </c>
      <c r="C82" s="159"/>
      <c r="D82" s="242"/>
      <c r="E82" s="140" t="s">
        <v>81</v>
      </c>
      <c r="F82" s="281">
        <v>590</v>
      </c>
    </row>
    <row r="83" spans="1:6" x14ac:dyDescent="0.25">
      <c r="A83" s="280">
        <v>43780</v>
      </c>
      <c r="B83" s="241" t="s">
        <v>5801</v>
      </c>
      <c r="C83" s="159"/>
      <c r="D83" s="242"/>
      <c r="E83" s="140" t="s">
        <v>81</v>
      </c>
      <c r="F83" s="281">
        <v>590</v>
      </c>
    </row>
    <row r="84" spans="1:6" x14ac:dyDescent="0.25">
      <c r="A84" s="280">
        <v>43781</v>
      </c>
      <c r="B84" s="241" t="s">
        <v>5804</v>
      </c>
      <c r="C84" s="159"/>
      <c r="D84" s="242"/>
      <c r="E84" s="140" t="s">
        <v>81</v>
      </c>
      <c r="F84" s="281">
        <v>590</v>
      </c>
    </row>
    <row r="85" spans="1:6" x14ac:dyDescent="0.25">
      <c r="A85" s="280">
        <v>43761</v>
      </c>
      <c r="B85" s="241" t="s">
        <v>5759</v>
      </c>
      <c r="C85" s="159"/>
      <c r="D85" s="242"/>
      <c r="E85" s="140" t="s">
        <v>48</v>
      </c>
      <c r="F85" s="281">
        <v>575</v>
      </c>
    </row>
    <row r="86" spans="1:6" x14ac:dyDescent="0.25">
      <c r="A86" s="280">
        <v>43509</v>
      </c>
      <c r="B86" s="241" t="s">
        <v>5416</v>
      </c>
      <c r="C86" s="159"/>
      <c r="D86" s="242" t="s">
        <v>5417</v>
      </c>
      <c r="E86" s="140" t="s">
        <v>54</v>
      </c>
      <c r="F86" s="281">
        <v>510</v>
      </c>
    </row>
    <row r="87" spans="1:6" x14ac:dyDescent="0.25">
      <c r="A87" s="280">
        <v>43755</v>
      </c>
      <c r="B87" s="241" t="s">
        <v>5741</v>
      </c>
      <c r="C87" s="159"/>
      <c r="D87" s="242" t="s">
        <v>5742</v>
      </c>
      <c r="E87" s="140" t="s">
        <v>54</v>
      </c>
      <c r="F87" s="281">
        <v>495</v>
      </c>
    </row>
    <row r="88" spans="1:6" x14ac:dyDescent="0.25">
      <c r="A88" s="280">
        <v>43781</v>
      </c>
      <c r="B88" s="241" t="s">
        <v>5805</v>
      </c>
      <c r="C88" s="159"/>
      <c r="D88" s="242" t="s">
        <v>5806</v>
      </c>
      <c r="E88" s="140" t="s">
        <v>54</v>
      </c>
      <c r="F88" s="281">
        <v>468</v>
      </c>
    </row>
    <row r="89" spans="1:6" x14ac:dyDescent="0.25">
      <c r="A89" s="280">
        <v>43472</v>
      </c>
      <c r="B89" s="241" t="s">
        <v>5349</v>
      </c>
      <c r="C89" s="159"/>
      <c r="D89" s="242" t="s">
        <v>5345</v>
      </c>
      <c r="E89" s="140" t="s">
        <v>54</v>
      </c>
      <c r="F89" s="281">
        <v>450</v>
      </c>
    </row>
    <row r="90" spans="1:6" x14ac:dyDescent="0.25">
      <c r="A90" s="280">
        <v>43714</v>
      </c>
      <c r="B90" s="241" t="s">
        <v>5645</v>
      </c>
      <c r="C90" s="159"/>
      <c r="D90" s="242"/>
      <c r="E90" s="140" t="s">
        <v>48</v>
      </c>
      <c r="F90" s="281">
        <v>448.5</v>
      </c>
    </row>
    <row r="91" spans="1:6" x14ac:dyDescent="0.25">
      <c r="A91" s="280">
        <v>43587</v>
      </c>
      <c r="B91" s="241" t="s">
        <v>5320</v>
      </c>
      <c r="C91" s="159"/>
      <c r="D91" s="242">
        <v>10987</v>
      </c>
      <c r="E91" s="140"/>
      <c r="F91" s="281">
        <v>447</v>
      </c>
    </row>
    <row r="92" spans="1:6" x14ac:dyDescent="0.25">
      <c r="A92" s="280">
        <v>43629</v>
      </c>
      <c r="B92" s="241" t="s">
        <v>5495</v>
      </c>
      <c r="C92" s="159"/>
      <c r="D92" s="242"/>
      <c r="E92" s="140" t="s">
        <v>81</v>
      </c>
      <c r="F92" s="281">
        <v>425</v>
      </c>
    </row>
    <row r="93" spans="1:6" x14ac:dyDescent="0.25">
      <c r="A93" s="280">
        <v>43706</v>
      </c>
      <c r="B93" s="241" t="s">
        <v>5626</v>
      </c>
      <c r="C93" s="159"/>
      <c r="D93" s="242"/>
      <c r="E93" s="140" t="s">
        <v>81</v>
      </c>
      <c r="F93" s="281">
        <v>425</v>
      </c>
    </row>
    <row r="94" spans="1:6" x14ac:dyDescent="0.25">
      <c r="A94" s="280">
        <v>43733</v>
      </c>
      <c r="B94" s="241" t="s">
        <v>5676</v>
      </c>
      <c r="C94" s="159"/>
      <c r="D94" s="242"/>
      <c r="E94" s="140" t="s">
        <v>81</v>
      </c>
      <c r="F94" s="281">
        <v>425</v>
      </c>
    </row>
    <row r="95" spans="1:6" x14ac:dyDescent="0.25">
      <c r="A95" s="280">
        <v>43781</v>
      </c>
      <c r="B95" s="241" t="s">
        <v>5803</v>
      </c>
      <c r="C95" s="159"/>
      <c r="D95" s="242"/>
      <c r="E95" s="140" t="s">
        <v>81</v>
      </c>
      <c r="F95" s="281">
        <v>425</v>
      </c>
    </row>
    <row r="96" spans="1:6" x14ac:dyDescent="0.25">
      <c r="A96" s="280">
        <v>43783</v>
      </c>
      <c r="B96" s="241" t="s">
        <v>5817</v>
      </c>
      <c r="C96" s="159"/>
      <c r="D96" s="242"/>
      <c r="E96" s="140" t="s">
        <v>81</v>
      </c>
      <c r="F96" s="281">
        <v>425</v>
      </c>
    </row>
    <row r="97" spans="1:6" x14ac:dyDescent="0.25">
      <c r="A97" s="280">
        <v>43594</v>
      </c>
      <c r="B97" s="241" t="s">
        <v>5334</v>
      </c>
      <c r="C97" s="159"/>
      <c r="D97" s="242"/>
      <c r="E97" s="140" t="s">
        <v>48</v>
      </c>
      <c r="F97" s="281">
        <v>420</v>
      </c>
    </row>
    <row r="98" spans="1:6" x14ac:dyDescent="0.25">
      <c r="A98" s="280">
        <v>43719</v>
      </c>
      <c r="B98" s="241" t="s">
        <v>5657</v>
      </c>
      <c r="C98" s="159"/>
      <c r="D98" s="242"/>
      <c r="E98" s="140" t="s">
        <v>48</v>
      </c>
      <c r="F98" s="281">
        <v>401.1</v>
      </c>
    </row>
    <row r="99" spans="1:6" x14ac:dyDescent="0.25">
      <c r="A99" s="280">
        <v>43756</v>
      </c>
      <c r="B99" s="241" t="s">
        <v>5747</v>
      </c>
      <c r="C99" s="159"/>
      <c r="D99" s="242"/>
      <c r="E99" s="140" t="s">
        <v>48</v>
      </c>
      <c r="F99" s="281">
        <v>388.7</v>
      </c>
    </row>
    <row r="100" spans="1:6" x14ac:dyDescent="0.25">
      <c r="A100" s="280">
        <v>43812</v>
      </c>
      <c r="B100" s="241" t="s">
        <v>5884</v>
      </c>
      <c r="C100" s="159"/>
      <c r="D100" s="242"/>
      <c r="E100" s="140" t="s">
        <v>48</v>
      </c>
      <c r="F100" s="281">
        <v>387.55</v>
      </c>
    </row>
    <row r="101" spans="1:6" x14ac:dyDescent="0.25">
      <c r="A101" s="280">
        <v>43769</v>
      </c>
      <c r="B101" s="241" t="s">
        <v>5777</v>
      </c>
      <c r="C101" s="159"/>
      <c r="D101" s="242" t="s">
        <v>5778</v>
      </c>
      <c r="E101" s="140" t="s">
        <v>54</v>
      </c>
      <c r="F101" s="281">
        <v>386</v>
      </c>
    </row>
    <row r="102" spans="1:6" x14ac:dyDescent="0.25">
      <c r="A102" s="280">
        <v>43679</v>
      </c>
      <c r="B102" s="241" t="s">
        <v>5588</v>
      </c>
      <c r="C102" s="159"/>
      <c r="D102" s="242"/>
      <c r="E102" s="140" t="s">
        <v>303</v>
      </c>
      <c r="F102" s="281">
        <v>359.1</v>
      </c>
    </row>
    <row r="103" spans="1:6" x14ac:dyDescent="0.25">
      <c r="A103" s="280">
        <v>43703</v>
      </c>
      <c r="B103" s="241" t="s">
        <v>5623</v>
      </c>
      <c r="C103" s="159"/>
      <c r="D103" s="242"/>
      <c r="E103" s="140" t="s">
        <v>48</v>
      </c>
      <c r="F103" s="281">
        <v>300</v>
      </c>
    </row>
    <row r="104" spans="1:6" x14ac:dyDescent="0.25">
      <c r="A104" s="280">
        <v>43719</v>
      </c>
      <c r="B104" s="241" t="s">
        <v>5651</v>
      </c>
      <c r="C104" s="159"/>
      <c r="D104" s="242" t="s">
        <v>5652</v>
      </c>
      <c r="E104" s="140" t="s">
        <v>54</v>
      </c>
      <c r="F104" s="281">
        <v>299</v>
      </c>
    </row>
    <row r="105" spans="1:6" x14ac:dyDescent="0.25">
      <c r="A105" s="280">
        <v>43777</v>
      </c>
      <c r="B105" s="241" t="s">
        <v>5797</v>
      </c>
      <c r="C105" s="159"/>
      <c r="D105" s="242" t="s">
        <v>5798</v>
      </c>
      <c r="E105" s="140" t="s">
        <v>54</v>
      </c>
      <c r="F105" s="281">
        <v>279</v>
      </c>
    </row>
    <row r="106" spans="1:6" x14ac:dyDescent="0.25">
      <c r="A106" s="280">
        <v>43781</v>
      </c>
      <c r="B106" s="241" t="s">
        <v>5802</v>
      </c>
      <c r="C106" s="159"/>
      <c r="D106" s="242"/>
      <c r="E106" s="140" t="s">
        <v>48</v>
      </c>
      <c r="F106" s="281">
        <v>278.25</v>
      </c>
    </row>
    <row r="107" spans="1:6" x14ac:dyDescent="0.25">
      <c r="A107" s="280">
        <v>43769</v>
      </c>
      <c r="B107" s="241" t="s">
        <v>5780</v>
      </c>
      <c r="C107" s="159"/>
      <c r="D107" s="242"/>
      <c r="E107" s="140" t="s">
        <v>81</v>
      </c>
      <c r="F107" s="281">
        <v>260</v>
      </c>
    </row>
    <row r="108" spans="1:6" x14ac:dyDescent="0.25">
      <c r="A108" s="280">
        <v>43796</v>
      </c>
      <c r="B108" s="241" t="s">
        <v>5842</v>
      </c>
      <c r="C108" s="159"/>
      <c r="D108" s="242"/>
      <c r="E108" s="140" t="s">
        <v>81</v>
      </c>
      <c r="F108" s="281">
        <v>260</v>
      </c>
    </row>
    <row r="109" spans="1:6" x14ac:dyDescent="0.25">
      <c r="A109" s="280">
        <v>43805</v>
      </c>
      <c r="B109" s="241" t="s">
        <v>5867</v>
      </c>
      <c r="C109" s="159"/>
      <c r="D109" s="242"/>
      <c r="E109" s="140" t="s">
        <v>81</v>
      </c>
      <c r="F109" s="281">
        <v>260</v>
      </c>
    </row>
    <row r="110" spans="1:6" x14ac:dyDescent="0.25">
      <c r="A110" s="280">
        <v>43538</v>
      </c>
      <c r="B110" s="241" t="s">
        <v>5256</v>
      </c>
      <c r="C110" s="159"/>
      <c r="D110" s="242"/>
      <c r="E110" s="140" t="s">
        <v>81</v>
      </c>
      <c r="F110" s="281">
        <v>255</v>
      </c>
    </row>
    <row r="111" spans="1:6" x14ac:dyDescent="0.25">
      <c r="A111" s="280">
        <v>43570</v>
      </c>
      <c r="B111" s="241" t="s">
        <v>5298</v>
      </c>
      <c r="C111" s="159"/>
      <c r="D111" s="242"/>
      <c r="E111" s="140" t="s">
        <v>81</v>
      </c>
      <c r="F111" s="281">
        <v>255</v>
      </c>
    </row>
    <row r="112" spans="1:6" x14ac:dyDescent="0.25">
      <c r="A112" s="280">
        <v>43671</v>
      </c>
      <c r="B112" s="241" t="s">
        <v>5568</v>
      </c>
      <c r="C112" s="159"/>
      <c r="D112" s="242"/>
      <c r="E112" s="140" t="s">
        <v>81</v>
      </c>
      <c r="F112" s="281">
        <v>255</v>
      </c>
    </row>
    <row r="113" spans="1:6" x14ac:dyDescent="0.25">
      <c r="A113" s="280">
        <v>43502</v>
      </c>
      <c r="B113" s="241" t="s">
        <v>5406</v>
      </c>
      <c r="C113" s="159"/>
      <c r="D113" s="242"/>
      <c r="E113" s="140" t="s">
        <v>81</v>
      </c>
      <c r="F113" s="281">
        <v>250</v>
      </c>
    </row>
    <row r="114" spans="1:6" x14ac:dyDescent="0.25">
      <c r="A114" s="280">
        <v>43565</v>
      </c>
      <c r="B114" s="241" t="s">
        <v>5296</v>
      </c>
      <c r="C114" s="159"/>
      <c r="D114" s="242" t="s">
        <v>5297</v>
      </c>
      <c r="E114" s="140" t="s">
        <v>54</v>
      </c>
      <c r="F114" s="281">
        <v>244.15</v>
      </c>
    </row>
    <row r="115" spans="1:6" x14ac:dyDescent="0.25">
      <c r="A115" s="280">
        <v>43633</v>
      </c>
      <c r="B115" s="241" t="s">
        <v>5502</v>
      </c>
      <c r="C115" s="159"/>
      <c r="D115" s="242" t="s">
        <v>5503</v>
      </c>
      <c r="E115" s="140" t="s">
        <v>54</v>
      </c>
      <c r="F115" s="281">
        <v>240</v>
      </c>
    </row>
    <row r="116" spans="1:6" x14ac:dyDescent="0.25">
      <c r="A116" s="280">
        <v>43483</v>
      </c>
      <c r="B116" s="241" t="s">
        <v>5366</v>
      </c>
      <c r="C116" s="159"/>
      <c r="D116" s="242"/>
      <c r="E116" s="140" t="s">
        <v>81</v>
      </c>
      <c r="F116" s="281">
        <v>230</v>
      </c>
    </row>
    <row r="117" spans="1:6" x14ac:dyDescent="0.25">
      <c r="A117" s="280">
        <v>43546</v>
      </c>
      <c r="B117" s="241" t="s">
        <v>5268</v>
      </c>
      <c r="C117" s="159"/>
      <c r="D117" s="242" t="s">
        <v>5269</v>
      </c>
      <c r="E117" s="140" t="s">
        <v>54</v>
      </c>
      <c r="F117" s="281">
        <v>225</v>
      </c>
    </row>
    <row r="118" spans="1:6" x14ac:dyDescent="0.25">
      <c r="A118" s="280">
        <v>43510</v>
      </c>
      <c r="B118" s="241" t="s">
        <v>5418</v>
      </c>
      <c r="C118" s="159"/>
      <c r="D118" s="242"/>
      <c r="E118" s="140" t="s">
        <v>48</v>
      </c>
      <c r="F118" s="281">
        <v>207.9</v>
      </c>
    </row>
    <row r="119" spans="1:6" x14ac:dyDescent="0.25">
      <c r="A119" s="280">
        <v>43605</v>
      </c>
      <c r="B119" s="241" t="s">
        <v>5457</v>
      </c>
      <c r="C119" s="159"/>
      <c r="D119" s="242"/>
      <c r="E119" s="140" t="s">
        <v>48</v>
      </c>
      <c r="F119" s="281">
        <v>192</v>
      </c>
    </row>
    <row r="120" spans="1:6" x14ac:dyDescent="0.25">
      <c r="A120" s="280">
        <v>43808</v>
      </c>
      <c r="B120" s="241" t="s">
        <v>5868</v>
      </c>
      <c r="C120" s="159"/>
      <c r="D120" s="242" t="s">
        <v>5869</v>
      </c>
      <c r="E120" s="140" t="s">
        <v>54</v>
      </c>
      <c r="F120" s="281">
        <v>186</v>
      </c>
    </row>
    <row r="121" spans="1:6" x14ac:dyDescent="0.25">
      <c r="A121" s="280">
        <v>43642</v>
      </c>
      <c r="B121" s="241" t="s">
        <v>5510</v>
      </c>
      <c r="C121" s="159"/>
      <c r="D121" s="242"/>
      <c r="E121" s="140" t="s">
        <v>48</v>
      </c>
      <c r="F121" s="281">
        <v>181</v>
      </c>
    </row>
    <row r="122" spans="1:6" x14ac:dyDescent="0.25">
      <c r="A122" s="280">
        <v>43805</v>
      </c>
      <c r="B122" s="241" t="s">
        <v>5861</v>
      </c>
      <c r="C122" s="159"/>
      <c r="D122" s="242" t="s">
        <v>5862</v>
      </c>
      <c r="E122" s="140" t="s">
        <v>54</v>
      </c>
      <c r="F122" s="281">
        <v>122</v>
      </c>
    </row>
    <row r="123" spans="1:6" x14ac:dyDescent="0.25">
      <c r="A123" s="280">
        <v>43592</v>
      </c>
      <c r="B123" s="241" t="s">
        <v>5328</v>
      </c>
      <c r="C123" s="159"/>
      <c r="D123" s="242" t="s">
        <v>5329</v>
      </c>
      <c r="E123" s="140" t="s">
        <v>54</v>
      </c>
      <c r="F123" s="281">
        <v>120</v>
      </c>
    </row>
    <row r="124" spans="1:6" x14ac:dyDescent="0.25">
      <c r="A124" s="280">
        <v>43721</v>
      </c>
      <c r="B124" s="241" t="s">
        <v>5658</v>
      </c>
      <c r="C124" s="159"/>
      <c r="D124" s="242" t="s">
        <v>5659</v>
      </c>
      <c r="E124" s="140" t="s">
        <v>54</v>
      </c>
      <c r="F124" s="281">
        <v>109.14</v>
      </c>
    </row>
    <row r="125" spans="1:6" x14ac:dyDescent="0.25">
      <c r="A125" s="280">
        <v>43811</v>
      </c>
      <c r="B125" s="241" t="s">
        <v>5878</v>
      </c>
      <c r="C125" s="159"/>
      <c r="D125" s="242" t="s">
        <v>5879</v>
      </c>
      <c r="E125" s="140" t="s">
        <v>51</v>
      </c>
      <c r="F125" s="281">
        <v>100</v>
      </c>
    </row>
    <row r="126" spans="1:6" x14ac:dyDescent="0.25">
      <c r="A126" s="280">
        <v>43782</v>
      </c>
      <c r="B126" s="241" t="s">
        <v>5813</v>
      </c>
      <c r="C126" s="159"/>
      <c r="D126" s="242" t="s">
        <v>5814</v>
      </c>
      <c r="E126" s="140" t="s">
        <v>54</v>
      </c>
      <c r="F126" s="281">
        <v>93</v>
      </c>
    </row>
    <row r="127" spans="1:6" x14ac:dyDescent="0.25">
      <c r="A127" s="280">
        <v>43805</v>
      </c>
      <c r="B127" s="241" t="s">
        <v>5865</v>
      </c>
      <c r="C127" s="159"/>
      <c r="D127" s="242" t="s">
        <v>5866</v>
      </c>
      <c r="E127" s="140" t="s">
        <v>54</v>
      </c>
      <c r="F127" s="281">
        <v>78</v>
      </c>
    </row>
    <row r="128" spans="1:6" x14ac:dyDescent="0.25">
      <c r="A128" s="280">
        <v>43721</v>
      </c>
      <c r="B128" s="241" t="s">
        <v>5660</v>
      </c>
      <c r="C128" s="159"/>
      <c r="D128" s="242" t="s">
        <v>5661</v>
      </c>
      <c r="E128" s="140" t="s">
        <v>54</v>
      </c>
      <c r="F128" s="281">
        <v>73.239999999999995</v>
      </c>
    </row>
    <row r="129" spans="1:6" x14ac:dyDescent="0.25">
      <c r="A129" s="280">
        <v>43815</v>
      </c>
      <c r="B129" s="241" t="s">
        <v>5889</v>
      </c>
      <c r="C129" s="159"/>
      <c r="D129" s="242"/>
      <c r="E129" s="140" t="s">
        <v>48</v>
      </c>
      <c r="F129" s="281">
        <v>70</v>
      </c>
    </row>
    <row r="130" spans="1:6" x14ac:dyDescent="0.25">
      <c r="A130" s="280">
        <v>43762</v>
      </c>
      <c r="B130" s="241" t="s">
        <v>5760</v>
      </c>
      <c r="C130" s="159"/>
      <c r="D130" s="242"/>
      <c r="E130" s="140" t="s">
        <v>48</v>
      </c>
      <c r="F130" s="281">
        <v>64.3</v>
      </c>
    </row>
    <row r="131" spans="1:6" x14ac:dyDescent="0.25">
      <c r="A131" s="280">
        <v>43755</v>
      </c>
      <c r="B131" s="241" t="s">
        <v>5739</v>
      </c>
      <c r="C131" s="159"/>
      <c r="D131" s="242" t="s">
        <v>5740</v>
      </c>
      <c r="E131" s="140" t="s">
        <v>54</v>
      </c>
      <c r="F131" s="281">
        <v>60</v>
      </c>
    </row>
    <row r="132" spans="1:6" x14ac:dyDescent="0.25">
      <c r="A132" s="280">
        <v>43615</v>
      </c>
      <c r="B132" s="241" t="s">
        <v>5473</v>
      </c>
      <c r="C132" s="159"/>
      <c r="D132" s="242" t="s">
        <v>5474</v>
      </c>
      <c r="E132" s="140" t="s">
        <v>54</v>
      </c>
      <c r="F132" s="281">
        <v>58.22</v>
      </c>
    </row>
    <row r="133" spans="1:6" x14ac:dyDescent="0.25">
      <c r="A133" s="280">
        <v>43753</v>
      </c>
      <c r="B133" s="241" t="s">
        <v>5729</v>
      </c>
      <c r="C133" s="159"/>
      <c r="D133" s="242"/>
      <c r="E133" s="140" t="s">
        <v>48</v>
      </c>
      <c r="F133" s="281">
        <v>53</v>
      </c>
    </row>
    <row r="134" spans="1:6" x14ac:dyDescent="0.25">
      <c r="A134" s="280">
        <v>43801</v>
      </c>
      <c r="B134" s="241" t="s">
        <v>5849</v>
      </c>
      <c r="C134" s="159"/>
      <c r="D134" s="242" t="s">
        <v>5850</v>
      </c>
      <c r="E134" s="140" t="s">
        <v>54</v>
      </c>
      <c r="F134" s="281">
        <v>50.43</v>
      </c>
    </row>
    <row r="135" spans="1:6" x14ac:dyDescent="0.25">
      <c r="A135" s="280">
        <v>43501</v>
      </c>
      <c r="B135" s="241" t="s">
        <v>5401</v>
      </c>
      <c r="C135" s="159"/>
      <c r="D135" s="242"/>
      <c r="E135" s="140" t="s">
        <v>48</v>
      </c>
      <c r="F135" s="281">
        <v>34</v>
      </c>
    </row>
    <row r="136" spans="1:6" x14ac:dyDescent="0.25">
      <c r="A136" s="280">
        <v>43721</v>
      </c>
      <c r="B136" s="241" t="s">
        <v>5662</v>
      </c>
      <c r="C136" s="159"/>
      <c r="D136" s="242" t="s">
        <v>5663</v>
      </c>
      <c r="E136" s="140" t="s">
        <v>54</v>
      </c>
      <c r="F136" s="281">
        <v>26.04</v>
      </c>
    </row>
    <row r="137" spans="1:6" x14ac:dyDescent="0.25">
      <c r="A137" s="280">
        <v>43614</v>
      </c>
      <c r="B137" s="241" t="s">
        <v>5470</v>
      </c>
      <c r="C137" s="159"/>
      <c r="D137" s="242"/>
      <c r="E137" s="140" t="s">
        <v>303</v>
      </c>
      <c r="F137" s="281">
        <v>0</v>
      </c>
    </row>
    <row r="138" spans="1:6" x14ac:dyDescent="0.25">
      <c r="A138" s="280">
        <v>43643</v>
      </c>
      <c r="B138" s="241" t="s">
        <v>5511</v>
      </c>
      <c r="C138" s="159"/>
      <c r="D138" s="242"/>
      <c r="E138" s="140" t="s">
        <v>303</v>
      </c>
      <c r="F138" s="281">
        <v>0</v>
      </c>
    </row>
    <row r="139" spans="1:6" x14ac:dyDescent="0.25">
      <c r="A139" s="280">
        <v>43675</v>
      </c>
      <c r="B139" s="241" t="s">
        <v>5574</v>
      </c>
      <c r="C139" s="159"/>
      <c r="D139" s="242"/>
      <c r="E139" s="140" t="s">
        <v>303</v>
      </c>
      <c r="F139" s="281">
        <v>0</v>
      </c>
    </row>
    <row r="140" spans="1:6" x14ac:dyDescent="0.25">
      <c r="A140" s="280">
        <v>43803</v>
      </c>
      <c r="B140" s="241" t="s">
        <v>5854</v>
      </c>
      <c r="C140" s="159"/>
      <c r="D140" s="242"/>
      <c r="E140" s="140" t="s">
        <v>303</v>
      </c>
      <c r="F140" s="281">
        <v>0</v>
      </c>
    </row>
  </sheetData>
  <autoFilter ref="A1:F140">
    <sortState ref="A2:F140">
      <sortCondition descending="1" ref="F1:F140"/>
    </sortState>
  </autoFilter>
  <conditionalFormatting sqref="A35:B140 D35:F140">
    <cfRule type="cellIs" dxfId="50" priority="7" operator="equal">
      <formula>"C"</formula>
    </cfRule>
    <cfRule type="cellIs" dxfId="49" priority="8" operator="equal">
      <formula>"C"</formula>
    </cfRule>
  </conditionalFormatting>
  <conditionalFormatting sqref="A2:B34">
    <cfRule type="cellIs" dxfId="48" priority="5" operator="equal">
      <formula>"C"</formula>
    </cfRule>
    <cfRule type="cellIs" dxfId="47" priority="6" operator="equal">
      <formula>"C"</formula>
    </cfRule>
  </conditionalFormatting>
  <conditionalFormatting sqref="F2:F34">
    <cfRule type="cellIs" dxfId="46" priority="1" operator="equal">
      <formula>"C"</formula>
    </cfRule>
    <cfRule type="cellIs" dxfId="45" priority="2" operator="equal">
      <formula>"C"</formula>
    </cfRule>
  </conditionalFormatting>
  <conditionalFormatting sqref="D2:E34">
    <cfRule type="cellIs" dxfId="44" priority="3" operator="equal">
      <formula>"C"</formula>
    </cfRule>
    <cfRule type="cellIs" dxfId="43" priority="4" operator="equal">
      <formula>"C"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Adiantamento Cosme Regly</vt:lpstr>
      <vt:lpstr>Adiantamentos Aloisio</vt:lpstr>
      <vt:lpstr>RESUMO</vt:lpstr>
      <vt:lpstr>FUNCATE</vt:lpstr>
      <vt:lpstr>BIO RIO</vt:lpstr>
      <vt:lpstr>FACC</vt:lpstr>
      <vt:lpstr>Folha1</vt:lpstr>
      <vt:lpstr>para marcação</vt:lpstr>
      <vt:lpstr>Plan1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ACCUNHA</dc:creator>
  <cp:lastModifiedBy>Vanessa Menezes Campos</cp:lastModifiedBy>
  <cp:lastPrinted>2016-06-29T03:13:50Z</cp:lastPrinted>
  <dcterms:created xsi:type="dcterms:W3CDTF">2014-08-18T16:04:49Z</dcterms:created>
  <dcterms:modified xsi:type="dcterms:W3CDTF">2021-05-10T14:03:57Z</dcterms:modified>
</cp:coreProperties>
</file>