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12760" yWindow="0" windowWidth="20820" windowHeight="14760" tabRatio="500" activeTab="3"/>
  </bookViews>
  <sheets>
    <sheet name="Q1-2" sheetId="1" r:id="rId1"/>
    <sheet name="Q3" sheetId="2" r:id="rId2"/>
    <sheet name="Q4" sheetId="3" r:id="rId3"/>
    <sheet name="Q5-6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4" l="1"/>
  <c r="B14" i="4"/>
  <c r="B13" i="4"/>
  <c r="B11" i="4"/>
  <c r="B8" i="4"/>
  <c r="B1" i="2"/>
  <c r="B5" i="4"/>
  <c r="B6" i="4"/>
  <c r="B7" i="3"/>
  <c r="B6" i="3"/>
  <c r="B5" i="3"/>
  <c r="F7" i="1"/>
  <c r="E2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<sst xmlns="http://schemas.openxmlformats.org/spreadsheetml/2006/main" count="29" uniqueCount="28">
  <si>
    <t>s_t</t>
  </si>
  <si>
    <t>d_t</t>
  </si>
  <si>
    <t>$</t>
  </si>
  <si>
    <t>years</t>
  </si>
  <si>
    <t>X</t>
  </si>
  <si>
    <t>F_0</t>
  </si>
  <si>
    <t>S</t>
  </si>
  <si>
    <t>Q required</t>
  </si>
  <si>
    <t>contracts</t>
  </si>
  <si>
    <t>Volatility</t>
  </si>
  <si>
    <t>orange</t>
  </si>
  <si>
    <t>grape</t>
  </si>
  <si>
    <t>Correlation</t>
  </si>
  <si>
    <t>Cov(o,g)</t>
  </si>
  <si>
    <t>Var(o)</t>
  </si>
  <si>
    <t>y</t>
  </si>
  <si>
    <t>Number of contracts</t>
  </si>
  <si>
    <t>u</t>
  </si>
  <si>
    <t>R</t>
  </si>
  <si>
    <t>S_0</t>
  </si>
  <si>
    <t>K</t>
  </si>
  <si>
    <t>q</t>
  </si>
  <si>
    <t>d</t>
  </si>
  <si>
    <t>C_0</t>
  </si>
  <si>
    <t>x</t>
  </si>
  <si>
    <t>cents/future contract</t>
  </si>
  <si>
    <t>C_u</t>
  </si>
  <si>
    <t>C_d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</si>
</sst>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10" fontId="0" fillId="0" borderId="0" xfId="1" applyNumberFormat="1" applyFont="1"/>
    <xf numFmtId="164" fontId="0" fillId="0" borderId="0" xfId="1" applyNumberFormat="1" applyFont="1"/>
    <xf numFmtId="164" fontId="0" fillId="2" borderId="0" xfId="1" applyNumberFormat="1" applyFont="1" applyFill="1"/>
    <xf numFmtId="164" fontId="0" fillId="0" borderId="0" xfId="0" applyNumberFormat="1"/>
    <xf numFmtId="9" fontId="0" fillId="0" borderId="0" xfId="1" applyFont="1"/>
    <xf numFmtId="10" fontId="0" fillId="2" borderId="0" xfId="1" applyNumberFormat="1" applyFont="1" applyFill="1"/>
    <xf numFmtId="2" fontId="0" fillId="0" borderId="0" xfId="0" applyNumberFormat="1"/>
    <xf numFmtId="1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2" fontId="0" fillId="2" borderId="0" xfId="0" applyNumberFormat="1" applyFill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E5" sqref="E5"/>
    </sheetView>
  </sheetViews>
  <sheetFormatPr baseColWidth="10" defaultRowHeight="15" x14ac:dyDescent="0"/>
  <sheetData>
    <row r="1" spans="1:6">
      <c r="B1" t="s">
        <v>0</v>
      </c>
      <c r="C1" t="s">
        <v>1</v>
      </c>
      <c r="E1" t="s">
        <v>2</v>
      </c>
      <c r="F1" t="s">
        <v>3</v>
      </c>
    </row>
    <row r="2" spans="1:6">
      <c r="A2">
        <v>1</v>
      </c>
      <c r="B2" s="1">
        <v>7.0000000000000007E-2</v>
      </c>
      <c r="C2" s="2">
        <f t="shared" ref="C2:C7" si="0">1/(1+B2)^A2</f>
        <v>0.93457943925233644</v>
      </c>
      <c r="E2">
        <f>10^6</f>
        <v>1000000</v>
      </c>
      <c r="F2">
        <v>6</v>
      </c>
    </row>
    <row r="3" spans="1:6">
      <c r="A3">
        <v>2</v>
      </c>
      <c r="B3" s="1">
        <v>7.2999999999999995E-2</v>
      </c>
      <c r="C3" s="2">
        <f t="shared" si="0"/>
        <v>0.86856146244904819</v>
      </c>
    </row>
    <row r="4" spans="1:6">
      <c r="A4">
        <v>3</v>
      </c>
      <c r="B4" s="1">
        <v>7.6999999999999999E-2</v>
      </c>
      <c r="C4" s="2">
        <f t="shared" si="0"/>
        <v>0.80048443204548492</v>
      </c>
    </row>
    <row r="5" spans="1:6">
      <c r="A5">
        <v>4</v>
      </c>
      <c r="B5" s="1">
        <v>8.1000000000000003E-2</v>
      </c>
      <c r="C5" s="3">
        <f t="shared" si="0"/>
        <v>0.73231381005366081</v>
      </c>
    </row>
    <row r="6" spans="1:6">
      <c r="A6">
        <v>5</v>
      </c>
      <c r="B6" s="1">
        <v>8.4000000000000005E-2</v>
      </c>
      <c r="C6" s="2">
        <f t="shared" si="0"/>
        <v>0.66811864089371786</v>
      </c>
    </row>
    <row r="7" spans="1:6">
      <c r="A7">
        <v>6</v>
      </c>
      <c r="B7" s="1">
        <v>8.7999999999999995E-2</v>
      </c>
      <c r="C7" s="2">
        <f t="shared" si="0"/>
        <v>0.60287410171118916</v>
      </c>
      <c r="E7" t="s">
        <v>4</v>
      </c>
      <c r="F7" s="6">
        <f>(1-C7)/SUM(C2:C7)</f>
        <v>8.6201816758065569E-2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1" sqref="B1"/>
    </sheetView>
  </sheetViews>
  <sheetFormatPr baseColWidth="10" defaultRowHeight="15" x14ac:dyDescent="0"/>
  <sheetData>
    <row r="1" spans="1:3">
      <c r="A1" t="s">
        <v>5</v>
      </c>
      <c r="B1" s="9">
        <f>118.65</f>
        <v>118.65</v>
      </c>
      <c r="C1" t="s">
        <v>25</v>
      </c>
    </row>
    <row r="2" spans="1:3">
      <c r="A2" t="s">
        <v>6</v>
      </c>
      <c r="B2">
        <v>15000</v>
      </c>
    </row>
    <row r="3" spans="1:3">
      <c r="A3" t="s">
        <v>7</v>
      </c>
      <c r="B3">
        <v>10</v>
      </c>
      <c r="C3" t="s">
        <v>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B7" sqref="B7"/>
    </sheetView>
  </sheetViews>
  <sheetFormatPr baseColWidth="10" defaultRowHeight="15" x14ac:dyDescent="0"/>
  <sheetData>
    <row r="1" spans="1:6">
      <c r="A1" t="s">
        <v>9</v>
      </c>
      <c r="B1" t="s">
        <v>10</v>
      </c>
      <c r="C1" s="5">
        <v>0.2</v>
      </c>
      <c r="E1">
        <v>10</v>
      </c>
      <c r="F1" t="s">
        <v>16</v>
      </c>
    </row>
    <row r="2" spans="1:6">
      <c r="B2" t="s">
        <v>11</v>
      </c>
      <c r="C2" s="5">
        <v>0.25</v>
      </c>
    </row>
    <row r="3" spans="1:6">
      <c r="A3" t="s">
        <v>12</v>
      </c>
      <c r="B3">
        <v>0.7</v>
      </c>
    </row>
    <row r="5" spans="1:6">
      <c r="A5" t="s">
        <v>13</v>
      </c>
      <c r="B5">
        <f>B3*C1*C2</f>
        <v>3.4999999999999996E-2</v>
      </c>
    </row>
    <row r="6" spans="1:6">
      <c r="A6" t="s">
        <v>14</v>
      </c>
      <c r="B6">
        <f>C1^2</f>
        <v>4.0000000000000008E-2</v>
      </c>
    </row>
    <row r="7" spans="1:6">
      <c r="A7" t="s">
        <v>15</v>
      </c>
      <c r="B7" s="8">
        <f>B5/B6*E1</f>
        <v>8.7499999999999982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B11" sqref="B11"/>
    </sheetView>
  </sheetViews>
  <sheetFormatPr baseColWidth="10" defaultRowHeight="15" x14ac:dyDescent="0"/>
  <sheetData>
    <row r="1" spans="1:3">
      <c r="A1" t="s">
        <v>18</v>
      </c>
      <c r="B1">
        <v>1.02</v>
      </c>
    </row>
    <row r="2" spans="1:3">
      <c r="A2" t="s">
        <v>19</v>
      </c>
      <c r="B2">
        <v>100</v>
      </c>
    </row>
    <row r="3" spans="1:3">
      <c r="A3" t="s">
        <v>17</v>
      </c>
      <c r="B3">
        <v>1.05</v>
      </c>
    </row>
    <row r="4" spans="1:3">
      <c r="A4" t="s">
        <v>20</v>
      </c>
      <c r="B4">
        <v>102</v>
      </c>
    </row>
    <row r="5" spans="1:3">
      <c r="A5" t="s">
        <v>22</v>
      </c>
      <c r="B5">
        <f>1/B3</f>
        <v>0.95238095238095233</v>
      </c>
    </row>
    <row r="6" spans="1:3">
      <c r="A6" t="s">
        <v>21</v>
      </c>
      <c r="B6">
        <f>(B1-B5)/(B3-B5)</f>
        <v>0.69268292682926835</v>
      </c>
    </row>
    <row r="8" spans="1:3">
      <c r="A8" t="s">
        <v>26</v>
      </c>
      <c r="B8" s="7">
        <f>B3*B2-B4</f>
        <v>3</v>
      </c>
    </row>
    <row r="9" spans="1:3">
      <c r="A9" t="s">
        <v>27</v>
      </c>
      <c r="B9" s="7">
        <v>0</v>
      </c>
    </row>
    <row r="11" spans="1:3">
      <c r="A11" t="s">
        <v>23</v>
      </c>
      <c r="B11" s="11">
        <f>(1/B1)*(B6*B8 +(1-B6)*B9)</f>
        <v>2.037302725968436</v>
      </c>
      <c r="C11" s="7">
        <f>B13*B2+B14</f>
        <v>2.0373027259684413</v>
      </c>
    </row>
    <row r="12" spans="1:3">
      <c r="B12" s="7"/>
    </row>
    <row r="13" spans="1:3">
      <c r="A13" t="s">
        <v>24</v>
      </c>
      <c r="B13" s="4">
        <f>(B8-B9)/B2/(B3-B5)</f>
        <v>0.30731707317073137</v>
      </c>
    </row>
    <row r="14" spans="1:3">
      <c r="A14" t="s">
        <v>15</v>
      </c>
      <c r="B14" s="10">
        <f>(B8-B3*B2*B13)/B1</f>
        <v>-28.694404591104696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Q1-2</vt:lpstr>
      <vt:lpstr>Q3</vt:lpstr>
      <vt:lpstr>Q4</vt:lpstr>
      <vt:lpstr>Q5-6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Huynen</dc:creator>
  <cp:lastModifiedBy>Alexandre Huynen</cp:lastModifiedBy>
  <dcterms:created xsi:type="dcterms:W3CDTF">2017-08-05T14:41:35Z</dcterms:created>
  <dcterms:modified xsi:type="dcterms:W3CDTF">2017-08-08T21:12:42Z</dcterms:modified>
</cp:coreProperties>
</file>