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479" documentId="8_{5D30225E-8201-4AB0-8799-B58CD7CB5EC6}" xr6:coauthVersionLast="46" xr6:coauthVersionMax="46" xr10:uidLastSave="{CD90A263-FC1E-4DE6-A00D-4CE8F92139AF}"/>
  <bookViews>
    <workbookView xWindow="0" yWindow="0" windowWidth="16380" windowHeight="819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8" i="8" l="1"/>
  <c r="E50" i="8" l="1"/>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<sst xmlns="http://schemas.openxmlformats.org/spreadsheetml/2006/main" count="478" uniqueCount="266">
  <si>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</si>
  <si>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</si>
  <si>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</si>
  <si>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</si>
  <si>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</si>
  <si>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</si>
  <si>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</si>
  <si>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</si>
  <si>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</si>
  <si>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</si>
  <si>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</si>
  <si>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</si>
  <si>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</si>
  <si>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</si>
  <si>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</si>
  <si>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</si>
  <si>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</si>
  <si>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</si>
  <si>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</si>
  <si>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</si>
  <si>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</si>
  <si>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</si>
  <si>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</si>
  <si>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</si>
  <si>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</si>
  <si>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</si>
  <si>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</si>
  <si>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</si>
  <si>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</si>
  <si>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</si>
  <si>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</si>
  <si>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</si>
  <si>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</si>
  <si>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</si>
  <si>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</si>
  <si>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</si>
  <si>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</si>
  <si>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</si>
  <si>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</si>
  <si>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</si>
  <si>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</si>
  <si>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</si>
  <si>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</si>
  <si>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</si>
  <si>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</si>
  <si>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</si>
  <si>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</si>
  <si>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</si>
  <si>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</si>
  <si>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</si>
  <si>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</si>
  <si>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</si>
  <si>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</si>
  <si>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</si>
  <si>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</si>
  <si>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</si>
  <si>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</si>
  <si>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</si>
  <si>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</si>
  <si>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</si>
  <si>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</si>
  <si>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</si>
  <si>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</si>
  <si>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</si>
  <si>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</si>
  <si>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</si>
  <si>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</si>
  <si>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</si>
  <si>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</si>
  <si>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</si>
  <si>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</si>
  <si>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</si>
  <si>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</si>
  <si>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</si>
  <si>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</si>
  <si>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</si>
  <si>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</si>
  <si>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</si>
  <si>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</si>
  <si>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</si>
  <si>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</si>
  <si>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</si>
  <si>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</si>
  <si>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(Lamontagne)</t>
  </si>
  <si>
    <t>La classe n'a qu'une responsabilitée et elle est non triviale.</t>
  </si>
  <si>
    <t>Le magnétisme devrait être gérer à l'extérieur de la selection</t>
  </si>
  <si>
    <t>Le nom de la classe est approprié. _x000D_
Utilisation appropriée des suffixes ({..}Component,{..}Controller, {..}Service, etc.). _x000D_
Le format à utiliser est le PascalCase</t>
  </si>
  <si>
    <t>La classe ne comporte pas d'attributs inutiles (incluant des getter/setter inutiles). 
Les attributs ne représentent que des états de la classe. 
Un attribut utilisé seulement dans les tests ne devrait pas exister.</t>
  </si>
  <si>
    <t xml:space="preserve">AttributeSelectionComponent ngOnInit inutile
</t>
  </si>
  <si>
    <t>La classe minimise l'accessibilité des membres (public/private/protected)</t>
  </si>
  <si>
    <t xml:space="preserve">Beaucoup de méthodes et d'attributs peuvent être private/protected
</t>
  </si>
  <si>
    <t>Les valeurs par défaut des attributs de la classe sont initialisés de manière consistante (soit dans le constructeur partout, soit à la définition)</t>
  </si>
  <si>
    <t>Total de la catégorie</t>
  </si>
  <si>
    <t>Qualité des fonctions (Labonté)</t>
  </si>
  <si>
    <t>Les noms des fonctions sont précis et décrivent les tâches voulues. 
Le format à utiliser doit être uniforme dans tous les fichiers (camelCase, PascalCase, ...)</t>
  </si>
  <si>
    <t xml:space="preserve">p.s. Il existe les mots clés get et set en Typescript
</t>
  </si>
  <si>
    <t>toogleMagnetism, toogleGrid, setAttribtes typo.</t>
  </si>
  <si>
    <t xml:space="preserve">Chaque fonction n'a qu'une seule utilité, elle ne peut pas être fragmentée en plusieurs fonctions et elle est facilement lisible. </t>
  </si>
  <si>
    <t xml:space="preserve">Attention au fonction draw the PolygonService. Beaucoup de logique dans ceux-ci.
Les fonctions mouseup, mousemove et mousedown dans  EllipseSelectionService et RectangleSelectionService sont difficilement lisibles et devraient être fragmentés pour expliquer plus ce qu'ils font.
 </t>
  </si>
  <si>
    <t>EllipseSelectionService et RectangleSelectionService non fixé.
MagicWandService onMouseMove, onMouseWheel n'exprime pas exactement tout la logique dans la fonction. Ces fonctions peuvent être fragmentées.</t>
  </si>
  <si>
    <t>Les fonctions minimisent les paramètres en entrée (pas plus de trois).
Utilisation d'interfaces ou de classe pour des paramètres pouvant être regroupé logiquement.</t>
  </si>
  <si>
    <t>Les fonctions sont pures lorsque possible. Les effets secondaires sont minimisés</t>
  </si>
  <si>
    <t xml:space="preserve">Plusieurs fonctions de MagicWandService stock une valeur RGB dans sa classe tandis qu'il pourrait la passer en paramètre et cela enlèverait les fonctions pour modifier l'état de la classe.
</t>
  </si>
  <si>
    <t>Tous les paramètres de fonction sont utilisés</t>
  </si>
  <si>
    <t>2 "error" non utilisés dans DatabaseService
ExportComponent currentFilter inutilisé dans applyFilter.
PolygonService path inutilisé dans drawPreviewCircle.</t>
  </si>
  <si>
    <t>currentFilter non fixé.
AerosolService redoSprayPaint ctx non utilisé.</t>
  </si>
  <si>
    <t>Exceptions (Labonté)</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</si>
  <si>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</si>
  <si>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</si>
  <si>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</si>
  <si>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 xml:space="preserve">Plusieurs routes du serveur n'ont pas besoins d'être async.
Les fonctions de RemoteMemoryService nécessite pas d'être async.
</t>
  </si>
  <si>
    <t xml:space="preserve">Route de EmailController n'a pas besoin d'être async.
</t>
  </si>
  <si>
    <t>Variables (Lamontagne)</t>
  </si>
  <si>
    <t>Les constantes sont regroupées en groupes logiques. Des variables d'environnement sont utilisées plutôt que des constantes pour les valeurs en lien avec l'environnement de déploiement (par exemple, SERVER_URL).</t>
  </si>
  <si>
    <t>AttributeColorPickerViewerComponent SQUARE DIM devrait être readonly
Préférer les constantes de classe (readonly) au constante globale hors de la classe
ExportDrawingService FILTERS readonly</t>
  </si>
  <si>
    <t>Préferer les constantes de classe au constante globale</t>
  </si>
  <si>
    <t>Les constantes doivent être utilisées seulement dans un contexte lié à la logique d'affaire. (mauvais exemple: const DEUX = 2, bon exemple : const WAIT_TIME = 5000)</t>
  </si>
  <si>
    <t>DatabaseController fs devrait être un import et non une constante</t>
  </si>
  <si>
    <t>L'utilisation d'une variable locale (let ou const) doit être justifiée par son utilisation.</t>
  </si>
  <si>
    <t xml:space="preserve">ColorService colorSelectionCount ne devrait pas être une constante ou vous pourriez utiliser le count de l'array.
</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</si>
  <si>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</si>
  <si>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 xml:space="preserve">Des attributs dans plusieurs classes pour les attributs et les constantes ne suivent pas les bonnes conventions.
</t>
  </si>
  <si>
    <t>drawName -&gt; drawingName
ColorService previousColorCount devrait être en CAPS</t>
  </si>
  <si>
    <t>Vous avez des const en screaming snake case et d'autre en camel case
drawing-state-tracker.service contex -&gt; context
export drawing service même chose
eraser service SQARE</t>
  </si>
  <si>
    <t>Expression Booléennes (William)</t>
  </si>
  <si>
    <t>Les expression booléennes ne sont pas comparées à true ou false</t>
  </si>
  <si>
    <t>polygon.service méthode drawPreviewCircle ("=== true"),
rectangle-selection.service.ts ("=== false")</t>
  </si>
  <si>
    <t>Minimiser la logique booléenne négative (ex: éviter "if (!notFound(...))")</t>
  </si>
  <si>
    <t xml:space="preserve">
-   color.service.ts méthode validateOpacity: la méthode au complet devrait être résumée par un `return input &gt;=0 &amp;&amp; input &lt;= 1;`
-   color.service.ts méthode validateColor: beaucoup de logique négative. Remplacer un `!(number &gt;= minimum)` par un `number &lt; minimum` par exemple.</t>
  </si>
  <si>
    <t>Utilisation des opérateurs ternaires dans les bon scénario</t>
  </si>
  <si>
    <t xml:space="preserve">
-   cursor.service.ts méthode moveWidth: utilisation d'un ternaire pour l'assignation. Même chose pour moveHeight.
</t>
  </si>
  <si>
    <t>modal-drawing-carousel.component.ts méthode deleteDrawingButtonSelected utilisation d'un ternaire pour l'assignation-0.25
cursor.service.ts méthode moveWidth, moveHeight utilisation d'un ternaire -0.25</t>
  </si>
  <si>
    <t>- attribute-grid-display.component.ts méthode gridMessage retourner un ternaire -0.25
- color-picker.service.ts méthode componentToHex retourner un ternaire -0.25
- feather.service.ts méthode onMouseWheel utilisation de ternaires pour this.angleInRadian -0.25
- magic-wand.service.ts utilisation de ternaire pour pixelsSelected -0.25</t>
  </si>
  <si>
    <t>Pas d'expressions booléennes complexes. 
Des prédicats sont utilisés pour simplifier les conditions complexes</t>
  </si>
  <si>
    <t>Qualité Générale (William)</t>
  </si>
  <si>
    <t>Le projet suit une arborescence de fichier uniforme et stucturée (regroupement par objectifs des fichiers et par module). Les fichiers et dossiers doivent respecter le kebab-case.</t>
  </si>
  <si>
    <t xml:space="preserve">
-   Nom de dossier `workzone-size-service` et nom du fichier de test workzone-size-service.service.spec.ts ne correspond pas au fichier testé.
</t>
  </si>
  <si>
    <t>La moitié des services ont un (trait d'union) "-service", alors que l'autre moitié ont des points (".service") -0.5</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</si>
  <si>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</si>
  <si>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</si>
  <si>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</si>
  <si>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</si>
  <si>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 xml:space="preserve">
-   drawing.component.ts import commenté
-   drawing.component.ts getters width et height ont du code mort commenté.
-   color.service.ts méthodes validateColor, validateOpacity ont des commentaires inutiles. exemple "// Validate that the input starts with "#"" est verbeux pour du code qui s'explique tout seul.
</t>
  </si>
  <si>
    <t>modal-drawing-carousel.component.ts code mort commenté (méthode drawingClicked) -0.25</t>
  </si>
  <si>
    <t>Le programme utilise des enums lorsqu'elles sont nécessaires</t>
  </si>
  <si>
    <t xml:space="preserve">MouseButton est créé et exporté dans tous les outils. Veuillez l'importer au lieu de le reinitialiser dans chaque fichier.
</t>
  </si>
  <si>
    <t>Les objets javascript ne sont pas utilisés, des classes ou des interfaces sont utilisés</t>
  </si>
  <si>
    <t xml:space="preserve">
-   workspace.component.ts utilisation du DOM directement (document.getElementById). Utilisez un ViewChild à la place.</t>
  </si>
  <si>
    <t>Il n'y a pas de duplication de code.</t>
  </si>
  <si>
    <t>LoadService fillDraw devrait exporter une même fonction pour tous ce qui est dans le if/else. -0.25
Une méthode "clamp" pourrait être créée et réutilisée dans setDiameter (junction.service), setSide(sides.service), setTolerance (tolerance.service), etc. -0.25
line-service.ts méthode findAlignmentAngle code dupliqué dans les if-else pourrait être mis à la suite du if/else (const roundedAngle ...) -0.25</t>
  </si>
  <si>
    <t>Aucune erreur TSLint non justifiée. (Des commentaires TODO sont acceptables). (25% de la note sera retirée par type d'erreur présente)
L'utilisation raisonnable de tslint:disable est tolérée dans les fichiers spec.ts.</t>
  </si>
  <si>
    <t xml:space="preserve">- cursor.service.ts le disable no-any pour imageData n'est pas justifiable. Le type ImageData serait de mise ici.
</t>
  </si>
  <si>
    <t>Plusieurs tslint:disable non justifiables/à revoir.
database.controller.ts no-require-imports -0.25
database.service.ts no-empty, no-any -0.25
selection-tool.service.ts prefer-const -0.25
drawing.component cyclomatic-complexity ici ne devrait pas être disabled, pour ainsi rendre le code plus lisible. Je ne vous ai pas pénalisé ici, mais ce serait à revoir pour le prochain sprint.
Revoir les tslint:disable de votre code source et vérifier s'ils sont vraiment justifiables. Si vous hésitez, vous pouvez toujours me contacter durant les périodes de laboratoire.</t>
  </si>
  <si>
    <t>Les structures conditionnelles réduisent l'imbrication lorsque possible (reduce nesting).</t>
  </si>
  <si>
    <t xml:space="preserve">
-   pencil.service.ts méthode onMouseMove: inverser le if pour early return
-   rectangle.service.ts méthode onMouseMove: même chose.
</t>
  </si>
  <si>
    <t>eraser-service méthode eraserVisual - inverser le if pour early return -0.25
line-service.ts méthode onMouseClick inversion du if pour early return. -0.25
paint.service.ts méthode onMouseDown inversion du if pour early return -0.25
polygon.service.ts méthode onMouseMove inversion du if et early return -0.25</t>
  </si>
  <si>
    <t>- eraser.service.ts méthode eraserVisual early return dans le if -0.25
- rectangle-selection.service.ts méthodes onShiftDown, onShiftUp, onArrowUp inversion des if et early return -0.25</t>
  </si>
  <si>
    <t>Le logiciel a une performance acceptable.</t>
  </si>
  <si>
    <t>Gestion de Versions (Labonté)</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</si>
  <si>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</si>
  <si>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</si>
  <si>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</si>
  <si>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Je ne crois plus que demo1 soit nécessaire :)</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</si>
  <si>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</si>
  <si>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</si>
  <si>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</si>
  <si>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</si>
  <si>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c69273981f7d8d1db28a695fbc743c9f41a4cedd</t>
  </si>
  <si>
    <t>Fonctionnalité</t>
  </si>
  <si>
    <t>Testé</t>
  </si>
  <si>
    <t>Note finale</t>
  </si>
  <si>
    <t>Outil-Ligne</t>
  </si>
  <si>
    <t xml:space="preserve">-   Le raccourci escape n'a pas le fonctionnement attendu; la ligne déjà en cours de traçage est appliquée au dessin et non annulée
-   Le raccourci backspace supprime le premier point.
-   "Il est possible de choisir le type de jonction (avec ou sans point).": impossible de ne pas avoir de point.
-   "Le passage d'alignement forcé à libre et vice-versa se fait automatiquement, sans le déplacement de la souris.": il faut déplacer la souris pour voir l'alignement forcer.
</t>
  </si>
  <si>
    <t>William</t>
  </si>
  <si>
    <t>Point d'entrée dans l'application</t>
  </si>
  <si>
    <t>Surface de dessin</t>
  </si>
  <si>
    <t xml:space="preserve">
-   Beau travail. Pour les tests, petit commentaire: un toHaveBeenCalled suivi d'un toHaveBeenCalledWith est redondant. Vous pouvez utiliser juste le dernier des deux, qui vérifiera les deux conditions.</t>
  </si>
  <si>
    <t>Vue de dessin</t>
  </si>
  <si>
    <t>Créer un nouveau dessin</t>
  </si>
  <si>
    <t>Lorsqu'on créé de nouveau le dessin il serait bien de remettre la moitié de la zone de travail.</t>
  </si>
  <si>
    <t>Antoine Labonté</t>
  </si>
  <si>
    <t>Outil-Efface</t>
  </si>
  <si>
    <t>Outil-Couleur</t>
  </si>
  <si>
    <t>Outil-Ellipse</t>
  </si>
  <si>
    <t>Outil-Rectangle</t>
  </si>
  <si>
    <t>Le périmètre du rectangle pointillé devrait suivre la souris même lorsque c'est un carré.
On ne devrait pas voir le rectangle en dehors de la zone de dessin.</t>
  </si>
  <si>
    <t>Lamontagne</t>
  </si>
  <si>
    <t>Outil-Pinceau</t>
  </si>
  <si>
    <t>L'épaisseur de la texture zigzaguée me semble un peu exagérée</t>
  </si>
  <si>
    <t>Outil-Crayon</t>
  </si>
  <si>
    <t>La pointe du crayon n'est pas ronde.
Si la souris quitte la zone pendant un trait, le trait est supprimé même si la souris revient dans la zone de dessin sans être relachée</t>
  </si>
  <si>
    <t>Guide d'utilisation</t>
  </si>
  <si>
    <t>Pour le pinceau, il ne semble pas y avoir de démonstration du trait</t>
  </si>
  <si>
    <t>Note finale pour le sprint</t>
  </si>
  <si>
    <t>Crash</t>
  </si>
  <si>
    <t>Ne build pas</t>
  </si>
  <si>
    <t>abfd6cffff33c8b021a6d0702c217645a3c267d0</t>
  </si>
  <si>
    <t>Outil-Sceau de peinute</t>
  </si>
  <si>
    <t>Attention à la performance ici, le remplissage est très long pour l'utilisateur. Quelques bogues lors de l'annuler-refaire et le remplissage non-contigu -0.1</t>
  </si>
  <si>
    <t>Outil- Sélection par rectangle et ellipse</t>
  </si>
  <si>
    <t>CTRL-A agit différemment lorsqu'on est sur la selection d'ellipse.
la boite englobante n'est pas en pointillé.
Le cercle de sélection n'est pas le même que celui lors du preview et la boite englobante n'est pas mise à jour pour être minimale.</t>
  </si>
  <si>
    <t>Outil-Polygone</t>
  </si>
  <si>
    <t>Le polygone n'est pas inscrit entre le point de départ et la position de la souris.
La forme est affiché en dehors de la zone de dessin.</t>
  </si>
  <si>
    <t>Outi-Pipette</t>
  </si>
  <si>
    <t>Labonté</t>
  </si>
  <si>
    <t>Exporter le dessin</t>
  </si>
  <si>
    <t>Déplacement d'une sélection</t>
  </si>
  <si>
    <t>Le déplacement d'éllipse retire des pixels.
Le changement de direction avec les flèches dessine sous la selection.
Le déplacement n'inclut pas l'arrière plan jusqu'à ce que le déplacement soit confirmé</t>
  </si>
  <si>
    <t>Filtrage par étiquettes</t>
  </si>
  <si>
    <t>Les paramètres ne sont pas remis à leur état original.</t>
  </si>
  <si>
    <t>Base de données</t>
  </si>
  <si>
    <t>Carrousel de dessins</t>
  </si>
  <si>
    <t>Les paramètres ne sont pas remis à leur état original.
Je me suis rendu dans un état ou je ne peux plus effacer des dessins et que la majorité des requêtes échouent sans avoir de messages d'erreur.</t>
  </si>
  <si>
    <t>Sauvegarder le dessin sur serveur</t>
  </si>
  <si>
    <t>On reçoit un message disant que le dessin a été sauvegardé même si le serveur est indisponible et qu'on reçoit un message d'erreur.
Votre restriction de caractères spéciaux brise l'ajout de tag (Enter lance une erreur). J'ai dû enlever la restriction pour pouvoir tester -0.15</t>
  </si>
  <si>
    <t>Annuler-Refaire</t>
  </si>
  <si>
    <t>"Si l'action Annuler ou Refaire est indisponible, il doit être impossible de choisir respectivement l'action Annuler ou Refaire via la barre latérale." Refaire toujours clickable -1/10
"Toutes les modifications apportés à la même sélection sont considérés comme 1 seule action." Les déplacements consécutifs sont des actions distinctes -1/10
"Les deux options (annuler-refaire) devront être désactivées lorsqu’un outil est en cours d’utilisation." Ne fonctionne pas (exemple ligne) -1/10</t>
  </si>
  <si>
    <t>Guide d'utilisation - mise à jour</t>
  </si>
  <si>
    <t>ERROR dans vos tests de components https://moodle.polymtl.ca/mod/forum/discuss.php?d=84166</t>
  </si>
  <si>
    <t>Anciennes fonctionnalités brisées</t>
  </si>
  <si>
    <t>aea8a42df7c5786f632a14c3457229c3e0d39de3</t>
  </si>
  <si>
    <t>Outil - Sélection par baguette magique</t>
  </si>
  <si>
    <t>La ou les régions de pixels sélectionnés ne sont pas délimitées par un contour de sélection.
L'utilisation de la touche d'échappement (ESC) n'annule pas la sélection en entier.</t>
  </si>
  <si>
    <t>Outil - Plume</t>
  </si>
  <si>
    <t>Difficile de voir l'angle actuel puisqu'il n'est pas dans la barre d'outil.</t>
  </si>
  <si>
    <t>Outil- Aérosol</t>
  </si>
  <si>
    <t>Outil - Étampe</t>
  </si>
  <si>
    <t>Outil - Texte</t>
  </si>
  <si>
    <t>Une boite englobante du texte n'est pas affichée.
On peut donc cliquer sur le texte cela le confirme.
Le curseur saute 2 caractères avec les flèches.</t>
  </si>
  <si>
    <t>Manipulations de sélections et presse-papier</t>
  </si>
  <si>
    <t>Redimensionnement d'une sélection</t>
  </si>
  <si>
    <t>Le shift ne fonctionne pas correctement. Il se déplace par incréments (sauts), et on arrive à perdre le dessin parfois, ou encore à obtenir un agrandissement différent en X qu'en Y.</t>
  </si>
  <si>
    <t>Rotation d'une sélection</t>
  </si>
  <si>
    <t>- "Chaque changement d'angle d'une sélection compte comme une action pour l'outil Annuler-Refaire." ici ce qu'on veut dire c'est la résultante, de sorte que si je modifie de 90 degrés par bonds de 1, un annuler-refaire ferait le 90 degrés et non pas 90 annuler-refaire. -0.1
Les bonds ne sont pas de 15 degrés (on devrait pouvoir faire 90 degrés en 6 cran de roulettes)</t>
  </si>
  <si>
    <t>Envoyer le dessin par courriel</t>
  </si>
  <si>
    <t>Http failure during parsing for http://localhost:3000/api/email/ pour un email non valide.
Envoyer en jpg ne semble pas fonctionner.
Le nom de l'image n'est pas pris en compte
Pas de tests coté client</t>
  </si>
  <si>
    <t>Sauvegarde automatique</t>
  </si>
  <si>
    <t>Continuer un dessin</t>
  </si>
  <si>
    <t>Grille</t>
  </si>
  <si>
    <t>Magnétisme</t>
  </si>
  <si>
    <t>On ne voit plus les points d'ancrage lorsqu'on déplace la sélection.
Un coin peut être seulement aligné en x et non en y après un déplacement avec les flèches.</t>
  </si>
  <si>
    <t>Il n'y a pas d'exportation ou de sauvegarde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</si>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</sst>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3">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2" fontId="0" fillId="15" borderId="106" xfId="0" applyNumberFormat="1" applyFill="1" applyBorder="1" applyAlignment="1">
      <alignment horizontal="center" vertical="center"/>
    </xf>
    <xf numFmtId="0" fontId="0" fillId="15" borderId="59" xfId="0" quotePrefix="1" applyFill="1" applyBorder="1" applyAlignment="1">
      <alignment horizontal="center" vertical="center" wrapText="1"/>
    </xf>
    <xf numFmtId="0" fontId="0" fillId="0" borderId="0" xfId="0" quotePrefix="1" applyAlignment="1">
      <alignment wrapText="1"/>
    </xf>
    <xf numFmtId="0" fontId="0" fillId="5" borderId="77" xfId="0" applyNumberFormat="1" applyFill="1" applyBorder="1" applyAlignment="1">
      <alignment horizontal="center" vertical="center" wrapText="1"/>
    </xf>
    <xf numFmtId="0" fontId="6" fillId="0" borderId="0" xfId="0" applyFont="1"/>
    <xf numFmtId="0" fontId="0" fillId="6" borderId="77" xfId="0" applyNumberFormat="1" applyFill="1" applyBorder="1" applyAlignment="1">
      <alignment horizontal="center" vertical="center" wrapText="1"/>
    </xf>
    <xf numFmtId="0" fontId="0" fillId="19" borderId="93" xfId="0" applyFill="1" applyBorder="1" applyAlignment="1">
      <alignment horizontal="center" vertical="center" wrapText="1"/>
    </xf>
    <xf numFmtId="0" fontId="0" fillId="7"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87" xfId="0" applyFont="1" applyFill="1" applyBorder="1" applyAlignment="1">
      <alignment horizontal="center" vertical="center" wrapText="1"/>
    </xf>
    <xf numFmtId="0" fontId="8" fillId="10" borderId="0"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8" fillId="10" borderId="142" xfId="0" applyFont="1" applyFill="1" applyBorder="1" applyAlignment="1">
      <alignment horizontal="center" vertical="center" wrapText="1"/>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67"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7" t="s">
        <v>45</v>
      </c>
      <c r="D2" s="307"/>
      <c r="E2" s="308" t="s">
        <v>46</v>
      </c>
      <c r="F2" s="308"/>
      <c r="G2" s="309" t="s">
        <v>47</v>
      </c>
      <c r="H2" s="309"/>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10" t="s">
        <v>3</v>
      </c>
    </row>
    <row r="3" spans="1:7" ht="15">
      <c r="A3" s="52" t="s">
        <v>52</v>
      </c>
      <c r="B3" s="53"/>
      <c r="C3" s="54"/>
      <c r="D3" s="55"/>
      <c r="E3" s="56"/>
      <c r="F3" s="57"/>
      <c r="G3" s="310"/>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11" t="s">
        <v>55</v>
      </c>
      <c r="I27" s="311"/>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10" t="s">
        <v>3</v>
      </c>
    </row>
    <row r="3" spans="1:7" ht="15">
      <c r="A3" s="52" t="s">
        <v>52</v>
      </c>
      <c r="B3" s="53"/>
      <c r="C3" s="54"/>
      <c r="D3" s="55"/>
      <c r="E3" s="56"/>
      <c r="F3" s="57"/>
      <c r="G3" s="310"/>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11" t="s">
        <v>55</v>
      </c>
      <c r="I31" s="311"/>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E7" sqref="E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4"/>
      <c r="B3" s="251" t="s">
        <v>74</v>
      </c>
      <c r="C3" s="251" t="s">
        <v>75</v>
      </c>
      <c r="D3" s="251" t="s">
        <v>76</v>
      </c>
      <c r="E3" s="252" t="s">
        <v>77</v>
      </c>
      <c r="F3" s="2" t="s">
        <v>3</v>
      </c>
      <c r="G3" t="s">
        <v>78</v>
      </c>
    </row>
    <row r="4" spans="1:7">
      <c r="A4" s="253" t="s">
        <v>0</v>
      </c>
      <c r="B4" s="254">
        <f>(Fonctionnalités!E20)</f>
        <v>0.95773333333333344</v>
      </c>
      <c r="C4" s="255">
        <f>'Assurance Qualité'!B60</f>
        <v>0.83750000000000002</v>
      </c>
      <c r="D4" s="255">
        <f>AVERAGE(B4:C4) - 0.1*E4</f>
        <v>0.89761666666666673</v>
      </c>
      <c r="F4" s="266">
        <v>15</v>
      </c>
      <c r="G4" s="265">
        <f>D4*F4</f>
        <v>13.464250000000002</v>
      </c>
    </row>
    <row r="5" spans="1:7">
      <c r="A5" s="256" t="s">
        <v>1</v>
      </c>
      <c r="B5" s="257">
        <f>(Fonctionnalités!E38)</f>
        <v>0.84499999999999997</v>
      </c>
      <c r="C5" s="258">
        <f>'Assurance Qualité'!D60</f>
        <v>0.72750000000000004</v>
      </c>
      <c r="D5" s="258">
        <f>AVERAGE(B5:C5) - 0.1*E5</f>
        <v>0.78625</v>
      </c>
      <c r="F5" s="266">
        <v>25</v>
      </c>
      <c r="G5" s="265">
        <f t="shared" ref="G5:G7" si="0">D5*F5</f>
        <v>19.65625</v>
      </c>
    </row>
    <row r="6" spans="1:7">
      <c r="A6" s="259" t="s">
        <v>2</v>
      </c>
      <c r="B6" s="260">
        <f>(Fonctionnalités!E59)</f>
        <v>0.88319999999999999</v>
      </c>
      <c r="C6" s="261">
        <f>'Assurance Qualité'!F60</f>
        <v>0.85750000000000004</v>
      </c>
      <c r="D6" s="261">
        <f>AVERAGE(B6:C6) - 0.1*E6</f>
        <v>0.87034999999999996</v>
      </c>
      <c r="F6" s="266">
        <v>25</v>
      </c>
      <c r="G6" s="265">
        <f t="shared" si="0"/>
        <v>21.758749999999999</v>
      </c>
    </row>
    <row r="7" spans="1:7">
      <c r="A7" s="262" t="s">
        <v>79</v>
      </c>
      <c r="B7" s="263"/>
      <c r="C7" s="263"/>
      <c r="D7" s="267">
        <v>0.8</v>
      </c>
      <c r="F7" s="2">
        <v>10</v>
      </c>
      <c r="G7" s="265">
        <f t="shared" si="0"/>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topLeftCell="A29" zoomScaleNormal="100" workbookViewId="0">
      <selection activeCell="F31" sqref="F31"/>
    </sheetView>
  </sheetViews>
  <sheetFormatPr defaultRowHeight="14.25"/>
  <cols>
    <col min="1" max="1" width="68.7109375" style="1" customWidth="1"/>
    <col min="2" max="3" width="12.7109375" style="1" customWidth="1"/>
    <col min="4" max="8" width="12.7109375" customWidth="1"/>
    <col min="9" max="9" width="2.5703125" customWidth="1"/>
    <col min="10" max="10" width="11" customWidth="1"/>
    <col min="11" max="11" width="8" customWidth="1"/>
    <col min="12" max="12" width="35.28515625" customWidth="1"/>
    <col min="13" max="1025" width="11.42578125"/>
  </cols>
  <sheetData>
    <row r="1" spans="1:13" ht="18.399999999999999" customHeight="1">
      <c r="A1" s="321" t="s">
        <v>80</v>
      </c>
      <c r="B1" s="322"/>
      <c r="C1" s="322"/>
      <c r="D1" s="322"/>
      <c r="E1" s="322"/>
      <c r="F1" s="322"/>
      <c r="G1" s="323"/>
      <c r="H1" s="203"/>
      <c r="I1" s="203"/>
    </row>
    <row r="2" spans="1:13" ht="15">
      <c r="H2" s="189"/>
      <c r="I2" s="189"/>
    </row>
    <row r="3" spans="1:13" ht="18.399999999999999" customHeight="1">
      <c r="A3" s="324" t="s">
        <v>54</v>
      </c>
      <c r="B3" s="325"/>
      <c r="C3" s="325"/>
      <c r="D3" s="325"/>
      <c r="E3" s="325"/>
      <c r="F3" s="325"/>
      <c r="G3" s="326"/>
      <c r="H3" s="185"/>
      <c r="I3" s="185"/>
    </row>
    <row r="4" spans="1:13" ht="18.75">
      <c r="A4" s="145"/>
      <c r="B4" s="146"/>
      <c r="C4" s="146"/>
      <c r="D4" s="146"/>
      <c r="E4" s="146"/>
      <c r="F4" s="146"/>
      <c r="G4" s="146"/>
      <c r="H4" s="146"/>
      <c r="I4" s="146"/>
    </row>
    <row r="5" spans="1:13" ht="18.399999999999999" customHeight="1">
      <c r="A5" s="330" t="s">
        <v>81</v>
      </c>
      <c r="B5" s="332" t="s">
        <v>0</v>
      </c>
      <c r="C5" s="332"/>
      <c r="D5" s="333" t="s">
        <v>1</v>
      </c>
      <c r="E5" s="333"/>
      <c r="F5" s="334" t="s">
        <v>2</v>
      </c>
      <c r="G5" s="335"/>
      <c r="H5" s="184"/>
      <c r="I5" s="184"/>
      <c r="J5" s="327" t="s">
        <v>82</v>
      </c>
      <c r="K5" s="328"/>
      <c r="L5" s="328"/>
    </row>
    <row r="6" spans="1:13" ht="18.75">
      <c r="A6" s="331"/>
      <c r="B6" s="147" t="s">
        <v>48</v>
      </c>
      <c r="C6" s="148" t="s">
        <v>3</v>
      </c>
      <c r="D6" s="149" t="s">
        <v>48</v>
      </c>
      <c r="E6" s="150" t="s">
        <v>3</v>
      </c>
      <c r="F6" s="151" t="s">
        <v>48</v>
      </c>
      <c r="G6" s="191" t="s">
        <v>3</v>
      </c>
      <c r="H6" s="184"/>
      <c r="I6" s="184"/>
      <c r="J6" s="152" t="s">
        <v>0</v>
      </c>
      <c r="K6" s="152" t="s">
        <v>1</v>
      </c>
      <c r="L6" s="152" t="s">
        <v>2</v>
      </c>
      <c r="M6" s="152"/>
    </row>
    <row r="7" spans="1:13" ht="18.399999999999999" customHeight="1">
      <c r="A7" s="312" t="s">
        <v>83</v>
      </c>
      <c r="B7" s="314"/>
      <c r="C7" s="314"/>
      <c r="D7" s="314"/>
      <c r="E7" s="314"/>
      <c r="F7" s="314"/>
      <c r="G7" s="315"/>
      <c r="H7" s="185"/>
      <c r="I7" s="185"/>
    </row>
    <row r="8" spans="1:13" ht="15">
      <c r="A8" s="192" t="s">
        <v>84</v>
      </c>
      <c r="B8" s="153">
        <v>1</v>
      </c>
      <c r="C8" s="154">
        <v>3</v>
      </c>
      <c r="D8" s="155">
        <v>1</v>
      </c>
      <c r="E8" s="154">
        <v>3</v>
      </c>
      <c r="F8" s="156">
        <v>0.75</v>
      </c>
      <c r="G8" s="154">
        <v>3</v>
      </c>
      <c r="H8" s="186"/>
      <c r="I8" s="186"/>
      <c r="L8" t="s">
        <v>85</v>
      </c>
    </row>
    <row r="9" spans="1:13" ht="60">
      <c r="A9" s="192" t="s">
        <v>86</v>
      </c>
      <c r="B9" s="157">
        <v>1</v>
      </c>
      <c r="C9" s="161">
        <v>2</v>
      </c>
      <c r="D9" s="159">
        <v>1</v>
      </c>
      <c r="E9" s="161">
        <v>2</v>
      </c>
      <c r="F9" s="160">
        <v>1</v>
      </c>
      <c r="G9" s="161">
        <v>2</v>
      </c>
      <c r="H9" s="186"/>
      <c r="I9" s="186"/>
    </row>
    <row r="10" spans="1:13" ht="180">
      <c r="A10" s="268" t="s">
        <v>87</v>
      </c>
      <c r="B10" s="157">
        <v>1</v>
      </c>
      <c r="C10" s="161">
        <v>3</v>
      </c>
      <c r="D10" s="159">
        <v>0.75</v>
      </c>
      <c r="E10" s="161">
        <v>3</v>
      </c>
      <c r="F10" s="160">
        <v>1</v>
      </c>
      <c r="G10" s="161">
        <v>3</v>
      </c>
      <c r="H10" s="186"/>
      <c r="I10" s="186"/>
      <c r="K10" s="1" t="s">
        <v>88</v>
      </c>
      <c r="L10" s="1"/>
    </row>
    <row r="11" spans="1:13" ht="150">
      <c r="A11" s="193" t="s">
        <v>89</v>
      </c>
      <c r="B11" s="157">
        <v>0</v>
      </c>
      <c r="C11" s="161">
        <v>2</v>
      </c>
      <c r="D11" s="159">
        <v>1</v>
      </c>
      <c r="E11" s="161">
        <v>2</v>
      </c>
      <c r="F11" s="160">
        <v>1</v>
      </c>
      <c r="G11" s="161">
        <v>2</v>
      </c>
      <c r="H11" s="186"/>
      <c r="I11" s="186"/>
      <c r="J11" s="1" t="s">
        <v>90</v>
      </c>
    </row>
    <row r="12" spans="1:13" ht="30">
      <c r="A12" s="194" t="s">
        <v>91</v>
      </c>
      <c r="B12" s="157">
        <v>1</v>
      </c>
      <c r="C12" s="161">
        <v>4</v>
      </c>
      <c r="D12" s="159">
        <v>1</v>
      </c>
      <c r="E12" s="161">
        <v>4</v>
      </c>
      <c r="F12" s="160">
        <v>1</v>
      </c>
      <c r="G12" s="161">
        <v>4</v>
      </c>
      <c r="H12" s="186"/>
      <c r="I12" s="186"/>
      <c r="J12" s="302"/>
    </row>
    <row r="13" spans="1:13" ht="15">
      <c r="A13" s="196" t="s">
        <v>92</v>
      </c>
      <c r="B13" s="176">
        <f>SUMPRODUCT(B8:B12,C8:C12)</f>
        <v>12</v>
      </c>
      <c r="C13" s="163">
        <f>SUM(C8:C12)</f>
        <v>14</v>
      </c>
      <c r="D13" s="177">
        <f>SUMPRODUCT(D8:D12,E8:E12)</f>
        <v>13.25</v>
      </c>
      <c r="E13" s="164">
        <f>SUM(E8:E12)</f>
        <v>14</v>
      </c>
      <c r="F13" s="165">
        <f>SUMPRODUCT(F8:F12,G8:G12)</f>
        <v>13.25</v>
      </c>
      <c r="G13" s="195">
        <f>SUM(G8:G12)</f>
        <v>14</v>
      </c>
      <c r="H13" s="186"/>
      <c r="I13" s="186"/>
    </row>
    <row r="14" spans="1:13" ht="18.399999999999999" customHeight="1">
      <c r="A14" s="312" t="s">
        <v>93</v>
      </c>
      <c r="B14" s="329"/>
      <c r="C14" s="329"/>
      <c r="D14" s="314"/>
      <c r="E14" s="314"/>
      <c r="F14" s="314"/>
      <c r="G14" s="315"/>
      <c r="H14" s="185"/>
      <c r="I14" s="185"/>
    </row>
    <row r="15" spans="1:13" ht="105">
      <c r="A15" s="268" t="s">
        <v>94</v>
      </c>
      <c r="B15" s="292">
        <v>1</v>
      </c>
      <c r="C15" s="293">
        <v>2</v>
      </c>
      <c r="D15" s="296">
        <v>1</v>
      </c>
      <c r="E15" s="293">
        <v>2</v>
      </c>
      <c r="F15" s="166">
        <v>0.75</v>
      </c>
      <c r="G15" s="293">
        <v>2</v>
      </c>
      <c r="H15" s="187"/>
      <c r="I15" s="186"/>
      <c r="J15" s="1" t="s">
        <v>95</v>
      </c>
      <c r="L15" s="1" t="s">
        <v>96</v>
      </c>
    </row>
    <row r="16" spans="1:13" ht="300">
      <c r="A16" s="268" t="s">
        <v>97</v>
      </c>
      <c r="B16" s="294">
        <v>1</v>
      </c>
      <c r="C16" s="283">
        <v>3</v>
      </c>
      <c r="D16" s="269">
        <v>0.75</v>
      </c>
      <c r="E16" s="283">
        <v>3</v>
      </c>
      <c r="F16" s="270">
        <v>0.5</v>
      </c>
      <c r="G16" s="283">
        <v>3</v>
      </c>
      <c r="H16" s="187"/>
      <c r="I16" s="186"/>
      <c r="K16" s="1" t="s">
        <v>98</v>
      </c>
      <c r="L16" s="1" t="s">
        <v>99</v>
      </c>
    </row>
    <row r="17" spans="1:12" ht="45">
      <c r="A17" s="276" t="s">
        <v>100</v>
      </c>
      <c r="B17" s="282">
        <v>1</v>
      </c>
      <c r="C17" s="283">
        <v>3</v>
      </c>
      <c r="D17" s="272">
        <v>1</v>
      </c>
      <c r="E17" s="283">
        <v>3</v>
      </c>
      <c r="F17" s="169">
        <v>1</v>
      </c>
      <c r="G17" s="283">
        <v>3</v>
      </c>
      <c r="H17" s="187"/>
      <c r="I17" s="186"/>
    </row>
    <row r="18" spans="1:12" ht="105">
      <c r="A18" s="276" t="s">
        <v>101</v>
      </c>
      <c r="B18" s="282">
        <v>1</v>
      </c>
      <c r="C18" s="283">
        <v>3</v>
      </c>
      <c r="D18" s="272">
        <v>1</v>
      </c>
      <c r="E18" s="283">
        <v>3</v>
      </c>
      <c r="F18" s="169">
        <v>0.5</v>
      </c>
      <c r="G18" s="283">
        <v>3</v>
      </c>
      <c r="H18" s="187"/>
      <c r="I18" s="186"/>
      <c r="L18" s="1" t="s">
        <v>102</v>
      </c>
    </row>
    <row r="19" spans="1:12" ht="150">
      <c r="A19" s="277" t="s">
        <v>103</v>
      </c>
      <c r="B19" s="295">
        <v>1</v>
      </c>
      <c r="C19" s="283">
        <v>2</v>
      </c>
      <c r="D19" s="297">
        <v>0</v>
      </c>
      <c r="E19" s="283">
        <v>2</v>
      </c>
      <c r="F19" s="169">
        <v>0.5</v>
      </c>
      <c r="G19" s="283">
        <v>2</v>
      </c>
      <c r="H19" s="187"/>
      <c r="I19" s="186"/>
      <c r="K19" s="1" t="s">
        <v>104</v>
      </c>
      <c r="L19" s="1" t="s">
        <v>105</v>
      </c>
    </row>
    <row r="20" spans="1:12" ht="15">
      <c r="A20" s="287" t="s">
        <v>92</v>
      </c>
      <c r="B20" s="290">
        <f>SUMPRODUCT(B15:B19,C15:C19)</f>
        <v>13</v>
      </c>
      <c r="C20" s="286">
        <f>SUM(C15:C19)</f>
        <v>13</v>
      </c>
      <c r="D20" s="291">
        <f>SUMPRODUCT(D15:D19,E15:E19)</f>
        <v>10.25</v>
      </c>
      <c r="E20" s="162">
        <f>SUM(E15:E19)</f>
        <v>13</v>
      </c>
      <c r="F20" s="170">
        <f>SUMPRODUCT(F15:F19,G15:G19)</f>
        <v>8.5</v>
      </c>
      <c r="G20" s="195">
        <f>SUM(G15:G19)</f>
        <v>13</v>
      </c>
      <c r="H20" s="187"/>
      <c r="I20" s="186"/>
    </row>
    <row r="21" spans="1:12" ht="18.399999999999999" customHeight="1">
      <c r="A21" s="312" t="s">
        <v>106</v>
      </c>
      <c r="B21" s="320"/>
      <c r="C21" s="320"/>
      <c r="D21" s="314"/>
      <c r="E21" s="314"/>
      <c r="F21" s="314"/>
      <c r="G21" s="315"/>
      <c r="H21" s="185"/>
      <c r="I21" s="185"/>
    </row>
    <row r="22" spans="1:12" ht="75">
      <c r="A22" s="193" t="s">
        <v>107</v>
      </c>
      <c r="B22" s="157">
        <v>1</v>
      </c>
      <c r="C22" s="158">
        <v>2</v>
      </c>
      <c r="D22" s="159">
        <v>1</v>
      </c>
      <c r="E22" s="158">
        <v>2</v>
      </c>
      <c r="F22" s="160">
        <v>1</v>
      </c>
      <c r="G22" s="158">
        <v>2</v>
      </c>
      <c r="H22" s="187"/>
      <c r="I22" s="186"/>
      <c r="K22" s="1"/>
    </row>
    <row r="23" spans="1:12" ht="15">
      <c r="A23" s="194" t="s">
        <v>108</v>
      </c>
      <c r="B23" s="157">
        <v>1</v>
      </c>
      <c r="C23" s="161">
        <v>1</v>
      </c>
      <c r="D23" s="159">
        <v>1</v>
      </c>
      <c r="E23" s="161">
        <v>1</v>
      </c>
      <c r="F23" s="160">
        <v>1</v>
      </c>
      <c r="G23" s="161">
        <v>1</v>
      </c>
      <c r="H23" s="187"/>
      <c r="I23" s="186"/>
    </row>
    <row r="24" spans="1:12" ht="150">
      <c r="A24" s="194" t="s">
        <v>109</v>
      </c>
      <c r="B24" s="157">
        <v>1</v>
      </c>
      <c r="C24" s="161">
        <v>1</v>
      </c>
      <c r="D24" s="159">
        <v>0</v>
      </c>
      <c r="E24" s="161">
        <v>1</v>
      </c>
      <c r="F24" s="160">
        <v>0.75</v>
      </c>
      <c r="G24" s="161">
        <v>1</v>
      </c>
      <c r="H24" s="187"/>
      <c r="I24" s="186"/>
      <c r="K24" s="1" t="s">
        <v>110</v>
      </c>
      <c r="L24" s="1" t="s">
        <v>111</v>
      </c>
    </row>
    <row r="25" spans="1:12" ht="15">
      <c r="A25" s="196" t="s">
        <v>92</v>
      </c>
      <c r="B25" s="176">
        <f>SUMPRODUCT(B22:B24,C22:C24)</f>
        <v>4</v>
      </c>
      <c r="C25" s="163">
        <f>SUM(C22:C24)</f>
        <v>4</v>
      </c>
      <c r="D25" s="177">
        <f>SUMPRODUCT(D22:D24,E22:E24)</f>
        <v>3</v>
      </c>
      <c r="E25" s="164">
        <f>SUM(E22:E24)</f>
        <v>4</v>
      </c>
      <c r="F25" s="165">
        <f>SUMPRODUCT(F22:F24,G22:G24)</f>
        <v>3.75</v>
      </c>
      <c r="G25" s="195">
        <f>SUM(G22:G24)</f>
        <v>4</v>
      </c>
      <c r="H25" s="187"/>
      <c r="I25" s="186"/>
    </row>
    <row r="26" spans="1:12" ht="18.399999999999999" customHeight="1">
      <c r="A26" s="312" t="s">
        <v>112</v>
      </c>
      <c r="B26" s="329"/>
      <c r="C26" s="329"/>
      <c r="D26" s="314"/>
      <c r="E26" s="314"/>
      <c r="F26" s="314"/>
      <c r="G26" s="315"/>
      <c r="H26" s="185"/>
      <c r="I26" s="185"/>
    </row>
    <row r="27" spans="1:12" ht="409.6">
      <c r="A27" s="277" t="s">
        <v>113</v>
      </c>
      <c r="B27" s="278">
        <v>1</v>
      </c>
      <c r="C27" s="279">
        <v>2</v>
      </c>
      <c r="D27" s="272">
        <v>0.25</v>
      </c>
      <c r="E27" s="279">
        <v>2</v>
      </c>
      <c r="F27" s="171">
        <v>0.75</v>
      </c>
      <c r="G27" s="279">
        <v>2</v>
      </c>
      <c r="H27" s="187"/>
      <c r="I27" s="186"/>
      <c r="K27" s="1" t="s">
        <v>114</v>
      </c>
      <c r="L27" t="s">
        <v>115</v>
      </c>
    </row>
    <row r="28" spans="1:12" ht="45">
      <c r="A28" s="277" t="s">
        <v>116</v>
      </c>
      <c r="B28" s="282">
        <v>1</v>
      </c>
      <c r="C28" s="284">
        <v>2</v>
      </c>
      <c r="D28" s="272">
        <v>0.75</v>
      </c>
      <c r="E28" s="284">
        <v>2</v>
      </c>
      <c r="F28" s="171">
        <v>1</v>
      </c>
      <c r="G28" s="284">
        <v>2</v>
      </c>
      <c r="H28" s="187"/>
      <c r="I28" s="186"/>
      <c r="K28" t="s">
        <v>117</v>
      </c>
    </row>
    <row r="29" spans="1:12" ht="225">
      <c r="A29" s="277" t="s">
        <v>118</v>
      </c>
      <c r="B29" s="282">
        <v>0.75</v>
      </c>
      <c r="C29" s="284">
        <v>2</v>
      </c>
      <c r="D29" s="272">
        <v>1</v>
      </c>
      <c r="E29" s="284">
        <v>2</v>
      </c>
      <c r="F29" s="171">
        <v>1</v>
      </c>
      <c r="G29" s="284">
        <v>2</v>
      </c>
      <c r="H29" s="187"/>
      <c r="I29" s="186"/>
      <c r="J29" s="1" t="s">
        <v>119</v>
      </c>
    </row>
    <row r="30" spans="1:12" ht="240">
      <c r="A30" s="277" t="s">
        <v>120</v>
      </c>
      <c r="B30" s="282">
        <v>0</v>
      </c>
      <c r="C30" s="284">
        <v>3</v>
      </c>
      <c r="D30" s="272">
        <v>0.75</v>
      </c>
      <c r="E30" s="284">
        <v>3</v>
      </c>
      <c r="F30" s="171">
        <v>0.25</v>
      </c>
      <c r="G30" s="284">
        <v>3</v>
      </c>
      <c r="H30" s="187"/>
      <c r="I30" s="186"/>
      <c r="J30" s="1" t="s">
        <v>121</v>
      </c>
      <c r="K30" s="1" t="s">
        <v>122</v>
      </c>
      <c r="L30" s="1" t="s">
        <v>123</v>
      </c>
    </row>
    <row r="31" spans="1:12" ht="15">
      <c r="A31" s="287" t="s">
        <v>92</v>
      </c>
      <c r="B31" s="290">
        <f>SUMPRODUCT(B27:B30,C27:C30)</f>
        <v>5.5</v>
      </c>
      <c r="C31" s="286">
        <f>SUM(C27:C30)</f>
        <v>9</v>
      </c>
      <c r="D31" s="291">
        <f>SUMPRODUCT(D27:D30,E27:E30)</f>
        <v>6.25</v>
      </c>
      <c r="E31" s="164">
        <f>SUM(E27:E30)</f>
        <v>9</v>
      </c>
      <c r="F31" s="165">
        <f>SUMPRODUCT(F27:F30,G27:G30)</f>
        <v>6.25</v>
      </c>
      <c r="G31" s="195">
        <f>SUM(G27:G30)</f>
        <v>9</v>
      </c>
      <c r="H31" s="187"/>
      <c r="I31" s="186"/>
    </row>
    <row r="32" spans="1:12" ht="18.399999999999999" customHeight="1">
      <c r="A32" s="312" t="s">
        <v>124</v>
      </c>
      <c r="B32" s="313"/>
      <c r="C32" s="313"/>
      <c r="D32" s="314"/>
      <c r="E32" s="314"/>
      <c r="F32" s="314"/>
      <c r="G32" s="315"/>
      <c r="H32" s="185"/>
      <c r="I32" s="185"/>
    </row>
    <row r="33" spans="1:12" ht="409.6">
      <c r="A33" s="268" t="s">
        <v>125</v>
      </c>
      <c r="B33" s="278">
        <v>1</v>
      </c>
      <c r="C33" s="279">
        <v>1</v>
      </c>
      <c r="D33" s="288">
        <v>0</v>
      </c>
      <c r="E33" s="279">
        <v>1</v>
      </c>
      <c r="F33" s="174">
        <v>1</v>
      </c>
      <c r="G33" s="279">
        <v>1</v>
      </c>
      <c r="H33" s="187"/>
      <c r="I33" s="186"/>
      <c r="K33" s="1" t="s">
        <v>126</v>
      </c>
    </row>
    <row r="34" spans="1:12" ht="65.25" customHeight="1">
      <c r="A34" s="268" t="s">
        <v>127</v>
      </c>
      <c r="B34" s="280">
        <v>0.5</v>
      </c>
      <c r="C34" s="281">
        <v>1</v>
      </c>
      <c r="D34" s="274">
        <v>1</v>
      </c>
      <c r="E34" s="281">
        <v>1</v>
      </c>
      <c r="F34" s="275">
        <v>1</v>
      </c>
      <c r="G34" s="281">
        <v>1</v>
      </c>
      <c r="H34" s="187"/>
      <c r="I34" s="186"/>
      <c r="J34" s="300" t="s">
        <v>128</v>
      </c>
    </row>
    <row r="35" spans="1:12" ht="60.75" customHeight="1">
      <c r="A35" s="276" t="s">
        <v>129</v>
      </c>
      <c r="B35" s="282">
        <v>0.75</v>
      </c>
      <c r="C35" s="283">
        <v>3</v>
      </c>
      <c r="D35" s="272">
        <v>0.5</v>
      </c>
      <c r="E35" s="283">
        <v>3</v>
      </c>
      <c r="F35" s="171">
        <v>0</v>
      </c>
      <c r="G35" s="283">
        <v>3</v>
      </c>
      <c r="H35" s="187"/>
      <c r="I35" s="186"/>
      <c r="J35" s="300" t="s">
        <v>130</v>
      </c>
      <c r="K35" s="1" t="s">
        <v>131</v>
      </c>
      <c r="L35" s="300" t="s">
        <v>132</v>
      </c>
    </row>
    <row r="36" spans="1:12" ht="30">
      <c r="A36" s="277" t="s">
        <v>133</v>
      </c>
      <c r="B36" s="282">
        <v>1</v>
      </c>
      <c r="C36" s="284">
        <v>3</v>
      </c>
      <c r="D36" s="272">
        <v>1</v>
      </c>
      <c r="E36" s="284">
        <v>3</v>
      </c>
      <c r="F36" s="171">
        <v>1</v>
      </c>
      <c r="G36" s="284">
        <v>3</v>
      </c>
      <c r="H36" s="186"/>
      <c r="I36" s="186"/>
    </row>
    <row r="37" spans="1:12" ht="15">
      <c r="A37" s="287" t="s">
        <v>92</v>
      </c>
      <c r="B37" s="285">
        <f>SUMPRODUCT(B33:B36,C33:C36)</f>
        <v>6.75</v>
      </c>
      <c r="C37" s="286">
        <f>SUM(C33:C36)</f>
        <v>8</v>
      </c>
      <c r="D37" s="289">
        <f>SUMPRODUCT(D33:D36,E33:E36)</f>
        <v>5.5</v>
      </c>
      <c r="E37" s="164">
        <f>SUM(E33:E36)</f>
        <v>8</v>
      </c>
      <c r="F37" s="165">
        <f>SUMPRODUCT(F33:F36,G33:G36)</f>
        <v>5</v>
      </c>
      <c r="G37" s="195">
        <f>SUM(G33:G36)</f>
        <v>8</v>
      </c>
      <c r="H37" s="187"/>
      <c r="I37" s="186"/>
    </row>
    <row r="38" spans="1:12" ht="18.399999999999999" customHeight="1">
      <c r="A38" s="312" t="s">
        <v>134</v>
      </c>
      <c r="B38" s="313"/>
      <c r="C38" s="313"/>
      <c r="D38" s="314"/>
      <c r="E38" s="314"/>
      <c r="F38" s="314"/>
      <c r="G38" s="315"/>
      <c r="H38" s="185"/>
      <c r="I38" s="185"/>
    </row>
    <row r="39" spans="1:12" ht="106.5" customHeight="1">
      <c r="A39" s="276" t="s">
        <v>135</v>
      </c>
      <c r="B39" s="278">
        <v>0.75</v>
      </c>
      <c r="C39" s="293">
        <v>1</v>
      </c>
      <c r="D39" s="272">
        <v>0.5</v>
      </c>
      <c r="E39" s="293">
        <v>1</v>
      </c>
      <c r="F39" s="171">
        <v>1</v>
      </c>
      <c r="G39" s="293">
        <v>1</v>
      </c>
      <c r="H39" s="186"/>
      <c r="I39" s="186"/>
      <c r="J39" s="300" t="s">
        <v>136</v>
      </c>
      <c r="K39" t="s">
        <v>137</v>
      </c>
    </row>
    <row r="40" spans="1:12" ht="15">
      <c r="A40" s="276" t="s">
        <v>138</v>
      </c>
      <c r="B40" s="282">
        <v>1</v>
      </c>
      <c r="C40" s="283">
        <v>4</v>
      </c>
      <c r="D40" s="272">
        <v>1</v>
      </c>
      <c r="E40" s="283">
        <v>4</v>
      </c>
      <c r="F40" s="171">
        <v>1</v>
      </c>
      <c r="G40" s="283">
        <v>4</v>
      </c>
      <c r="H40" s="186"/>
      <c r="I40" s="186"/>
    </row>
    <row r="41" spans="1:12" ht="15">
      <c r="A41" s="276" t="s">
        <v>139</v>
      </c>
      <c r="B41" s="282">
        <v>1</v>
      </c>
      <c r="C41" s="283">
        <v>3</v>
      </c>
      <c r="D41" s="272">
        <v>1</v>
      </c>
      <c r="E41" s="283">
        <v>3</v>
      </c>
      <c r="F41" s="171">
        <v>1</v>
      </c>
      <c r="G41" s="283">
        <v>3</v>
      </c>
      <c r="H41" s="186"/>
      <c r="I41" s="186"/>
    </row>
    <row r="42" spans="1:12" ht="60">
      <c r="A42" s="276" t="s">
        <v>140</v>
      </c>
      <c r="B42" s="282">
        <v>1</v>
      </c>
      <c r="C42" s="283">
        <v>2</v>
      </c>
      <c r="D42" s="272">
        <v>1</v>
      </c>
      <c r="E42" s="283">
        <v>2</v>
      </c>
      <c r="F42" s="171">
        <v>1</v>
      </c>
      <c r="G42" s="283">
        <v>2</v>
      </c>
      <c r="H42" s="186"/>
    </row>
    <row r="43" spans="1:12" ht="159.75" customHeight="1">
      <c r="A43" s="276" t="s">
        <v>141</v>
      </c>
      <c r="B43" s="282">
        <v>0.25</v>
      </c>
      <c r="C43" s="283">
        <v>2</v>
      </c>
      <c r="D43" s="272">
        <v>0.75</v>
      </c>
      <c r="E43" s="283">
        <v>2</v>
      </c>
      <c r="F43" s="171">
        <v>1</v>
      </c>
      <c r="G43" s="283">
        <v>2</v>
      </c>
      <c r="H43" s="186"/>
      <c r="I43" s="186"/>
      <c r="J43" s="300" t="s">
        <v>142</v>
      </c>
      <c r="K43" t="s">
        <v>143</v>
      </c>
    </row>
    <row r="44" spans="1:12" ht="15">
      <c r="A44" s="276" t="s">
        <v>144</v>
      </c>
      <c r="B44" s="282">
        <v>0.5</v>
      </c>
      <c r="C44" s="283">
        <v>3</v>
      </c>
      <c r="D44" s="272">
        <v>1</v>
      </c>
      <c r="E44" s="283">
        <v>3</v>
      </c>
      <c r="F44" s="171">
        <v>1</v>
      </c>
      <c r="G44" s="283">
        <v>3</v>
      </c>
      <c r="H44" s="186"/>
      <c r="I44" s="186"/>
      <c r="J44" s="1" t="s">
        <v>145</v>
      </c>
    </row>
    <row r="45" spans="1:12" ht="30">
      <c r="A45" s="276" t="s">
        <v>146</v>
      </c>
      <c r="B45" s="282">
        <v>0.75</v>
      </c>
      <c r="C45" s="283">
        <v>3</v>
      </c>
      <c r="D45" s="272">
        <v>1</v>
      </c>
      <c r="E45" s="283">
        <v>3</v>
      </c>
      <c r="F45" s="171">
        <v>1</v>
      </c>
      <c r="G45" s="283">
        <v>3</v>
      </c>
      <c r="H45" s="186"/>
      <c r="I45" s="186"/>
      <c r="J45" s="300" t="s">
        <v>147</v>
      </c>
    </row>
    <row r="46" spans="1:12" ht="390">
      <c r="A46" s="276" t="s">
        <v>148</v>
      </c>
      <c r="B46" s="282">
        <v>1</v>
      </c>
      <c r="C46" s="283">
        <v>4</v>
      </c>
      <c r="D46" s="272">
        <v>0.25</v>
      </c>
      <c r="E46" s="283">
        <v>4</v>
      </c>
      <c r="F46" s="171">
        <v>1</v>
      </c>
      <c r="G46" s="283">
        <v>4</v>
      </c>
      <c r="H46" s="186"/>
      <c r="I46" s="186"/>
      <c r="K46" s="1" t="s">
        <v>149</v>
      </c>
    </row>
    <row r="47" spans="1:12" ht="409.6">
      <c r="A47" s="277" t="s">
        <v>150</v>
      </c>
      <c r="B47" s="282">
        <v>0.75</v>
      </c>
      <c r="C47" s="284">
        <v>10</v>
      </c>
      <c r="D47" s="272">
        <v>0.25</v>
      </c>
      <c r="E47" s="284">
        <v>10</v>
      </c>
      <c r="F47" s="171">
        <v>1</v>
      </c>
      <c r="G47" s="284">
        <v>10</v>
      </c>
      <c r="H47" s="186"/>
      <c r="I47" s="186"/>
      <c r="J47" s="300" t="s">
        <v>151</v>
      </c>
      <c r="K47" s="1" t="s">
        <v>152</v>
      </c>
    </row>
    <row r="48" spans="1:12" ht="105">
      <c r="A48" s="277" t="s">
        <v>153</v>
      </c>
      <c r="B48" s="282">
        <v>0.5</v>
      </c>
      <c r="C48" s="284">
        <v>6</v>
      </c>
      <c r="D48" s="272">
        <v>0</v>
      </c>
      <c r="E48" s="284">
        <v>6</v>
      </c>
      <c r="F48" s="171">
        <v>0.5</v>
      </c>
      <c r="G48" s="284">
        <v>6</v>
      </c>
      <c r="H48" s="186"/>
      <c r="I48" s="186"/>
      <c r="J48" s="300" t="s">
        <v>154</v>
      </c>
      <c r="K48" s="1" t="s">
        <v>155</v>
      </c>
      <c r="L48" s="300" t="s">
        <v>156</v>
      </c>
    </row>
    <row r="49" spans="1:10" ht="15">
      <c r="A49" s="277" t="s">
        <v>157</v>
      </c>
      <c r="B49" s="282">
        <v>1</v>
      </c>
      <c r="C49" s="284">
        <v>3</v>
      </c>
      <c r="D49" s="272">
        <v>1</v>
      </c>
      <c r="E49" s="284">
        <v>3</v>
      </c>
      <c r="F49" s="171">
        <v>1</v>
      </c>
      <c r="G49" s="284">
        <v>3</v>
      </c>
      <c r="H49" s="186"/>
      <c r="I49" s="186"/>
    </row>
    <row r="50" spans="1:10" ht="15">
      <c r="A50" s="287" t="s">
        <v>92</v>
      </c>
      <c r="B50" s="285">
        <f>SUMPRODUCT(B39:B49,C39:C49)</f>
        <v>31.5</v>
      </c>
      <c r="C50" s="286">
        <f>SUM(C39:C49)</f>
        <v>41</v>
      </c>
      <c r="D50" s="289">
        <f>SUMPRODUCT(D39:D49,E39:E49)</f>
        <v>23.5</v>
      </c>
      <c r="E50" s="164">
        <f>SUM(E39:E49)</f>
        <v>41</v>
      </c>
      <c r="F50" s="165">
        <f>SUMPRODUCT(F39:F49,G39:G49)</f>
        <v>38</v>
      </c>
      <c r="G50" s="195">
        <f>SUM(G39:G49)</f>
        <v>41</v>
      </c>
      <c r="H50" s="187"/>
      <c r="I50" s="186"/>
    </row>
    <row r="51" spans="1:10" ht="18.399999999999999" customHeight="1">
      <c r="A51" s="312" t="s">
        <v>158</v>
      </c>
      <c r="B51" s="320"/>
      <c r="C51" s="320"/>
      <c r="D51" s="314"/>
      <c r="E51" s="314"/>
      <c r="F51" s="314"/>
      <c r="G51" s="315"/>
      <c r="H51" s="185"/>
      <c r="I51" s="185"/>
    </row>
    <row r="52" spans="1:10" ht="30">
      <c r="A52" s="197" t="s">
        <v>159</v>
      </c>
      <c r="B52" s="172">
        <v>1</v>
      </c>
      <c r="C52" s="175">
        <v>2</v>
      </c>
      <c r="D52" s="173">
        <v>1</v>
      </c>
      <c r="E52" s="175">
        <v>2</v>
      </c>
      <c r="F52" s="174">
        <v>1</v>
      </c>
      <c r="G52" s="175">
        <v>2</v>
      </c>
      <c r="H52" s="187"/>
      <c r="I52" s="186"/>
    </row>
    <row r="53" spans="1:10" ht="30">
      <c r="A53" s="194" t="s">
        <v>160</v>
      </c>
      <c r="B53" s="167">
        <v>1</v>
      </c>
      <c r="C53" s="161">
        <v>2</v>
      </c>
      <c r="D53" s="168">
        <v>1</v>
      </c>
      <c r="E53" s="161">
        <v>2</v>
      </c>
      <c r="F53" s="171">
        <v>1</v>
      </c>
      <c r="G53" s="161">
        <v>2</v>
      </c>
      <c r="H53" s="186"/>
      <c r="I53" s="186"/>
    </row>
    <row r="54" spans="1:10" ht="15">
      <c r="A54" s="194" t="s">
        <v>161</v>
      </c>
      <c r="B54" s="271">
        <v>1</v>
      </c>
      <c r="C54" s="161">
        <v>1</v>
      </c>
      <c r="D54" s="272">
        <v>1</v>
      </c>
      <c r="E54" s="161">
        <v>1</v>
      </c>
      <c r="F54" s="273">
        <v>1</v>
      </c>
      <c r="G54" s="161">
        <v>1</v>
      </c>
      <c r="H54" s="186"/>
      <c r="I54" s="186"/>
      <c r="J54" t="s">
        <v>162</v>
      </c>
    </row>
    <row r="55" spans="1:10" ht="120">
      <c r="A55" s="194" t="s">
        <v>163</v>
      </c>
      <c r="B55" s="271">
        <v>1</v>
      </c>
      <c r="C55" s="161">
        <v>4</v>
      </c>
      <c r="D55" s="272">
        <v>1</v>
      </c>
      <c r="E55" s="161">
        <v>4</v>
      </c>
      <c r="F55" s="273">
        <v>1</v>
      </c>
      <c r="G55" s="161">
        <v>4</v>
      </c>
      <c r="H55" s="186"/>
      <c r="I55" s="186"/>
    </row>
    <row r="56" spans="1:10" ht="45">
      <c r="A56" s="193" t="s">
        <v>164</v>
      </c>
      <c r="B56" s="301">
        <v>1</v>
      </c>
      <c r="C56" s="158">
        <v>2</v>
      </c>
      <c r="D56" s="303">
        <v>1</v>
      </c>
      <c r="E56" s="158">
        <v>2</v>
      </c>
      <c r="F56" s="305">
        <v>1</v>
      </c>
      <c r="G56" s="158">
        <v>2</v>
      </c>
      <c r="H56" s="188"/>
      <c r="I56" s="186"/>
    </row>
    <row r="57" spans="1:10" ht="15">
      <c r="A57" s="198" t="s">
        <v>92</v>
      </c>
      <c r="B57" s="176">
        <f>SUMPRODUCT(B52:B56,C52:C56)</f>
        <v>11</v>
      </c>
      <c r="C57" s="163">
        <f>SUM(C52:C56)</f>
        <v>11</v>
      </c>
      <c r="D57" s="177">
        <f>SUMPRODUCT(D52:D56,E52:E56)</f>
        <v>11</v>
      </c>
      <c r="E57" s="164">
        <f>SUM(E52:E56)</f>
        <v>11</v>
      </c>
      <c r="F57" s="178">
        <f>SUMPRODUCT(F52:F56,G52:G56)</f>
        <v>11</v>
      </c>
      <c r="G57" s="199">
        <f>SUM(G52:G56)</f>
        <v>11</v>
      </c>
      <c r="H57" s="186"/>
      <c r="I57" s="186"/>
    </row>
    <row r="58" spans="1:10" ht="18.399999999999999" customHeight="1">
      <c r="A58" s="312" t="s">
        <v>76</v>
      </c>
      <c r="B58" s="314"/>
      <c r="C58" s="314"/>
      <c r="D58" s="314"/>
      <c r="E58" s="314"/>
      <c r="F58" s="314"/>
      <c r="G58" s="315"/>
      <c r="H58" s="185"/>
      <c r="I58" s="185"/>
    </row>
    <row r="59" spans="1:10" ht="15">
      <c r="A59" s="200" t="s">
        <v>165</v>
      </c>
      <c r="B59" s="179">
        <f>B13+B20+B25+B31+B37+B50+B57</f>
        <v>83.75</v>
      </c>
      <c r="C59" s="180">
        <f>C13+C20+C25+C31+C37+C50+C57</f>
        <v>100</v>
      </c>
      <c r="D59" s="181">
        <f>D13+D20+D25+D31+D37+D50+D57</f>
        <v>72.75</v>
      </c>
      <c r="E59" s="182">
        <f>E13+E20+E25+E31+E37+E50+E57</f>
        <v>100</v>
      </c>
      <c r="F59" s="183">
        <f>F13+F20+F25+F31+F37+F50+F57</f>
        <v>85.75</v>
      </c>
      <c r="G59" s="201">
        <f>G13+G20+G25+G31+G37+G50+G57</f>
        <v>100</v>
      </c>
      <c r="H59" s="188"/>
      <c r="I59" s="186"/>
    </row>
    <row r="60" spans="1:10" ht="15">
      <c r="A60" s="202" t="s">
        <v>166</v>
      </c>
      <c r="B60" s="316">
        <f>B59/C59</f>
        <v>0.83750000000000002</v>
      </c>
      <c r="C60" s="316"/>
      <c r="D60" s="317">
        <f>D59/E59</f>
        <v>0.72750000000000004</v>
      </c>
      <c r="E60" s="317"/>
      <c r="F60" s="318">
        <f>F59/G59</f>
        <v>0.85750000000000004</v>
      </c>
      <c r="G60" s="319"/>
      <c r="H60" s="190"/>
      <c r="I60" s="190"/>
    </row>
    <row r="61" spans="1:10" ht="15">
      <c r="H61" s="189"/>
      <c r="I61" s="189"/>
    </row>
    <row r="62" spans="1:10" ht="15">
      <c r="H62" s="189"/>
      <c r="I62" s="189"/>
    </row>
    <row r="63" spans="1:10" ht="15">
      <c r="H63" s="189"/>
      <c r="I63" s="189"/>
    </row>
    <row r="64" spans="1:10" ht="15">
      <c r="H64" s="189"/>
      <c r="I64" s="189"/>
    </row>
    <row r="65" spans="8:9" ht="15">
      <c r="H65" s="189"/>
      <c r="I65" s="189"/>
    </row>
    <row r="66" spans="8:9" ht="15">
      <c r="H66" s="189"/>
      <c r="I66" s="189"/>
    </row>
    <row r="67" spans="8:9" ht="15"/>
    <row r="68" spans="8:9" ht="15"/>
    <row r="69" spans="8:9" ht="15"/>
    <row r="70" spans="8:9" ht="15"/>
    <row r="71" spans="8:9" ht="15"/>
    <row r="72" spans="8:9" ht="15"/>
    <row r="73" spans="8:9" ht="15"/>
    <row r="74" spans="8:9" ht="15"/>
    <row r="75" spans="8:9" ht="15"/>
  </sheetData>
  <mergeCells count="18">
    <mergeCell ref="A1:G1"/>
    <mergeCell ref="A3:G3"/>
    <mergeCell ref="J5:L5"/>
    <mergeCell ref="A26:G26"/>
    <mergeCell ref="A21:G21"/>
    <mergeCell ref="A14:G14"/>
    <mergeCell ref="A7:G7"/>
    <mergeCell ref="A5:A6"/>
    <mergeCell ref="B5:C5"/>
    <mergeCell ref="D5:E5"/>
    <mergeCell ref="F5:G5"/>
    <mergeCell ref="A38:G38"/>
    <mergeCell ref="A32:G32"/>
    <mergeCell ref="B60:C60"/>
    <mergeCell ref="D60:E60"/>
    <mergeCell ref="F60:G60"/>
    <mergeCell ref="A58:G58"/>
    <mergeCell ref="A51:G51"/>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49" workbookViewId="0">
      <selection activeCell="C51" sqref="C51"/>
    </sheetView>
  </sheetViews>
  <sheetFormatPr defaultRowHeight="15"/>
  <cols>
    <col min="1" max="1" width="73" customWidth="1"/>
    <col min="5" max="5" width="11" bestFit="1" customWidth="1"/>
    <col min="6" max="6" width="62.42578125" customWidth="1"/>
  </cols>
  <sheetData>
    <row r="1" spans="1:7" ht="18.75">
      <c r="A1" s="344" t="s">
        <v>80</v>
      </c>
      <c r="B1" s="345"/>
      <c r="C1" s="345"/>
      <c r="D1" s="345"/>
      <c r="E1" s="345"/>
      <c r="F1" s="345"/>
    </row>
    <row r="2" spans="1:7">
      <c r="A2" s="204"/>
      <c r="B2" s="204"/>
      <c r="C2" s="205"/>
      <c r="D2" s="205"/>
      <c r="E2" s="204"/>
      <c r="F2" s="205"/>
    </row>
    <row r="3" spans="1:7" ht="18.75">
      <c r="A3" s="344" t="s">
        <v>51</v>
      </c>
      <c r="B3" s="345"/>
      <c r="C3" s="345"/>
      <c r="D3" s="345"/>
      <c r="E3" s="345"/>
      <c r="F3" s="345"/>
    </row>
    <row r="5" spans="1:7" ht="23.25">
      <c r="A5" s="346" t="s">
        <v>0</v>
      </c>
      <c r="B5" s="346"/>
      <c r="C5" s="346"/>
      <c r="D5" s="346"/>
      <c r="E5" s="346"/>
      <c r="F5" s="346"/>
    </row>
    <row r="6" spans="1:7">
      <c r="A6" s="206" t="s">
        <v>52</v>
      </c>
      <c r="B6" s="347" t="s">
        <v>167</v>
      </c>
      <c r="C6" s="347"/>
      <c r="D6" s="347"/>
      <c r="E6" s="347"/>
      <c r="F6" s="348"/>
    </row>
    <row r="7" spans="1:7">
      <c r="A7" s="207" t="s">
        <v>168</v>
      </c>
      <c r="B7" s="208" t="s">
        <v>48</v>
      </c>
      <c r="C7" s="208" t="s">
        <v>169</v>
      </c>
      <c r="D7" s="208" t="s">
        <v>3</v>
      </c>
      <c r="E7" s="208" t="s">
        <v>170</v>
      </c>
      <c r="F7" s="209" t="s">
        <v>82</v>
      </c>
    </row>
    <row r="8" spans="1:7" ht="315">
      <c r="A8" s="210" t="s">
        <v>171</v>
      </c>
      <c r="B8" s="298">
        <f>17/21</f>
        <v>0.80952380952380953</v>
      </c>
      <c r="C8" s="211">
        <v>1</v>
      </c>
      <c r="D8" s="211">
        <v>14</v>
      </c>
      <c r="E8" s="298">
        <f t="shared" ref="E8:E19" si="0">B8*C8*D8</f>
        <v>11.333333333333334</v>
      </c>
      <c r="F8" s="299" t="s">
        <v>172</v>
      </c>
      <c r="G8" t="s">
        <v>173</v>
      </c>
    </row>
    <row r="9" spans="1:7">
      <c r="A9" s="210" t="s">
        <v>174</v>
      </c>
      <c r="B9" s="211">
        <v>1</v>
      </c>
      <c r="C9" s="211">
        <v>1</v>
      </c>
      <c r="D9" s="211">
        <v>7</v>
      </c>
      <c r="E9" s="211">
        <f t="shared" si="0"/>
        <v>7</v>
      </c>
      <c r="F9" s="213"/>
      <c r="G9" t="s">
        <v>173</v>
      </c>
    </row>
    <row r="10" spans="1:7" ht="75">
      <c r="A10" s="210" t="s">
        <v>175</v>
      </c>
      <c r="B10" s="211">
        <v>1</v>
      </c>
      <c r="C10" s="211">
        <v>1</v>
      </c>
      <c r="D10" s="211">
        <v>12</v>
      </c>
      <c r="E10" s="211">
        <f t="shared" si="0"/>
        <v>12</v>
      </c>
      <c r="F10" s="299" t="s">
        <v>176</v>
      </c>
      <c r="G10" t="s">
        <v>173</v>
      </c>
    </row>
    <row r="11" spans="1:7">
      <c r="A11" s="210" t="s">
        <v>177</v>
      </c>
      <c r="B11" s="211">
        <v>1</v>
      </c>
      <c r="C11" s="211">
        <v>1</v>
      </c>
      <c r="D11" s="211">
        <v>10</v>
      </c>
      <c r="E11" s="211">
        <f t="shared" si="0"/>
        <v>10</v>
      </c>
      <c r="F11" s="213"/>
      <c r="G11" t="s">
        <v>173</v>
      </c>
    </row>
    <row r="12" spans="1:7" ht="60">
      <c r="A12" s="210" t="s">
        <v>178</v>
      </c>
      <c r="B12" s="211">
        <v>1</v>
      </c>
      <c r="C12" s="211">
        <v>1</v>
      </c>
      <c r="D12" s="211">
        <v>6</v>
      </c>
      <c r="E12" s="211">
        <f t="shared" si="0"/>
        <v>6</v>
      </c>
      <c r="F12" s="212" t="s">
        <v>179</v>
      </c>
      <c r="G12" t="s">
        <v>180</v>
      </c>
    </row>
    <row r="13" spans="1:7">
      <c r="A13" s="210" t="s">
        <v>181</v>
      </c>
      <c r="B13" s="211">
        <v>1</v>
      </c>
      <c r="C13" s="211">
        <v>1</v>
      </c>
      <c r="D13" s="211">
        <v>7</v>
      </c>
      <c r="E13" s="211">
        <f t="shared" si="0"/>
        <v>7</v>
      </c>
      <c r="F13" s="212"/>
      <c r="G13" t="s">
        <v>180</v>
      </c>
    </row>
    <row r="14" spans="1:7">
      <c r="A14" s="210" t="s">
        <v>182</v>
      </c>
      <c r="B14" s="211">
        <v>1</v>
      </c>
      <c r="C14" s="211">
        <v>1</v>
      </c>
      <c r="D14" s="211">
        <v>8</v>
      </c>
      <c r="E14" s="211">
        <f t="shared" si="0"/>
        <v>8</v>
      </c>
      <c r="F14" s="212"/>
      <c r="G14" t="s">
        <v>180</v>
      </c>
    </row>
    <row r="15" spans="1:7">
      <c r="A15" s="210" t="s">
        <v>183</v>
      </c>
      <c r="B15" s="211">
        <v>1</v>
      </c>
      <c r="C15" s="211">
        <v>1</v>
      </c>
      <c r="D15" s="211">
        <v>8</v>
      </c>
      <c r="E15" s="211">
        <f t="shared" si="0"/>
        <v>8</v>
      </c>
      <c r="F15" s="212"/>
      <c r="G15" t="s">
        <v>180</v>
      </c>
    </row>
    <row r="16" spans="1:7" ht="45">
      <c r="A16" s="210" t="s">
        <v>184</v>
      </c>
      <c r="B16" s="211">
        <v>0.93</v>
      </c>
      <c r="C16" s="211">
        <v>1</v>
      </c>
      <c r="D16" s="211">
        <v>8</v>
      </c>
      <c r="E16" s="211">
        <f t="shared" si="0"/>
        <v>7.44</v>
      </c>
      <c r="F16" s="212" t="s">
        <v>185</v>
      </c>
      <c r="G16" t="s">
        <v>186</v>
      </c>
    </row>
    <row r="17" spans="1:7">
      <c r="A17" s="210" t="s">
        <v>187</v>
      </c>
      <c r="B17" s="211">
        <v>1</v>
      </c>
      <c r="C17" s="211">
        <v>1</v>
      </c>
      <c r="D17" s="211">
        <v>7</v>
      </c>
      <c r="E17" s="211">
        <f t="shared" si="0"/>
        <v>7</v>
      </c>
      <c r="F17" s="212" t="s">
        <v>188</v>
      </c>
      <c r="G17" t="s">
        <v>186</v>
      </c>
    </row>
    <row r="18" spans="1:7" ht="45">
      <c r="A18" s="210" t="s">
        <v>189</v>
      </c>
      <c r="B18" s="211">
        <v>0.8</v>
      </c>
      <c r="C18" s="211">
        <v>1</v>
      </c>
      <c r="D18" s="211">
        <v>5</v>
      </c>
      <c r="E18" s="211">
        <f t="shared" si="0"/>
        <v>4</v>
      </c>
      <c r="F18" s="212" t="s">
        <v>190</v>
      </c>
      <c r="G18" t="s">
        <v>186</v>
      </c>
    </row>
    <row r="19" spans="1:7">
      <c r="A19" s="210" t="s">
        <v>191</v>
      </c>
      <c r="B19" s="211">
        <v>1</v>
      </c>
      <c r="C19" s="211">
        <v>1</v>
      </c>
      <c r="D19" s="211">
        <v>8</v>
      </c>
      <c r="E19" s="211">
        <f t="shared" si="0"/>
        <v>8</v>
      </c>
      <c r="F19" s="213" t="s">
        <v>192</v>
      </c>
      <c r="G19" t="s">
        <v>186</v>
      </c>
    </row>
    <row r="20" spans="1:7">
      <c r="A20" s="214" t="s">
        <v>193</v>
      </c>
      <c r="B20" s="349"/>
      <c r="C20" s="349"/>
      <c r="D20" s="306">
        <f>SUM(D8:D19)</f>
        <v>100</v>
      </c>
      <c r="E20" s="264">
        <f>SUM(E8:E19)/D20 - E22*D22 - E21*D21</f>
        <v>0.95773333333333344</v>
      </c>
      <c r="F20" s="215"/>
    </row>
    <row r="21" spans="1:7">
      <c r="A21" s="216" t="s">
        <v>194</v>
      </c>
      <c r="D21" s="217">
        <v>0.15</v>
      </c>
    </row>
    <row r="22" spans="1:7">
      <c r="A22" s="216" t="s">
        <v>195</v>
      </c>
      <c r="D22" s="217">
        <v>0.2</v>
      </c>
    </row>
    <row r="23" spans="1:7" ht="23.25">
      <c r="A23" s="350" t="s">
        <v>1</v>
      </c>
      <c r="B23" s="351"/>
      <c r="C23" s="351"/>
      <c r="D23" s="351"/>
      <c r="E23" s="351"/>
      <c r="F23" s="352"/>
    </row>
    <row r="24" spans="1:7" ht="25.5" customHeight="1">
      <c r="A24" s="226" t="s">
        <v>52</v>
      </c>
      <c r="B24" s="336" t="s">
        <v>196</v>
      </c>
      <c r="C24" s="337"/>
      <c r="D24" s="337"/>
      <c r="E24" s="337"/>
      <c r="F24" s="338"/>
    </row>
    <row r="25" spans="1:7">
      <c r="A25" s="226" t="s">
        <v>168</v>
      </c>
      <c r="B25" s="218" t="s">
        <v>48</v>
      </c>
      <c r="C25" s="218" t="s">
        <v>169</v>
      </c>
      <c r="D25" s="218" t="s">
        <v>3</v>
      </c>
      <c r="E25" s="218" t="s">
        <v>170</v>
      </c>
      <c r="F25" s="227" t="s">
        <v>82</v>
      </c>
    </row>
    <row r="26" spans="1:7" ht="45">
      <c r="A26" s="226" t="s">
        <v>197</v>
      </c>
      <c r="B26" s="239">
        <v>0.9</v>
      </c>
      <c r="C26" s="239">
        <v>1</v>
      </c>
      <c r="D26" s="218">
        <v>14</v>
      </c>
      <c r="E26" s="218">
        <f>B26*C26*D26</f>
        <v>12.6</v>
      </c>
      <c r="F26" s="227" t="s">
        <v>198</v>
      </c>
      <c r="G26" t="s">
        <v>173</v>
      </c>
    </row>
    <row r="27" spans="1:7" ht="60">
      <c r="A27" s="226" t="s">
        <v>199</v>
      </c>
      <c r="B27" s="239">
        <v>0.9</v>
      </c>
      <c r="C27" s="239">
        <v>1</v>
      </c>
      <c r="D27" s="218">
        <v>15</v>
      </c>
      <c r="E27" s="218">
        <f t="shared" ref="E27:E37" si="1">B27*C27*D27</f>
        <v>13.5</v>
      </c>
      <c r="F27" s="227" t="s">
        <v>200</v>
      </c>
      <c r="G27" t="s">
        <v>186</v>
      </c>
    </row>
    <row r="28" spans="1:7" ht="45">
      <c r="A28" s="226" t="s">
        <v>201</v>
      </c>
      <c r="B28" s="239">
        <v>0.9</v>
      </c>
      <c r="C28" s="239">
        <v>1</v>
      </c>
      <c r="D28" s="218">
        <v>5</v>
      </c>
      <c r="E28" s="218">
        <f t="shared" si="1"/>
        <v>4.5</v>
      </c>
      <c r="F28" s="227" t="s">
        <v>202</v>
      </c>
      <c r="G28" t="s">
        <v>186</v>
      </c>
    </row>
    <row r="29" spans="1:7">
      <c r="A29" s="226" t="s">
        <v>203</v>
      </c>
      <c r="B29" s="239">
        <v>1</v>
      </c>
      <c r="C29" s="239">
        <v>1</v>
      </c>
      <c r="D29" s="218">
        <v>6</v>
      </c>
      <c r="E29" s="218">
        <f t="shared" si="1"/>
        <v>6</v>
      </c>
      <c r="F29" s="227"/>
      <c r="G29" t="s">
        <v>204</v>
      </c>
    </row>
    <row r="30" spans="1:7">
      <c r="A30" s="226" t="s">
        <v>205</v>
      </c>
      <c r="B30" s="239">
        <v>1</v>
      </c>
      <c r="C30" s="239">
        <v>1</v>
      </c>
      <c r="D30" s="218">
        <v>6</v>
      </c>
      <c r="E30" s="218">
        <f t="shared" si="1"/>
        <v>6</v>
      </c>
      <c r="F30" s="227"/>
      <c r="G30" t="s">
        <v>173</v>
      </c>
    </row>
    <row r="31" spans="1:7" ht="75">
      <c r="A31" s="226" t="s">
        <v>206</v>
      </c>
      <c r="B31" s="239">
        <v>0.85</v>
      </c>
      <c r="C31" s="239">
        <v>1</v>
      </c>
      <c r="D31" s="218">
        <v>10</v>
      </c>
      <c r="E31" s="218">
        <f t="shared" si="1"/>
        <v>8.5</v>
      </c>
      <c r="F31" s="227" t="s">
        <v>207</v>
      </c>
      <c r="G31" t="s">
        <v>186</v>
      </c>
    </row>
    <row r="32" spans="1:7">
      <c r="A32" s="226" t="s">
        <v>208</v>
      </c>
      <c r="B32" s="239">
        <v>0.9</v>
      </c>
      <c r="C32" s="239">
        <v>1</v>
      </c>
      <c r="D32" s="218">
        <v>6</v>
      </c>
      <c r="E32" s="218">
        <f t="shared" si="1"/>
        <v>5.4</v>
      </c>
      <c r="F32" s="227" t="s">
        <v>209</v>
      </c>
      <c r="G32" t="s">
        <v>204</v>
      </c>
    </row>
    <row r="33" spans="1:7">
      <c r="A33" s="226" t="s">
        <v>210</v>
      </c>
      <c r="B33" s="239">
        <v>1</v>
      </c>
      <c r="C33" s="239">
        <v>1</v>
      </c>
      <c r="D33" s="218">
        <v>6</v>
      </c>
      <c r="E33" s="218">
        <f t="shared" si="1"/>
        <v>6</v>
      </c>
      <c r="F33" s="227"/>
      <c r="G33" t="s">
        <v>204</v>
      </c>
    </row>
    <row r="34" spans="1:7" ht="60">
      <c r="A34" s="226" t="s">
        <v>211</v>
      </c>
      <c r="B34" s="239">
        <v>0.85</v>
      </c>
      <c r="C34" s="239">
        <v>1</v>
      </c>
      <c r="D34" s="218">
        <v>8</v>
      </c>
      <c r="E34" s="218">
        <f t="shared" si="1"/>
        <v>6.8</v>
      </c>
      <c r="F34" s="227" t="s">
        <v>212</v>
      </c>
      <c r="G34" t="s">
        <v>204</v>
      </c>
    </row>
    <row r="35" spans="1:7" ht="75">
      <c r="A35" s="226" t="s">
        <v>213</v>
      </c>
      <c r="B35" s="239">
        <v>0.8</v>
      </c>
      <c r="C35" s="239">
        <v>1</v>
      </c>
      <c r="D35" s="218">
        <v>8</v>
      </c>
      <c r="E35" s="218">
        <f t="shared" si="1"/>
        <v>6.4</v>
      </c>
      <c r="F35" s="227" t="s">
        <v>214</v>
      </c>
      <c r="G35" t="s">
        <v>204</v>
      </c>
    </row>
    <row r="36" spans="1:7" ht="135">
      <c r="A36" s="226" t="s">
        <v>215</v>
      </c>
      <c r="B36" s="239">
        <v>0.7</v>
      </c>
      <c r="C36" s="239">
        <v>1</v>
      </c>
      <c r="D36" s="218">
        <v>14</v>
      </c>
      <c r="E36" s="218">
        <f t="shared" si="1"/>
        <v>9.7999999999999989</v>
      </c>
      <c r="F36" s="227" t="s">
        <v>216</v>
      </c>
      <c r="G36" t="s">
        <v>173</v>
      </c>
    </row>
    <row r="37" spans="1:7">
      <c r="A37" s="226" t="s">
        <v>217</v>
      </c>
      <c r="B37" s="239">
        <v>1</v>
      </c>
      <c r="C37" s="239">
        <v>1</v>
      </c>
      <c r="D37" s="218">
        <v>2</v>
      </c>
      <c r="E37" s="218">
        <f t="shared" si="1"/>
        <v>2</v>
      </c>
      <c r="F37" s="227"/>
      <c r="G37" t="s">
        <v>173</v>
      </c>
    </row>
    <row r="38" spans="1:7">
      <c r="A38" s="228" t="s">
        <v>193</v>
      </c>
      <c r="B38" s="229"/>
      <c r="C38" s="248"/>
      <c r="D38" s="248">
        <f>SUM(D26:D37)</f>
        <v>100</v>
      </c>
      <c r="E38" s="230">
        <f>SUM(E26:E37)/D38 -E39*D39 -E40*D40-E41*D41</f>
        <v>0.84499999999999997</v>
      </c>
      <c r="F38" s="231"/>
    </row>
    <row r="39" spans="1:7">
      <c r="A39" s="219" t="s">
        <v>194</v>
      </c>
      <c r="C39" s="250"/>
      <c r="D39" s="249">
        <v>0.15</v>
      </c>
      <c r="E39">
        <v>0.2</v>
      </c>
      <c r="F39" t="s">
        <v>218</v>
      </c>
    </row>
    <row r="40" spans="1:7">
      <c r="A40" s="219" t="s">
        <v>195</v>
      </c>
      <c r="D40" s="220">
        <v>0.2</v>
      </c>
    </row>
    <row r="41" spans="1:7">
      <c r="A41" s="219" t="s">
        <v>219</v>
      </c>
      <c r="D41" s="221">
        <v>0.05</v>
      </c>
    </row>
    <row r="42" spans="1:7" ht="23.25">
      <c r="A42" s="339" t="s">
        <v>2</v>
      </c>
      <c r="B42" s="340"/>
      <c r="C42" s="340"/>
      <c r="D42" s="340"/>
      <c r="E42" s="340"/>
      <c r="F42" s="341"/>
    </row>
    <row r="43" spans="1:7">
      <c r="A43" s="232" t="s">
        <v>52</v>
      </c>
      <c r="B43" s="342" t="s">
        <v>220</v>
      </c>
      <c r="C43" s="342"/>
      <c r="D43" s="342"/>
      <c r="E43" s="342"/>
      <c r="F43" s="343"/>
    </row>
    <row r="44" spans="1:7">
      <c r="A44" s="233" t="s">
        <v>168</v>
      </c>
      <c r="B44" s="222" t="s">
        <v>48</v>
      </c>
      <c r="C44" s="222" t="s">
        <v>169</v>
      </c>
      <c r="D44" s="222" t="s">
        <v>3</v>
      </c>
      <c r="E44" s="222" t="s">
        <v>170</v>
      </c>
      <c r="F44" s="234" t="s">
        <v>82</v>
      </c>
    </row>
    <row r="45" spans="1:7" ht="60">
      <c r="A45" s="235" t="s">
        <v>221</v>
      </c>
      <c r="B45" s="223">
        <v>0.85</v>
      </c>
      <c r="C45" s="223">
        <v>1</v>
      </c>
      <c r="D45" s="223">
        <v>8</v>
      </c>
      <c r="E45" s="223">
        <f t="shared" ref="E45:E57" si="2">B45*C45*D45</f>
        <v>6.8</v>
      </c>
      <c r="F45" s="236" t="s">
        <v>222</v>
      </c>
      <c r="G45" t="s">
        <v>204</v>
      </c>
    </row>
    <row r="46" spans="1:7" ht="30">
      <c r="A46" s="235" t="s">
        <v>223</v>
      </c>
      <c r="B46" s="223">
        <v>1</v>
      </c>
      <c r="C46" s="223">
        <v>1</v>
      </c>
      <c r="D46" s="223">
        <v>6</v>
      </c>
      <c r="E46" s="223">
        <f t="shared" si="2"/>
        <v>6</v>
      </c>
      <c r="F46" s="236" t="s">
        <v>224</v>
      </c>
      <c r="G46" t="s">
        <v>204</v>
      </c>
    </row>
    <row r="47" spans="1:7">
      <c r="A47" s="235" t="s">
        <v>225</v>
      </c>
      <c r="B47" s="223">
        <v>1</v>
      </c>
      <c r="C47" s="223">
        <v>1</v>
      </c>
      <c r="D47" s="223">
        <v>6</v>
      </c>
      <c r="E47" s="223">
        <f t="shared" si="2"/>
        <v>6</v>
      </c>
      <c r="F47" s="234"/>
      <c r="G47" t="s">
        <v>204</v>
      </c>
    </row>
    <row r="48" spans="1:7" ht="30">
      <c r="A48" s="235" t="s">
        <v>226</v>
      </c>
      <c r="B48" s="223">
        <v>1</v>
      </c>
      <c r="C48" s="223">
        <v>1</v>
      </c>
      <c r="D48" s="223">
        <v>6</v>
      </c>
      <c r="E48" s="223">
        <f t="shared" si="2"/>
        <v>6</v>
      </c>
      <c r="F48" s="236" t="s">
        <v>224</v>
      </c>
      <c r="G48" t="s">
        <v>204</v>
      </c>
    </row>
    <row r="49" spans="1:7" ht="45">
      <c r="A49" s="235" t="s">
        <v>227</v>
      </c>
      <c r="B49" s="223">
        <v>0.9</v>
      </c>
      <c r="C49" s="223">
        <v>1</v>
      </c>
      <c r="D49" s="223">
        <v>10</v>
      </c>
      <c r="E49" s="223">
        <f t="shared" si="2"/>
        <v>9</v>
      </c>
      <c r="F49" s="236" t="s">
        <v>228</v>
      </c>
      <c r="G49" t="s">
        <v>204</v>
      </c>
    </row>
    <row r="50" spans="1:7">
      <c r="A50" s="235" t="s">
        <v>229</v>
      </c>
      <c r="B50" s="223">
        <v>1</v>
      </c>
      <c r="C50" s="223">
        <v>1</v>
      </c>
      <c r="D50" s="223">
        <v>10</v>
      </c>
      <c r="E50" s="223">
        <f t="shared" si="2"/>
        <v>10</v>
      </c>
      <c r="F50" s="234"/>
      <c r="G50" t="s">
        <v>173</v>
      </c>
    </row>
    <row r="51" spans="1:7">
      <c r="A51" s="235" t="s">
        <v>230</v>
      </c>
      <c r="B51" s="223">
        <v>0.83</v>
      </c>
      <c r="C51" s="223">
        <v>1</v>
      </c>
      <c r="D51" s="223">
        <v>12</v>
      </c>
      <c r="E51" s="223">
        <f t="shared" si="2"/>
        <v>9.9599999999999991</v>
      </c>
      <c r="F51" s="234" t="s">
        <v>231</v>
      </c>
      <c r="G51" t="s">
        <v>173</v>
      </c>
    </row>
    <row r="52" spans="1:7" ht="105">
      <c r="A52" s="235" t="s">
        <v>232</v>
      </c>
      <c r="B52" s="241">
        <v>0.73</v>
      </c>
      <c r="C52" s="241">
        <v>1</v>
      </c>
      <c r="D52" s="223">
        <v>12</v>
      </c>
      <c r="E52" s="223">
        <f t="shared" si="2"/>
        <v>8.76</v>
      </c>
      <c r="F52" s="236" t="s">
        <v>233</v>
      </c>
      <c r="G52" t="s">
        <v>173</v>
      </c>
    </row>
    <row r="53" spans="1:7" ht="75">
      <c r="A53" s="245" t="s">
        <v>234</v>
      </c>
      <c r="B53" s="243">
        <v>0.8</v>
      </c>
      <c r="C53" s="243">
        <v>0.75</v>
      </c>
      <c r="D53" s="240">
        <v>6</v>
      </c>
      <c r="E53" s="223">
        <f t="shared" si="2"/>
        <v>3.6000000000000005</v>
      </c>
      <c r="F53" s="304" t="s">
        <v>235</v>
      </c>
      <c r="G53" t="s">
        <v>186</v>
      </c>
    </row>
    <row r="54" spans="1:7">
      <c r="A54" s="245" t="s">
        <v>236</v>
      </c>
      <c r="B54" s="243">
        <v>1</v>
      </c>
      <c r="C54" s="243">
        <v>1</v>
      </c>
      <c r="D54" s="240">
        <v>5</v>
      </c>
      <c r="E54" s="223">
        <f t="shared" si="2"/>
        <v>5</v>
      </c>
      <c r="F54" s="242"/>
      <c r="G54" t="s">
        <v>186</v>
      </c>
    </row>
    <row r="55" spans="1:7">
      <c r="A55" s="245" t="s">
        <v>237</v>
      </c>
      <c r="B55" s="243">
        <v>1</v>
      </c>
      <c r="C55" s="243">
        <v>1</v>
      </c>
      <c r="D55" s="240">
        <v>5</v>
      </c>
      <c r="E55" s="223">
        <f t="shared" si="2"/>
        <v>5</v>
      </c>
      <c r="F55" s="242"/>
      <c r="G55" t="s">
        <v>186</v>
      </c>
    </row>
    <row r="56" spans="1:7">
      <c r="A56" s="245" t="s">
        <v>238</v>
      </c>
      <c r="B56" s="243">
        <v>1</v>
      </c>
      <c r="C56" s="243">
        <v>1</v>
      </c>
      <c r="D56" s="240">
        <v>4</v>
      </c>
      <c r="E56" s="223">
        <f t="shared" si="2"/>
        <v>4</v>
      </c>
      <c r="F56" s="242"/>
      <c r="G56" t="s">
        <v>186</v>
      </c>
    </row>
    <row r="57" spans="1:7" ht="45">
      <c r="A57" s="245" t="s">
        <v>239</v>
      </c>
      <c r="B57" s="243">
        <v>0.8</v>
      </c>
      <c r="C57" s="243">
        <v>1</v>
      </c>
      <c r="D57" s="240">
        <v>8</v>
      </c>
      <c r="E57" s="223">
        <f t="shared" si="2"/>
        <v>6.4</v>
      </c>
      <c r="F57" s="304" t="s">
        <v>240</v>
      </c>
      <c r="G57" t="s">
        <v>186</v>
      </c>
    </row>
    <row r="58" spans="1:7">
      <c r="A58" s="245" t="s">
        <v>217</v>
      </c>
      <c r="B58" s="243">
        <v>0.9</v>
      </c>
      <c r="C58" s="243">
        <v>1</v>
      </c>
      <c r="D58" s="240">
        <v>2</v>
      </c>
      <c r="E58" s="223">
        <f t="shared" ref="E52:E58" si="3">B58*C58*D58</f>
        <v>1.8</v>
      </c>
      <c r="F58" s="242" t="s">
        <v>241</v>
      </c>
      <c r="G58" t="s">
        <v>186</v>
      </c>
    </row>
    <row r="59" spans="1:7">
      <c r="A59" s="246" t="s">
        <v>193</v>
      </c>
      <c r="B59" s="244"/>
      <c r="C59" s="244"/>
      <c r="D59" s="247">
        <f>SUM(D45:D58)</f>
        <v>100</v>
      </c>
      <c r="E59" s="237">
        <f>SUM(E45:E58)/D59 - D60*E60  - D61*E61 - D62*E62</f>
        <v>0.88319999999999999</v>
      </c>
      <c r="F59" s="238"/>
    </row>
    <row r="60" spans="1:7">
      <c r="A60" s="224" t="s">
        <v>194</v>
      </c>
      <c r="D60" s="220">
        <v>0.15</v>
      </c>
    </row>
    <row r="61" spans="1:7">
      <c r="A61" s="224" t="s">
        <v>195</v>
      </c>
      <c r="D61" s="220">
        <v>0.2</v>
      </c>
    </row>
    <row r="62" spans="1:7">
      <c r="A62" s="225" t="s">
        <v>219</v>
      </c>
      <c r="D62" s="221">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22 E40 E61"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10" t="s">
        <v>3</v>
      </c>
    </row>
    <row r="3" spans="1:7" ht="15">
      <c r="A3" s="52" t="s">
        <v>52</v>
      </c>
      <c r="B3" s="53"/>
      <c r="C3" s="54"/>
      <c r="D3" s="55"/>
      <c r="E3" s="56"/>
      <c r="F3" s="57"/>
      <c r="G3" s="310"/>
    </row>
    <row r="4" spans="1:7" ht="30">
      <c r="A4" s="58" t="s">
        <v>242</v>
      </c>
      <c r="B4" s="59"/>
      <c r="C4" s="60"/>
      <c r="D4" s="61"/>
      <c r="E4" s="62"/>
      <c r="F4" s="63"/>
      <c r="G4" s="64">
        <v>6</v>
      </c>
    </row>
    <row r="5" spans="1:7" ht="30">
      <c r="A5" s="65" t="s">
        <v>12</v>
      </c>
      <c r="B5" s="66"/>
      <c r="C5" s="67"/>
      <c r="D5" s="68"/>
      <c r="E5" s="69"/>
      <c r="F5" s="70"/>
      <c r="G5" s="71">
        <v>3</v>
      </c>
    </row>
    <row r="6" spans="1:7" ht="30">
      <c r="A6" s="65" t="s">
        <v>243</v>
      </c>
      <c r="B6" s="66"/>
      <c r="C6" s="67"/>
      <c r="D6" s="68"/>
      <c r="E6" s="69"/>
      <c r="F6" s="70"/>
      <c r="G6" s="71">
        <v>2</v>
      </c>
    </row>
    <row r="7" spans="1:7" ht="15">
      <c r="A7" s="65" t="s">
        <v>244</v>
      </c>
      <c r="B7" s="66"/>
      <c r="C7" s="67"/>
      <c r="D7" s="68"/>
      <c r="E7" s="69"/>
      <c r="F7" s="70"/>
      <c r="G7" s="71">
        <v>4</v>
      </c>
    </row>
    <row r="8" spans="1:7" ht="30">
      <c r="A8" s="65" t="s">
        <v>245</v>
      </c>
      <c r="B8" s="66"/>
      <c r="C8" s="67"/>
      <c r="D8" s="68"/>
      <c r="E8" s="69"/>
      <c r="F8" s="70"/>
      <c r="G8" s="71">
        <v>3</v>
      </c>
    </row>
    <row r="9" spans="1:7" ht="15">
      <c r="A9" s="65" t="s">
        <v>246</v>
      </c>
      <c r="B9" s="66"/>
      <c r="C9" s="67"/>
      <c r="D9" s="68"/>
      <c r="E9" s="69"/>
      <c r="F9" s="70"/>
      <c r="G9" s="71">
        <v>3</v>
      </c>
    </row>
    <row r="10" spans="1:7" ht="30">
      <c r="A10" s="65" t="s">
        <v>247</v>
      </c>
      <c r="B10" s="66"/>
      <c r="C10" s="67"/>
      <c r="D10" s="68"/>
      <c r="E10" s="69"/>
      <c r="F10" s="70"/>
      <c r="G10" s="71">
        <v>3</v>
      </c>
    </row>
    <row r="11" spans="1:7" ht="30">
      <c r="A11" s="65" t="s">
        <v>248</v>
      </c>
      <c r="B11" s="66"/>
      <c r="C11" s="67"/>
      <c r="D11" s="68"/>
      <c r="E11" s="69"/>
      <c r="F11" s="70"/>
      <c r="G11" s="71">
        <v>3</v>
      </c>
    </row>
    <row r="12" spans="1:7" ht="15">
      <c r="A12" s="65" t="s">
        <v>249</v>
      </c>
      <c r="B12" s="66"/>
      <c r="C12" s="67"/>
      <c r="D12" s="68"/>
      <c r="E12" s="69"/>
      <c r="F12" s="70"/>
      <c r="G12" s="71">
        <v>2</v>
      </c>
    </row>
    <row r="13" spans="1:7" ht="30">
      <c r="A13" s="65" t="s">
        <v>250</v>
      </c>
      <c r="B13" s="66"/>
      <c r="C13" s="67"/>
      <c r="D13" s="68"/>
      <c r="E13" s="69"/>
      <c r="F13" s="70"/>
      <c r="G13" s="71">
        <v>5</v>
      </c>
    </row>
    <row r="14" spans="1:7" ht="15">
      <c r="A14" s="65" t="s">
        <v>251</v>
      </c>
      <c r="B14" s="66"/>
      <c r="C14" s="67"/>
      <c r="D14" s="68"/>
      <c r="E14" s="69"/>
      <c r="F14" s="70"/>
      <c r="G14" s="71">
        <v>2</v>
      </c>
    </row>
    <row r="15" spans="1:7" ht="15">
      <c r="A15" s="65" t="s">
        <v>252</v>
      </c>
      <c r="B15" s="66"/>
      <c r="C15" s="67"/>
      <c r="D15" s="68"/>
      <c r="E15" s="69"/>
      <c r="F15" s="70"/>
      <c r="G15" s="71">
        <v>3</v>
      </c>
    </row>
    <row r="16" spans="1:7" ht="15">
      <c r="A16" s="65" t="s">
        <v>253</v>
      </c>
      <c r="B16" s="66"/>
      <c r="C16" s="67"/>
      <c r="D16" s="68"/>
      <c r="E16" s="69"/>
      <c r="F16" s="70"/>
      <c r="G16" s="71">
        <v>1</v>
      </c>
    </row>
    <row r="17" spans="1:7" ht="15">
      <c r="A17" s="65" t="s">
        <v>254</v>
      </c>
      <c r="B17" s="66"/>
      <c r="C17" s="67"/>
      <c r="D17" s="68"/>
      <c r="E17" s="69"/>
      <c r="F17" s="70"/>
      <c r="G17" s="71">
        <v>3</v>
      </c>
    </row>
    <row r="18" spans="1:7" ht="30">
      <c r="A18" s="65" t="s">
        <v>255</v>
      </c>
      <c r="B18" s="66"/>
      <c r="C18" s="67"/>
      <c r="D18" s="68"/>
      <c r="E18" s="69"/>
      <c r="F18" s="70"/>
      <c r="G18" s="71">
        <v>2</v>
      </c>
    </row>
    <row r="19" spans="1:7" ht="15">
      <c r="A19" s="65" t="s">
        <v>256</v>
      </c>
      <c r="B19" s="66"/>
      <c r="C19" s="67"/>
      <c r="D19" s="68"/>
      <c r="E19" s="69"/>
      <c r="F19" s="70"/>
      <c r="G19" s="71">
        <v>1</v>
      </c>
    </row>
    <row r="20" spans="1:7" ht="15">
      <c r="A20" s="65" t="s">
        <v>257</v>
      </c>
      <c r="B20" s="66"/>
      <c r="C20" s="67"/>
      <c r="D20" s="68"/>
      <c r="E20" s="69"/>
      <c r="F20" s="70"/>
      <c r="G20" s="71">
        <v>2</v>
      </c>
    </row>
    <row r="21" spans="1:7" ht="45">
      <c r="A21" s="65" t="s">
        <v>258</v>
      </c>
      <c r="B21" s="66"/>
      <c r="C21" s="67"/>
      <c r="D21" s="68"/>
      <c r="E21" s="69"/>
      <c r="F21" s="70"/>
      <c r="G21" s="71">
        <v>3</v>
      </c>
    </row>
    <row r="22" spans="1:7" ht="15">
      <c r="A22" s="65" t="s">
        <v>259</v>
      </c>
      <c r="B22" s="66"/>
      <c r="C22" s="67"/>
      <c r="D22" s="68"/>
      <c r="E22" s="69"/>
      <c r="F22" s="70"/>
      <c r="G22" s="71">
        <v>1</v>
      </c>
    </row>
    <row r="23" spans="1:7" ht="30">
      <c r="A23" s="65" t="s">
        <v>260</v>
      </c>
      <c r="B23" s="66"/>
      <c r="C23" s="67"/>
      <c r="D23" s="68"/>
      <c r="E23" s="69"/>
      <c r="F23" s="70"/>
      <c r="G23" s="71">
        <v>3</v>
      </c>
    </row>
    <row r="24" spans="1:7" ht="15">
      <c r="A24" s="65" t="s">
        <v>261</v>
      </c>
      <c r="B24" s="66"/>
      <c r="C24" s="67"/>
      <c r="D24" s="68"/>
      <c r="E24" s="69"/>
      <c r="F24" s="70"/>
      <c r="G24" s="71">
        <v>1</v>
      </c>
    </row>
    <row r="25" spans="1:7" ht="15">
      <c r="A25" s="65" t="s">
        <v>262</v>
      </c>
      <c r="B25" s="66"/>
      <c r="C25" s="67"/>
      <c r="D25" s="68"/>
      <c r="E25" s="69"/>
      <c r="F25" s="70"/>
      <c r="G25" s="71">
        <v>1</v>
      </c>
    </row>
    <row r="26" spans="1:7" ht="30">
      <c r="A26" s="65" t="s">
        <v>263</v>
      </c>
      <c r="B26" s="66"/>
      <c r="C26" s="67"/>
      <c r="D26" s="68"/>
      <c r="E26" s="69"/>
      <c r="F26" s="70"/>
      <c r="G26" s="71">
        <v>2</v>
      </c>
    </row>
    <row r="27" spans="1:7" ht="30">
      <c r="A27" s="72" t="s">
        <v>264</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11" t="s">
        <v>55</v>
      </c>
      <c r="I33" s="311"/>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265</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1</cp:revision>
  <dcterms:created xsi:type="dcterms:W3CDTF">2006-09-16T00:00:00Z</dcterms:created>
  <dcterms:modified xsi:type="dcterms:W3CDTF">2020-12-24T03:42:35Z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