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xr:revisionPtr revIDLastSave="0" documentId="13_ncr:1_{2C5F03BC-9457-49DF-90EE-510CC745DC04}" xr6:coauthVersionLast="45" xr6:coauthVersionMax="45" xr10:uidLastSave="{00000000-0000-0000-0000-000000000000}"/>
  <bookViews>
    <workbookView xWindow="-120" yWindow="-120" windowWidth="29040" windowHeight="16440" activeTab="1"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 l="1"/>
  <c r="K18" i="1" l="1"/>
  <c r="K19" i="1"/>
  <c r="K20" i="1"/>
  <c r="K21" i="1"/>
  <c r="K22" i="1"/>
  <c r="K23" i="1"/>
  <c r="K24" i="1"/>
  <c r="K25" i="1"/>
  <c r="D11" i="1" l="1"/>
  <c r="G24" i="2"/>
  <c r="G25" i="2"/>
  <c r="G26" i="2"/>
  <c r="G27" i="2"/>
  <c r="G28" i="2"/>
  <c r="G29" i="2"/>
  <c r="G30" i="2"/>
  <c r="G31" i="2"/>
  <c r="G32" i="2"/>
  <c r="D8" i="1"/>
  <c r="D10" i="1"/>
  <c r="D9" i="1"/>
  <c r="D7" i="1"/>
  <c r="H7" i="1" l="1"/>
  <c r="H8" i="1"/>
  <c r="H9" i="1"/>
  <c r="H10" i="1"/>
  <c r="H11" i="1"/>
  <c r="H12" i="1"/>
  <c r="H13" i="1"/>
  <c r="H14" i="1"/>
  <c r="H15" i="1"/>
  <c r="H16" i="1"/>
  <c r="H17" i="1"/>
  <c r="D6" i="1" l="1"/>
  <c r="I17" i="1"/>
  <c r="K17" i="1" s="1"/>
  <c r="I16" i="1"/>
  <c r="K16" i="1" s="1"/>
  <c r="I15" i="1"/>
  <c r="K15" i="1" s="1"/>
  <c r="I14" i="1"/>
  <c r="K14" i="1" s="1"/>
  <c r="I12" i="1"/>
  <c r="K12" i="1" s="1"/>
  <c r="I8" i="1"/>
  <c r="K8" i="1" s="1"/>
  <c r="I6" i="1"/>
  <c r="K6" i="1" s="1"/>
  <c r="I13" i="1"/>
  <c r="K13" i="1" s="1"/>
  <c r="I9" i="1"/>
  <c r="K9" i="1" s="1"/>
  <c r="I11" i="1"/>
  <c r="K11" i="1" s="1"/>
  <c r="I7" i="1"/>
  <c r="K7" i="1" s="1"/>
  <c r="I10" i="1"/>
  <c r="K10" i="1" s="1"/>
  <c r="B11" i="2" l="1"/>
  <c r="B12" i="2" s="1"/>
  <c r="B15" i="2" l="1"/>
  <c r="G18" i="2"/>
  <c r="I25" i="2"/>
  <c r="I28" i="2"/>
  <c r="I31" i="2"/>
  <c r="I30" i="2"/>
  <c r="I26" i="2"/>
  <c r="I24" i="2"/>
  <c r="I29" i="2"/>
  <c r="I27" i="2"/>
  <c r="I32" i="2"/>
  <c r="G20" i="2" l="1"/>
  <c r="I20" i="2" s="1"/>
  <c r="G22" i="2"/>
  <c r="I22" i="2" s="1"/>
  <c r="G23" i="2"/>
  <c r="H23" i="2" s="1"/>
  <c r="G19" i="2"/>
  <c r="H19" i="2" s="1"/>
  <c r="G21" i="2"/>
  <c r="H21" i="2" s="1"/>
  <c r="H18" i="2"/>
  <c r="B17" i="2"/>
  <c r="D17" i="2" s="1"/>
  <c r="B21" i="2"/>
  <c r="D21" i="2" s="1"/>
  <c r="B20" i="2"/>
  <c r="D20" i="2" s="1"/>
  <c r="B19" i="2"/>
  <c r="D19" i="2" s="1"/>
  <c r="B16" i="2"/>
  <c r="D16" i="2" s="1"/>
  <c r="D15" i="2"/>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4" i="2"/>
  <c r="C5" i="2"/>
  <c r="B5" i="2"/>
  <c r="B4" i="2"/>
</calcChain>
</file>

<file path=xl/sharedStrings.xml><?xml version="1.0" encoding="utf-8"?>
<sst xmlns="http://schemas.openxmlformats.org/spreadsheetml/2006/main" count="89" uniqueCount="84">
  <si>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</si>
  <si>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</si>
  <si>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</si>
  <si>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</si>
  <si>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</si>
  <si>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</si>
  <si>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</si>
  <si>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</si>
  <si>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</si>
  <si>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</si>
  <si>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</si>
  <si>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</si>
  <si>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</si>
  <si>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</si>
  <si>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Oui</t>
  </si>
  <si>
    <t>Entrez la date d’un jalon dans cette colonne.</t>
  </si>
  <si>
    <t>date</t>
  </si>
  <si>
    <t>Entrez une description du jalon dans cette colonne. Ces descriptions apparaissent dans le diagramme.</t>
  </si>
  <si>
    <t>Jalon</t>
  </si>
  <si>
    <t>Jalon 1</t>
  </si>
  <si>
    <t>Jalon 2</t>
  </si>
  <si>
    <t>Jalon 3</t>
  </si>
  <si>
    <t>Jalon 4</t>
  </si>
  <si>
    <t>Jalon 5</t>
  </si>
  <si>
    <t>Jalon 6</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</si>
  <si>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</si>
  <si>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</si>
  <si>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</si>
  <si>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</si>
  <si>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</si>
  <si>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</si>
  <si>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</si>
  <si>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</si>
  <si>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</si>
  <si>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</si>
  <si>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</si>
  <si>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</si>
  <si>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</si>
  <si>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</si>
  <si>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</si>
  <si>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</si>
  <si>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</si>
  <si>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</si>
  <si>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</si>
  <si>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</si>
  <si>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</si>
  <si>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</si>
  <si>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</si>
  <si>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</si>
  <si>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</si>
  <si>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</si>
  <si>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</si>
  <si>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</si>
  <si>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</si>
  <si>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</si>
  <si>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</si>
  <si>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</si>
  <si>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</si>
  <si>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</si>
  <si>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</si>
  <si>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</si>
  <si>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</si>
  <si>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</si>
  <si>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</si>
  <si>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</si>
  <si>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</si>
  <si>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</si>
  <si>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</si>
  <si>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</si>
  <si>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</si>
  <si>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</si>
  <si>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Recherche d’informations</t>
  </si>
  <si>
    <t>Identifier notre cible</t>
  </si>
  <si>
    <t>Fixer notre promesse</t>
  </si>
  <si>
    <t>Gestion, cout et rentabilité</t>
  </si>
  <si>
    <t xml:space="preserve">Analyse de situation sur le marché </t>
  </si>
  <si>
    <t>Trouver un moyen de faire tester notre produit</t>
  </si>
  <si>
    <t>Créer le slogan</t>
  </si>
  <si>
    <t>définir notre politique de distribution</t>
  </si>
  <si>
    <t>définir notre politique de communication</t>
  </si>
  <si>
    <t>concevoir une identité visuelle attrayante pour le produit</t>
  </si>
  <si>
    <t>Survey Editor</t>
  </si>
  <si>
    <t xml:space="preserve">Data Transfert </t>
  </si>
  <si>
    <t>Survey Analyzer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</si>
</sst>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 &quot;€&quot;_-;\-* #,##0\ &quot;€&quot;_-;_-* &quot;-&quot;\ &quot;€&quot;_-;_-@_-"/>
    <numFmt numFmtId="165" formatCode="_-* #,##0.00\ &quot;€&quot;_-;\-* #,##0.00\ &quot;€&quot;_-;_-* &quot;-&quot;??\ &quot;€&quot;_-;_-@_-"/>
    <numFmt numFmtId="166"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6" fontId="7" fillId="0" borderId="0" applyFont="0" applyFill="0" applyBorder="0" applyProtection="0">
      <alignment horizontal="center"/>
    </xf>
    <xf numFmtId="43"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6"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4FF2B7DD-3DC1-4396-A1C9-91D58AE5AB1F}"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83DD0351-56E7-43AE-AB66-45AB38333E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E5547C7F-948B-4804-A18C-70FC50CB8AE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5923F182-5A04-4B4B-A566-21C4E0822F1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E6AA6E12-A33E-437A-A758-E33850D1E4C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751FDF48-4480-45A5-A44A-BCD53D8EB9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9B905D61-E3B9-412D-B662-F66BE1C28FF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6</c:v>
                  </c:pt>
                  <c:pt idx="1">
                    <c:v>8</c:v>
                  </c:pt>
                  <c:pt idx="2">
                    <c:v>11</c:v>
                  </c:pt>
                  <c:pt idx="3">
                    <c:v>31</c:v>
                  </c:pt>
                  <c:pt idx="4">
                    <c:v>16</c:v>
                  </c:pt>
                  <c:pt idx="5">
                    <c:v>6</c:v>
                  </c:pt>
                  <c:pt idx="6">
                    <c:v>3</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'Données dynamiques masquées'!$C$15:$C$21</c:f>
              <c:numCache>
                <c:formatCode>m/d/yyyy</c:formatCode>
                <c:ptCount val="7"/>
                <c:pt idx="0">
                  <c:v>43994</c:v>
                </c:pt>
                <c:pt idx="1">
                  <c:v>43995</c:v>
                </c:pt>
                <c:pt idx="2">
                  <c:v>44002</c:v>
                </c:pt>
                <c:pt idx="3">
                  <c:v>44006</c:v>
                </c:pt>
                <c:pt idx="4">
                  <c:v>44009</c:v>
                </c:pt>
                <c:pt idx="5">
                  <c:v>44019</c:v>
                </c:pt>
                <c:pt idx="6">
                  <c:v>44028</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Identifier notre cible</c:v>
                  </c:pt>
                  <c:pt idx="1">
                    <c:v>Fixer notre promesse</c:v>
                  </c:pt>
                  <c:pt idx="2">
                    <c:v>Gestion, cout et rentabilité</c:v>
                  </c:pt>
                  <c:pt idx="3">
                    <c:v>Trouver un moyen de faire tester notre produit</c:v>
                  </c:pt>
                  <c:pt idx="4">
                    <c:v>Créer le slogan</c:v>
                  </c:pt>
                  <c:pt idx="5">
                    <c:v>définir notre politique de distribution</c:v>
                  </c:pt>
                  <c:pt idx="6">
                    <c:v>définir notre politique de communication</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038BB58B-4B65-4C14-9E79-5A802051735F}" type="CELLRANGE">
                      <a:rPr lang="en-US"/>
                      <a:pPr>
                        <a:defRPr sz="1100">
                          <a:solidFill>
                            <a:schemeClr val="bg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'Données dynamiques masquées'!$B$4:$B$5</c:f>
              <c:numCache>
                <c:formatCode>m/d/yyyy</c:formatCode>
                <c:ptCount val="2"/>
                <c:pt idx="0">
                  <c:v>43994</c:v>
                </c:pt>
                <c:pt idx="1">
                  <c:v>43994</c:v>
                </c:pt>
              </c:numCache>
            </c:numRef>
          </c:xVal>
          <c:yVal>
            <c:numRef>
              <c:f>'Données dynamiques masquées'!$C$4:$C$5</c:f>
              <c:numCache>
                <c:formatCode>General</c:formatCode>
                <c:ptCount val="2"/>
                <c:pt idx="0">
                  <c:v>9</c:v>
                </c:pt>
                <c:pt idx="1">
                  <c:v>9</c:v>
                </c:pt>
              </c:numCache>
            </c:numRef>
          </c:yVal>
          <c:smooth val="0"/>
          <c:extLst>
            <c:ext xmlns:c15="http://schemas.microsoft.com/office/drawing/2012/chart" uri="{02D57815-91ED-43cb-92C2-25804820EDAC}">
              <c15:datalabelsRange>
                <c15:f>'Données dynamiques masquées'!$B$2</c15:f>
                <c15:dlblRangeCache>
                  <c:ptCount val="1"/>
                  <c:pt idx="0">
                    <c:v>Aujourd’hui</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743EDDD7-71C5-443A-9428-145FEA9585E0}"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6FA1615E-2FF9-48DE-8C94-5433701F64D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7D1948CB-65E2-400E-A4CA-0CB09E22AB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144B9CAC-1ECD-405C-88DD-04333EA1A78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EBA04415-EB42-4F11-BCF9-3B149B14758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D5E274CA-D24D-4F5D-9B0D-57AC5D3E3A0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99B479D7-27D9-4B25-BA2C-AA58053DCA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712DDC85-C616-420C-A645-EE4BF0210E5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054E0739-BF70-4BA0-B3CF-8B7B923D3C3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046530D4-1D0C-474F-9F49-455FE2ED73D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10A4AC6B-64B3-41A3-9EF5-025938D02AB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CC2FDA9B-F740-42FF-94E9-7CBB12F614A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A9FF03B0-E3B6-4F5C-9E4D-C835EEB7BC1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1F3AF8AE-AD03-42B1-85A9-130CB2DBC2C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B19C673C-5238-4FFD-AA9D-28E0E3F217E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44003</c:v>
                </c:pt>
                <c:pt idx="1">
                  <c:v>44019</c:v>
                </c:pt>
                <c:pt idx="2">
                  <c:v>44029</c:v>
                </c:pt>
                <c:pt idx="3">
                  <c:v>44038</c:v>
                </c:pt>
                <c:pt idx="4">
                  <c:v>44038</c:v>
                </c:pt>
                <c:pt idx="5">
                  <c:v>44038</c:v>
                </c:pt>
                <c:pt idx="6">
                  <c:v>44038</c:v>
                </c:pt>
                <c:pt idx="7">
                  <c:v>44038</c:v>
                </c:pt>
                <c:pt idx="8">
                  <c:v>44038</c:v>
                </c:pt>
                <c:pt idx="9">
                  <c:v>44038</c:v>
                </c:pt>
                <c:pt idx="10">
                  <c:v>44038</c:v>
                </c:pt>
                <c:pt idx="11">
                  <c:v>44038</c:v>
                </c:pt>
                <c:pt idx="12">
                  <c:v>44038</c:v>
                </c:pt>
                <c:pt idx="13">
                  <c:v>44038</c:v>
                </c:pt>
                <c:pt idx="14">
                  <c:v>44038</c:v>
                </c:pt>
              </c:numCache>
            </c:numRef>
          </c:xVal>
          <c:yVal>
            <c:numRef>
              <c:f>'Données dynamiques masquées'!$I$18:$I$33</c:f>
              <c:numCache>
                <c:formatCode>General</c:formatCode>
                <c:ptCount val="16"/>
                <c:pt idx="0">
                  <c:v>1</c:v>
                </c:pt>
                <c:pt idx="1">
                  <c:v>1</c:v>
                </c:pt>
                <c:pt idx="2">
                  <c:v>1</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pt idx="0">
                    <c:v>Jalon 1</c:v>
                  </c:pt>
                  <c:pt idx="1">
                    <c:v>Jalon 2</c:v>
                  </c:pt>
                  <c:pt idx="2">
                    <c:v>Jalon 3</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4761</xdr:colOff>
      <xdr:row>0</xdr:row>
      <xdr:rowOff>295276</xdr:rowOff>
    </xdr:from>
    <xdr:to>
      <xdr:col>31</xdr:col>
      <xdr:colOff>161924</xdr:colOff>
      <xdr:row>7</xdr:row>
      <xdr:rowOff>38101</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18</xdr:col>
          <xdr:colOff>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25">
  <autoFilter ref="G5:K25" xr:uid="{22AFF5BD-21AE-4912-A8C2-DAA508F7F469}"/>
  <sortState xmlns:xlrd2="http://schemas.microsoft.com/office/spreadsheetml/2017/richdata2" ref="G6:J25">
    <sortCondition ref="H5:H25"/>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2">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1"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0">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9">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8">
      <calculatedColumnFormula>IFERROR(IF(TODAY()&lt;MIN(DonnéesTâcheDynamiques[Date de début]),MIN($B$11,MIN(DonnéesTâcheDynamiques[Date de début])),TODAY()),TODAY())</calculatedColumnFormula>
    </tableColumn>
    <tableColumn id="2" xr3:uid="{0976B376-4D30-4099-AE10-A329AAD22F6E}" name="coordonnée y" dataDxfId="7">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6">
      <calculatedColumnFormula>IFERROR(IF(LEN('Données du diagramme'!D6)=0,"",IF(AND('Données du diagramme'!D6&lt;=$B$12,'Données du diagramme'!D6&gt;=$B$11-$D$11),'Données du diagramme'!E6,"")),"")</calculatedColumnFormula>
    </tableColumn>
    <tableColumn id="4" xr3:uid="{08699A2C-FE9E-454E-85A5-61493B3B2502}" name="Date" dataDxfId="5" dataCellStyle="Date">
      <calculatedColumnFormula>IFERROR(IF(LEN(DonnéesJalonDynamiques[[#This Row],[Jalons]])=0,$B$12,'Données du diagramme'!$D6),2)</calculatedColumnFormula>
    </tableColumn>
    <tableColumn id="5" xr3:uid="{FF95A456-DC6C-4DEF-A422-1A60C8530445}" name="Ligne de base" dataDxfId="4">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3" dataDxfId="2">
  <autoFilter ref="B7:B8" xr:uid="{EF98147B-BF9A-4D76-A56A-BD910CB7D4BE}">
    <filterColumn colId="0" hiddenButton="1"/>
  </autoFilter>
  <tableColumns count="1">
    <tableColumn id="1" xr3:uid="{F9A5A7B8-7EE1-4D44-B78F-710AFC7920AA}" name="incrément de défil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workbookViewId="0">
      <selection activeCell="H19" sqref="H19"/>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14</v>
      </c>
    </row>
    <row r="3" spans="1:11" ht="35.1" customHeight="1" x14ac:dyDescent="0.3">
      <c r="A3" s="14" t="s">
        <v>2</v>
      </c>
      <c r="B3" s="9" t="s">
        <v>8</v>
      </c>
      <c r="G3" s="13" t="s">
        <v>25</v>
      </c>
    </row>
    <row r="4" spans="1:11" ht="102.75" customHeight="1" x14ac:dyDescent="0.25">
      <c r="A4" s="14" t="s">
        <v>3</v>
      </c>
      <c r="B4" s="19" t="s">
        <v>9</v>
      </c>
      <c r="C4" s="18" t="s">
        <v>12</v>
      </c>
      <c r="D4" s="18" t="s">
        <v>15</v>
      </c>
      <c r="E4" s="18" t="s">
        <v>17</v>
      </c>
      <c r="G4" s="19" t="s">
        <v>9</v>
      </c>
      <c r="H4" s="18" t="s">
        <v>27</v>
      </c>
      <c r="I4" s="18" t="s">
        <v>29</v>
      </c>
      <c r="J4" s="18" t="s">
        <v>31</v>
      </c>
      <c r="K4" s="18" t="s">
        <v>33</v>
      </c>
    </row>
    <row r="5" spans="1:11" ht="15" customHeight="1" x14ac:dyDescent="0.25">
      <c r="A5" s="14" t="s">
        <v>70</v>
      </c>
      <c r="B5" s="6" t="s">
        <v>10</v>
      </c>
      <c r="C5" s="6" t="s">
        <v>13</v>
      </c>
      <c r="D5" s="6" t="s">
        <v>16</v>
      </c>
      <c r="E5" s="6" t="s">
        <v>18</v>
      </c>
      <c r="G5" s="6" t="s">
        <v>10</v>
      </c>
      <c r="H5" s="6" t="s">
        <v>28</v>
      </c>
      <c r="I5" s="6" t="s">
        <v>30</v>
      </c>
      <c r="J5" s="6" t="s">
        <v>32</v>
      </c>
      <c r="K5" t="s">
        <v>34</v>
      </c>
    </row>
    <row r="6" spans="1:11" x14ac:dyDescent="0.25">
      <c r="A6" s="14"/>
      <c r="B6" s="11">
        <v>1</v>
      </c>
      <c r="C6" s="20">
        <v>1</v>
      </c>
      <c r="D6" s="21">
        <f ca="1">Date_Début+10</f>
        <v>44003</v>
      </c>
      <c r="E6" s="6" t="s">
        <v>19</v>
      </c>
      <c r="F6" s="12"/>
      <c r="G6" s="11">
        <v>1</v>
      </c>
      <c r="H6" s="21">
        <f ca="1">TODAY()-1</f>
        <v>43993</v>
      </c>
      <c r="I6" s="21">
        <f ca="1">Tâches[[#This Row],[Date de début]]+1</f>
        <v>43994</v>
      </c>
      <c r="J6" s="7" t="s">
        <v>71</v>
      </c>
      <c r="K6" s="24">
        <f ca="1">IFERROR(IF(LEN(Tâches[[#This Row],[Date de début]])=0,"",(INT(Tâches[[#This Row],[Date de fin]])-INT(Tâches[[#This Row],[Date de début]]))-(INT(Tâches[[#This Row],[Date de début]])-INT(Tâches[[#This Row],[Date de début]]))+1),"")</f>
        <v>2</v>
      </c>
    </row>
    <row r="7" spans="1:11" ht="30" x14ac:dyDescent="0.25">
      <c r="B7" s="11">
        <v>2</v>
      </c>
      <c r="C7" s="20">
        <v>1</v>
      </c>
      <c r="D7" s="21">
        <f ca="1">TODAY()+25</f>
        <v>44019</v>
      </c>
      <c r="E7" s="6" t="s">
        <v>20</v>
      </c>
      <c r="G7" s="11">
        <v>2</v>
      </c>
      <c r="H7" s="21">
        <f ca="1">TODAY()</f>
        <v>43994</v>
      </c>
      <c r="I7" s="21">
        <f ca="1">Tâches[[#This Row],[Date de début]]+1</f>
        <v>43995</v>
      </c>
      <c r="J7" s="7" t="s">
        <v>75</v>
      </c>
      <c r="K7" s="24">
        <f ca="1">IFERROR(IF(LEN(Tâches[[#This Row],[Date de début]])=0,"",(INT(Tâches[[#This Row],[Date de fin]])-INT(Tâches[[#This Row],[Date de début]]))-(INT(Tâches[[#This Row],[Date de début]])-INT(Tâches[[#This Row],[Date de début]]))+1),"")</f>
        <v>2</v>
      </c>
    </row>
    <row r="8" spans="1:11" x14ac:dyDescent="0.25">
      <c r="B8" s="11">
        <v>3</v>
      </c>
      <c r="C8" s="20">
        <v>1</v>
      </c>
      <c r="D8" s="21">
        <f ca="1">TODAY()+35</f>
        <v>44029</v>
      </c>
      <c r="E8" s="6" t="s">
        <v>21</v>
      </c>
      <c r="G8" s="11">
        <v>3</v>
      </c>
      <c r="H8" s="21">
        <f ca="1">TODAY()</f>
        <v>43994</v>
      </c>
      <c r="I8" s="21">
        <f ca="1">Tâches[[#This Row],[Date de début]]+5</f>
        <v>43999</v>
      </c>
      <c r="J8" s="7" t="s">
        <v>72</v>
      </c>
      <c r="K8" s="24">
        <f ca="1">IFERROR(IF(LEN(Tâches[[#This Row],[Date de début]])=0,"",(INT(Tâches[[#This Row],[Date de fin]])-INT(Tâches[[#This Row],[Date de début]]))-(INT(Tâches[[#This Row],[Date de début]])-INT(Tâches[[#This Row],[Date de début]]))+1),"")</f>
        <v>6</v>
      </c>
    </row>
    <row r="9" spans="1:11" x14ac:dyDescent="0.25">
      <c r="B9" s="11">
        <v>4</v>
      </c>
      <c r="C9" s="20">
        <v>1</v>
      </c>
      <c r="D9" s="21">
        <f ca="1">TODAY()+45</f>
        <v>44039</v>
      </c>
      <c r="E9" s="6" t="s">
        <v>22</v>
      </c>
      <c r="G9" s="11">
        <v>4</v>
      </c>
      <c r="H9" s="22">
        <f ca="1">TODAY()+1</f>
        <v>43995</v>
      </c>
      <c r="I9" s="21">
        <f ca="1">Tâches[[#This Row],[Date de début]]+7</f>
        <v>44002</v>
      </c>
      <c r="J9" s="7" t="s">
        <v>73</v>
      </c>
      <c r="K9" s="24">
        <f ca="1">IFERROR(IF(LEN(Tâches[[#This Row],[Date de début]])=0,"",(INT(Tâches[[#This Row],[Date de fin]])-INT(Tâches[[#This Row],[Date de début]]))-(INT(Tâches[[#This Row],[Date de début]])-INT(Tâches[[#This Row],[Date de début]]))+1),"")</f>
        <v>8</v>
      </c>
    </row>
    <row r="10" spans="1:11" x14ac:dyDescent="0.25">
      <c r="B10" s="11">
        <v>5</v>
      </c>
      <c r="C10" s="20">
        <v>1</v>
      </c>
      <c r="D10" s="21">
        <f ca="1">TODAY()+60</f>
        <v>44054</v>
      </c>
      <c r="E10" s="6" t="s">
        <v>23</v>
      </c>
      <c r="G10" s="11">
        <v>5</v>
      </c>
      <c r="H10" s="21">
        <f ca="1">TODAY()+8</f>
        <v>44002</v>
      </c>
      <c r="I10" s="21">
        <f ca="1">Tâches[[#This Row],[Date de début]]+10</f>
        <v>44012</v>
      </c>
      <c r="J10" s="7" t="s">
        <v>74</v>
      </c>
      <c r="K10" s="24">
        <f ca="1">IFERROR(IF(LEN(Tâches[[#This Row],[Date de début]])=0,"",(INT(Tâches[[#This Row],[Date de fin]])-INT(Tâches[[#This Row],[Date de début]]))-(INT(Tâches[[#This Row],[Date de début]])-INT(Tâches[[#This Row],[Date de début]]))+1),"")</f>
        <v>11</v>
      </c>
    </row>
    <row r="11" spans="1:11" ht="30" x14ac:dyDescent="0.25">
      <c r="B11" s="11">
        <v>6</v>
      </c>
      <c r="C11" s="20">
        <v>1</v>
      </c>
      <c r="D11" s="21">
        <f ca="1">TODAY()+70</f>
        <v>44064</v>
      </c>
      <c r="E11" s="6" t="s">
        <v>24</v>
      </c>
      <c r="G11" s="11">
        <v>6</v>
      </c>
      <c r="H11" s="21">
        <f ca="1">TODAY()+12</f>
        <v>44006</v>
      </c>
      <c r="I11" s="21">
        <f ca="1">Tâches[[#This Row],[Date de début]]+30</f>
        <v>44036</v>
      </c>
      <c r="J11" s="7" t="s">
        <v>76</v>
      </c>
      <c r="K11" s="24">
        <f ca="1">IFERROR(IF(LEN(Tâches[[#This Row],[Date de début]])=0,"",(INT(Tâches[[#This Row],[Date de fin]])-INT(Tâches[[#This Row],[Date de début]]))-(INT(Tâches[[#This Row],[Date de début]])-INT(Tâches[[#This Row],[Date de début]]))+1),"")</f>
        <v>31</v>
      </c>
    </row>
    <row r="12" spans="1:11" x14ac:dyDescent="0.25">
      <c r="B12" s="11"/>
      <c r="C12" s="20"/>
      <c r="D12" s="21"/>
      <c r="E12" s="6"/>
      <c r="G12" s="11">
        <v>7</v>
      </c>
      <c r="H12" s="21">
        <f ca="1">TODAY()+15</f>
        <v>44009</v>
      </c>
      <c r="I12" s="21">
        <f ca="1">Tâches[[#This Row],[Date de début]]+15</f>
        <v>44024</v>
      </c>
      <c r="J12" s="7" t="s">
        <v>77</v>
      </c>
      <c r="K12" s="24">
        <f ca="1">IFERROR(IF(LEN(Tâches[[#This Row],[Date de début]])=0,"",(INT(Tâches[[#This Row],[Date de fin]])-INT(Tâches[[#This Row],[Date de début]]))-(INT(Tâches[[#This Row],[Date de début]])-INT(Tâches[[#This Row],[Date de début]]))+1),"")</f>
        <v>16</v>
      </c>
    </row>
    <row r="13" spans="1:11" ht="30" x14ac:dyDescent="0.25">
      <c r="B13" s="11"/>
      <c r="C13" s="20"/>
      <c r="D13" s="21"/>
      <c r="E13" s="6"/>
      <c r="G13" s="11">
        <v>8</v>
      </c>
      <c r="H13" s="21">
        <f ca="1">TODAY()+25</f>
        <v>44019</v>
      </c>
      <c r="I13" s="21">
        <f ca="1">Tâches[[#This Row],[Date de début]]+5</f>
        <v>44024</v>
      </c>
      <c r="J13" s="7" t="s">
        <v>78</v>
      </c>
      <c r="K13" s="24">
        <f ca="1">IFERROR(IF(LEN(Tâches[[#This Row],[Date de début]])=0,"",(INT(Tâches[[#This Row],[Date de fin]])-INT(Tâches[[#This Row],[Date de début]]))-(INT(Tâches[[#This Row],[Date de début]])-INT(Tâches[[#This Row],[Date de début]]))+1),"")</f>
        <v>6</v>
      </c>
    </row>
    <row r="14" spans="1:11" ht="30" x14ac:dyDescent="0.25">
      <c r="B14" s="11"/>
      <c r="C14" s="20"/>
      <c r="D14" s="21"/>
      <c r="E14" s="6"/>
      <c r="G14" s="11">
        <v>9</v>
      </c>
      <c r="H14" s="21">
        <f ca="1">TODAY()+34</f>
        <v>44028</v>
      </c>
      <c r="I14" s="21">
        <f ca="1">Tâches[[#This Row],[Date de début]]+2</f>
        <v>44030</v>
      </c>
      <c r="J14" s="7" t="s">
        <v>79</v>
      </c>
      <c r="K14" s="24">
        <f ca="1">IFERROR(IF(LEN(Tâches[[#This Row],[Date de début]])=0,"",(INT(Tâches[[#This Row],[Date de fin]])-INT(Tâches[[#This Row],[Date de début]]))-(INT(Tâches[[#This Row],[Date de début]])-INT(Tâches[[#This Row],[Date de début]]))+1),"")</f>
        <v>3</v>
      </c>
    </row>
    <row r="15" spans="1:11" ht="30" x14ac:dyDescent="0.25">
      <c r="B15" s="11"/>
      <c r="C15" s="20"/>
      <c r="D15" s="21"/>
      <c r="E15" s="6"/>
      <c r="G15" s="11">
        <v>10</v>
      </c>
      <c r="H15" s="21">
        <f ca="1">TODAY()+40</f>
        <v>44034</v>
      </c>
      <c r="I15" s="21">
        <f ca="1">Tâches[[#This Row],[Date de début]]+30</f>
        <v>44064</v>
      </c>
      <c r="J15" s="7" t="s">
        <v>80</v>
      </c>
      <c r="K15" s="24">
        <f ca="1">IFERROR(IF(LEN(Tâches[[#This Row],[Date de début]])=0,"",(INT(Tâches[[#This Row],[Date de fin]])-INT(Tâches[[#This Row],[Date de début]]))-(INT(Tâches[[#This Row],[Date de début]])-INT(Tâches[[#This Row],[Date de début]]))+1),"")</f>
        <v>31</v>
      </c>
    </row>
    <row r="16" spans="1:11" x14ac:dyDescent="0.25">
      <c r="B16" s="11"/>
      <c r="C16" s="20"/>
      <c r="D16" s="21"/>
      <c r="E16" s="6"/>
      <c r="G16" s="11">
        <v>11</v>
      </c>
      <c r="H16" s="21">
        <f ca="1">TODAY()+42</f>
        <v>44036</v>
      </c>
      <c r="I16" s="21">
        <f ca="1">Tâches[[#This Row],[Date de début]]+23</f>
        <v>44059</v>
      </c>
      <c r="J16" s="7" t="s">
        <v>81</v>
      </c>
      <c r="K16" s="24">
        <f ca="1">IFERROR(IF(LEN(Tâches[[#This Row],[Date de début]])=0,"",(INT(Tâches[[#This Row],[Date de fin]])-INT(Tâches[[#This Row],[Date de début]]))-(INT(Tâches[[#This Row],[Date de début]])-INT(Tâches[[#This Row],[Date de début]]))+1),"")</f>
        <v>24</v>
      </c>
    </row>
    <row r="17" spans="1:11" x14ac:dyDescent="0.25">
      <c r="B17" s="11"/>
      <c r="C17" s="20"/>
      <c r="D17" s="21"/>
      <c r="E17" s="6"/>
      <c r="G17" s="11">
        <v>12</v>
      </c>
      <c r="H17" s="21">
        <f ca="1">TODAY()+50</f>
        <v>44044</v>
      </c>
      <c r="I17" s="21">
        <f ca="1">Tâches[[#This Row],[Date de début]]+5</f>
        <v>44049</v>
      </c>
      <c r="J17" s="7" t="s">
        <v>82</v>
      </c>
      <c r="K17" s="24">
        <f ca="1">IFERROR(IF(LEN(Tâches[[#This Row],[Date de début]])=0,"",(INT(Tâches[[#This Row],[Date de fin]])-INT(Tâches[[#This Row],[Date de début]]))-(INT(Tâches[[#This Row],[Date de début]])-INT(Tâches[[#This Row],[Date de début]]))+1),"")</f>
        <v>6</v>
      </c>
    </row>
    <row r="18" spans="1:11" x14ac:dyDescent="0.25">
      <c r="B18" s="11"/>
      <c r="C18" s="20"/>
      <c r="D18" s="21"/>
      <c r="E18" s="6"/>
      <c r="G18" s="11">
        <v>13</v>
      </c>
      <c r="H18" s="21">
        <v>44053</v>
      </c>
      <c r="I18" s="21">
        <v>44057</v>
      </c>
      <c r="J18" s="7" t="s">
        <v>83</v>
      </c>
      <c r="K18" s="24">
        <f>IFERROR(IF(LEN(Tâches[[#This Row],[Date de début]])=0,"",(INT(Tâches[[#This Row],[Date de fin]])-INT(Tâches[[#This Row],[Date de début]]))-(INT(Tâches[[#This Row],[Date de début]])-INT(Tâches[[#This Row],[Date de début]]))+1),"")</f>
        <v>5</v>
      </c>
    </row>
    <row r="19" spans="1:11" x14ac:dyDescent="0.25">
      <c r="B19" s="11"/>
      <c r="C19" s="20"/>
      <c r="D19" s="21"/>
      <c r="E19" s="6"/>
      <c r="G19" s="11"/>
      <c r="H19" s="21"/>
      <c r="I19" s="21"/>
      <c r="J19" s="7"/>
      <c r="K19" s="24" t="str">
        <f>IFERROR(IF(LEN(Tâches[[#This Row],[Date de début]])=0,"",(INT(Tâches[[#This Row],[Date de fin]])-INT(Tâches[[#This Row],[Date de début]]))-(INT(Tâches[[#This Row],[Date de début]])-INT(Tâches[[#This Row],[Date de début]]))+1),"")</f>
        <v/>
      </c>
    </row>
    <row r="20" spans="1:11" x14ac:dyDescent="0.25">
      <c r="B20" s="11"/>
      <c r="C20" s="20"/>
      <c r="D20" s="21"/>
      <c r="E20" s="6"/>
      <c r="G20" s="11"/>
      <c r="H20" s="21"/>
      <c r="I20" s="21"/>
      <c r="J20" s="7"/>
      <c r="K20" s="24" t="str">
        <f>IFERROR(IF(LEN(Tâches[[#This Row],[Date de début]])=0,"",(INT(Tâches[[#This Row],[Date de fin]])-INT(Tâches[[#This Row],[Date de début]]))-(INT(Tâches[[#This Row],[Date de début]])-INT(Tâches[[#This Row],[Date de début]]))+1),"")</f>
        <v/>
      </c>
    </row>
    <row r="21" spans="1:11" x14ac:dyDescent="0.25">
      <c r="A21" s="15" t="s">
        <v>4</v>
      </c>
      <c r="B21" s="5" t="s">
        <v>11</v>
      </c>
      <c r="C21" s="5"/>
      <c r="D21" s="5"/>
      <c r="E21" s="5"/>
      <c r="G21" s="11"/>
      <c r="H21" s="21"/>
      <c r="I21" s="21"/>
      <c r="J21" s="7"/>
      <c r="K21" s="24" t="str">
        <f>IFERROR(IF(LEN(Tâches[[#This Row],[Date de début]])=0,"",(INT(Tâches[[#This Row],[Date de fin]])-INT(Tâches[[#This Row],[Date de début]]))-(INT(Tâches[[#This Row],[Date de début]])-INT(Tâches[[#This Row],[Date de début]]))+1),"")</f>
        <v/>
      </c>
    </row>
    <row r="22" spans="1:11" x14ac:dyDescent="0.25">
      <c r="G22" s="11"/>
      <c r="H22" s="21"/>
      <c r="I22" s="21"/>
      <c r="J22" s="7"/>
      <c r="K22" s="24" t="str">
        <f>IFERROR(IF(LEN(Tâches[[#This Row],[Date de début]])=0,"",(INT(Tâches[[#This Row],[Date de fin]])-INT(Tâches[[#This Row],[Date de début]]))-(INT(Tâches[[#This Row],[Date de début]])-INT(Tâches[[#This Row],[Date de début]]))+1),"")</f>
        <v/>
      </c>
    </row>
    <row r="23" spans="1:11" x14ac:dyDescent="0.25">
      <c r="G23" s="11"/>
      <c r="H23" s="21"/>
      <c r="I23" s="21"/>
      <c r="J23" s="7"/>
      <c r="K23" s="24" t="str">
        <f>IFERROR(IF(LEN(Tâches[[#This Row],[Date de début]])=0,"",(INT(Tâches[[#This Row],[Date de fin]])-INT(Tâches[[#This Row],[Date de début]]))-(INT(Tâches[[#This Row],[Date de début]])-INT(Tâches[[#This Row],[Date de début]]))+1),"")</f>
        <v/>
      </c>
    </row>
    <row r="24" spans="1:11" x14ac:dyDescent="0.25">
      <c r="G24" s="11"/>
      <c r="H24" s="21"/>
      <c r="I24" s="21"/>
      <c r="J24" s="7"/>
      <c r="K24" s="24" t="str">
        <f>IFERROR(IF(LEN(Tâches[[#This Row],[Date de début]])=0,"",(INT(Tâches[[#This Row],[Date de fin]])-INT(Tâches[[#This Row],[Date de début]]))-(INT(Tâches[[#This Row],[Date de début]])-INT(Tâches[[#This Row],[Date de début]]))+1),"")</f>
        <v/>
      </c>
    </row>
    <row r="25" spans="1:11" x14ac:dyDescent="0.25">
      <c r="G25" s="11"/>
      <c r="H25" s="21"/>
      <c r="I25" s="21"/>
      <c r="J25" s="7"/>
      <c r="K25" s="24" t="str">
        <f>IFERROR(IF(LEN(Tâches[[#This Row],[Date de début]])=0,"",(INT(Tâches[[#This Row],[Date de fin]])-INT(Tâches[[#This Row],[Date de début]]))-(INT(Tâches[[#This Row],[Date de début]])-INT(Tâches[[#This Row],[Date de début]]))+1),"")</f>
        <v/>
      </c>
    </row>
    <row r="26" spans="1:11" x14ac:dyDescent="0.25">
      <c r="A26" s="15" t="s">
        <v>5</v>
      </c>
      <c r="G26" s="5" t="s">
        <v>26</v>
      </c>
      <c r="H26" s="5"/>
      <c r="I26" s="5"/>
      <c r="J26" s="5"/>
    </row>
  </sheetData>
  <mergeCells count="1">
    <mergeCell ref="B2:C2"/>
  </mergeCells>
  <dataValidations disablePrompts="1"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B1" sqref="B1"/>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 min="18" max="18" width="9.140625" customWidth="1"/>
  </cols>
  <sheetData>
    <row r="1" spans="1:18" ht="27" customHeight="1" x14ac:dyDescent="0.25">
      <c r="A1" s="14" t="s">
        <v>35</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18</xdr:col>
                    <xdr:colOff>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36</v>
      </c>
      <c r="B1" s="10" t="s">
        <v>44</v>
      </c>
    </row>
    <row r="2" spans="1:7" x14ac:dyDescent="0.25">
      <c r="A2" s="15" t="s">
        <v>37</v>
      </c>
      <c r="B2" s="4" t="str">
        <f ca="1">IF(TODAY()&gt;=MIN(DonnéesTâcheDynamiques[Date de début]),"Aujourd’hui","")</f>
        <v>Aujourd’hui</v>
      </c>
      <c r="C2" t="s">
        <v>48</v>
      </c>
    </row>
    <row r="3" spans="1:7" x14ac:dyDescent="0.25">
      <c r="A3" s="15" t="s">
        <v>38</v>
      </c>
      <c r="B3" t="s">
        <v>45</v>
      </c>
      <c r="C3" t="s">
        <v>49</v>
      </c>
    </row>
    <row r="4" spans="1:7" x14ac:dyDescent="0.25">
      <c r="B4" s="2">
        <f ca="1">IFERROR(IF(TODAY()&lt;MIN(DonnéesTâcheDynamiques[Date de début]),MIN($B$11,MIN(DonnéesTâcheDynamiques[Date de début])),TODAY()),TODAY())</f>
        <v>43994</v>
      </c>
      <c r="C4" s="3">
        <f ca="1">IFERROR(IF(Suivre_Ajourdhui="Oui",IF(TODAY()&lt;MIN(DonnéesTâcheDynamiques[Date de début]),0,9),0),0)</f>
        <v>9</v>
      </c>
    </row>
    <row r="5" spans="1:7" x14ac:dyDescent="0.25">
      <c r="B5" s="2">
        <f ca="1">IFERROR(IF(TODAY()&lt;MIN(DonnéesTâcheDynamiques[Date de début]),MIN($B$11,MIN(DonnéesTâcheDynamiques[Date de début])),TODAY()),TODAY())</f>
        <v>43994</v>
      </c>
      <c r="C5" s="3">
        <f ca="1">IFERROR(IF(Suivre_Ajourdhui="Oui",IF(TODAY()&lt;MIN(DonnéesTâcheDynamiques[Date de début]),0,9),0),0)</f>
        <v>9</v>
      </c>
    </row>
    <row r="6" spans="1:7" x14ac:dyDescent="0.25">
      <c r="B6" s="3"/>
    </row>
    <row r="7" spans="1:7" x14ac:dyDescent="0.25">
      <c r="A7" s="15" t="s">
        <v>39</v>
      </c>
      <c r="B7" s="4" t="s">
        <v>46</v>
      </c>
    </row>
    <row r="8" spans="1:7" x14ac:dyDescent="0.25">
      <c r="B8" s="4">
        <v>2</v>
      </c>
    </row>
    <row r="9" spans="1:7" x14ac:dyDescent="0.25">
      <c r="B9" s="4"/>
    </row>
    <row r="10" spans="1:7" ht="15" customHeight="1" x14ac:dyDescent="0.25">
      <c r="A10" s="14" t="s">
        <v>40</v>
      </c>
      <c r="B10" t="s">
        <v>47</v>
      </c>
      <c r="D10" t="s">
        <v>50</v>
      </c>
    </row>
    <row r="11" spans="1:7" x14ac:dyDescent="0.25">
      <c r="B11" s="2">
        <f ca="1">IFERROR(IF(IncrémentDéfilement[incrément de défilement]=0,Date_Début,IF(Date_Début+IncrémentDéfilement[incrément de défilement]*15&lt;Date_Fin,Date_Début+IncrémentDéfilement[incrément de défilement]*15,Date_Fin-1)),"")</f>
        <v>44023</v>
      </c>
      <c r="D11">
        <v>45</v>
      </c>
    </row>
    <row r="12" spans="1:7" x14ac:dyDescent="0.25">
      <c r="B12" s="2">
        <f ca="1">IFERROR(IF($B$11+15&lt;Date_Fin,$B$11+15,Date_Fin),"")</f>
        <v>44038</v>
      </c>
    </row>
    <row r="14" spans="1:7" x14ac:dyDescent="0.25">
      <c r="A14" s="15" t="s">
        <v>41</v>
      </c>
      <c r="B14" t="s">
        <v>25</v>
      </c>
      <c r="C14" t="s">
        <v>28</v>
      </c>
      <c r="D14" t="s">
        <v>51</v>
      </c>
      <c r="E14" t="s">
        <v>52</v>
      </c>
      <c r="F14" s="12" t="s">
        <v>53</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Identifier notre cible</v>
      </c>
      <c r="C15" s="23">
        <f ca="1">IFERROR(IF(LEN(DonnéesTâcheDynamiques[[#This Row],[Tâches]])=0,$B$11,INDEX(Tâches[],OFFSET('Données du diagramme'!$G6,IncrémentDéfilement[incrément de défilement],0,1,1),2)),"")</f>
        <v>43994</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6</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Fixer notre promesse</v>
      </c>
      <c r="C16" s="23">
        <f ca="1">IFERROR(IF(LEN(DonnéesTâcheDynamiques[[#This Row],[Tâches]])=0,$B$11,INDEX(Tâches[],OFFSET('Données du diagramme'!$G7,IncrémentDéfilement[incrément de défilement],0,1,1),2)),"")</f>
        <v>43995</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8</v>
      </c>
      <c r="E16" s="3">
        <f ca="1">IFERROR(IF(LEN(DonnéesTâcheDynamiques[[#This Row],[Tâches]])=0,"",7),"")</f>
        <v>7</v>
      </c>
      <c r="G16" t="s">
        <v>54</v>
      </c>
    </row>
    <row r="17" spans="1:10" x14ac:dyDescent="0.25">
      <c r="A17" s="15" t="s">
        <v>42</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Gestion, cout et rentabilité</v>
      </c>
      <c r="C17" s="23">
        <f ca="1">IFERROR(IF(LEN(DonnéesTâcheDynamiques[[#This Row],[Tâches]])=0,$B$11,INDEX(Tâches[],OFFSET('Données du diagramme'!$G8,IncrémentDéfilement[incrément de défilement],0,1,1),2)),"")</f>
        <v>44002</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11</v>
      </c>
      <c r="E17" s="3">
        <f ca="1">IFERROR(IF(LEN(DonnéesTâcheDynamiques[[#This Row],[Tâches]])=0,"",6),"")</f>
        <v>6</v>
      </c>
      <c r="G17" s="6" t="s">
        <v>8</v>
      </c>
      <c r="H17" s="6" t="s">
        <v>55</v>
      </c>
      <c r="I17" s="6" t="s">
        <v>56</v>
      </c>
      <c r="J17" t="s">
        <v>57</v>
      </c>
    </row>
    <row r="18" spans="1:1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Trouver un moyen de faire tester notre produit</v>
      </c>
      <c r="C18" s="23">
        <f ca="1">IFERROR(IF(LEN(DonnéesTâcheDynamiques[[#This Row],[Tâches]])=0,$B$11,INDEX(Tâches[],OFFSET('Données du diagramme'!$G9,IncrémentDéfilement[incrément de défilement],0,1,1),2)),"")</f>
        <v>44006</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31</v>
      </c>
      <c r="E18" s="3">
        <f ca="1">IFERROR(IF(LEN(DonnéesTâcheDynamiques[[#This Row],[Tâches]])=0,"",5),"")</f>
        <v>5</v>
      </c>
      <c r="G18" s="7" t="str">
        <f ca="1">IFERROR(IF(LEN('Données du diagramme'!D6)=0,"",IF(AND('Données du diagramme'!D6&lt;=$B$12,'Données du diagramme'!D6&gt;=$B$11-$D$11),'Données du diagramme'!E6,"")),"")</f>
        <v>Jalon 1</v>
      </c>
      <c r="H18" s="21">
        <f ca="1">IFERROR(IF(LEN(DonnéesJalonDynamiques[[#This Row],[Jalons]])=0,$B$12,'Données du diagramme'!$D6),2)</f>
        <v>44003</v>
      </c>
      <c r="I18" s="8">
        <f ca="1">IFERROR(IF(LEN(DonnéesJalonDynamiques[[#This Row],[Jalons]])=0,"",'Données du diagramme'!$C6),"")</f>
        <v>1</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Créer le slogan</v>
      </c>
      <c r="C19" s="23">
        <f ca="1">IFERROR(IF(LEN(DonnéesTâcheDynamiques[[#This Row],[Tâches]])=0,$B$11,INDEX(Tâches[],OFFSET('Données du diagramme'!$G10,IncrémentDéfilement[incrément de défilement],0,1,1),2)),"")</f>
        <v>44009</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16</v>
      </c>
      <c r="E19" s="3">
        <f ca="1">IFERROR(IF(LEN(DonnéesTâcheDynamiques[[#This Row],[Tâches]])=0,"",4),"")</f>
        <v>4</v>
      </c>
      <c r="G19" s="7" t="str">
        <f ca="1">IFERROR(IF(LEN('Données du diagramme'!D7)=0,"",IF(AND('Données du diagramme'!D7&lt;=$B$12,'Données du diagramme'!D7&gt;=$B$11-$D$11),'Données du diagramme'!E7,"")),"")</f>
        <v>Jalon 2</v>
      </c>
      <c r="H19" s="21">
        <f ca="1">IFERROR(IF(LEN(DonnéesJalonDynamiques[[#This Row],[Jalons]])=0,$B$12,'Données du diagramme'!$D7),2)</f>
        <v>44019</v>
      </c>
      <c r="I19" s="8">
        <f ca="1">IFERROR(IF(LEN(DonnéesJalonDynamiques[[#This Row],[Jalons]])=0,"",'Données du diagramme'!$C7),"")</f>
        <v>1</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définir notre politique de distribution</v>
      </c>
      <c r="C20" s="23">
        <f ca="1">IFERROR(IF(LEN(DonnéesTâcheDynamiques[[#This Row],[Tâches]])=0,$B$11,INDEX(Tâches[],OFFSET('Données du diagramme'!$G11,IncrémentDéfilement[incrément de défilement],0,1,1),2)),"")</f>
        <v>44019</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6</v>
      </c>
      <c r="E20" s="3">
        <f ca="1">IFERROR(IF(LEN(DonnéesTâcheDynamiques[[#This Row],[Tâches]])=0,"",3),"")</f>
        <v>3</v>
      </c>
      <c r="G20" s="7" t="str">
        <f ca="1">IFERROR(IF(LEN('Données du diagramme'!D8)=0,"",IF(AND('Données du diagramme'!D8&lt;=$B$12,'Données du diagramme'!D8&gt;=$B$11-$D$11),'Données du diagramme'!E8,"")),"")</f>
        <v>Jalon 3</v>
      </c>
      <c r="H20" s="21">
        <f ca="1">IFERROR(IF(LEN(DonnéesJalonDynamiques[[#This Row],[Jalons]])=0,$B$12,'Données du diagramme'!$D8),2)</f>
        <v>44029</v>
      </c>
      <c r="I20" s="8">
        <f ca="1">IFERROR(IF(LEN(DonnéesJalonDynamiques[[#This Row],[Jalons]])=0,"",'Données du diagramme'!$C8),"")</f>
        <v>1</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définir notre politique de communication</v>
      </c>
      <c r="C21" s="23">
        <f ca="1">IFERROR(IF(LEN(DonnéesTâcheDynamiques[[#This Row],[Tâches]])=0,$B$11,INDEX(Tâches[],OFFSET('Données du diagramme'!$G12,IncrémentDéfilement[incrément de défilement],0,1,1),2)),"")</f>
        <v>44028</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3</v>
      </c>
      <c r="E21" s="3">
        <f ca="1">IFERROR(IF(LEN(DonnéesTâcheDynamiques[[#This Row],[Tâches]])=0,"",2),"")</f>
        <v>2</v>
      </c>
      <c r="G21" s="7" t="str">
        <f ca="1">IFERROR(IF(LEN('Données du diagramme'!D9)=0,"",IF(AND('Données du diagramme'!D9&lt;=$B$12,'Données du diagramme'!D9&gt;=$B$11-$D$11),'Données du diagramme'!E9,"")),"")</f>
        <v/>
      </c>
      <c r="H21" s="21">
        <f ca="1">IFERROR(IF(LEN(DonnéesJalonDynamiques[[#This Row],[Jalons]])=0,$B$12,'Données du diagramme'!$D9),2)</f>
        <v>44038</v>
      </c>
      <c r="I21" s="8" t="str">
        <f ca="1">IFERROR(IF(LEN(DonnéesJalonDynamiques[[#This Row],[Jalons]])=0,"",'Données du diagramme'!$C9),"")</f>
        <v/>
      </c>
    </row>
    <row r="22" spans="1:10" x14ac:dyDescent="0.25">
      <c r="G22" s="7" t="str">
        <f ca="1">IFERROR(IF(LEN('Données du diagramme'!D10)=0,"",IF(AND('Données du diagramme'!D10&lt;=$B$12,'Données du diagramme'!D10&gt;=$B$11-$D$11),'Données du diagramme'!E10,"")),"")</f>
        <v/>
      </c>
      <c r="H22" s="21">
        <f ca="1">IFERROR(IF(LEN(DonnéesJalonDynamiques[[#This Row],[Jalons]])=0,$B$12,'Données du diagramme'!$D10),2)</f>
        <v>44038</v>
      </c>
      <c r="I22" s="8" t="str">
        <f ca="1">IFERROR(IF(LEN(DonnéesJalonDynamiques[[#This Row],[Jalons]])=0,"",'Données du diagramme'!$C10),"")</f>
        <v/>
      </c>
    </row>
    <row r="23" spans="1:10" x14ac:dyDescent="0.25">
      <c r="G23" s="7" t="str">
        <f ca="1">IFERROR(IF(LEN('Données du diagramme'!D11)=0,"",IF(AND('Données du diagramme'!D11&lt;=$B$12,'Données du diagramme'!D11&gt;=$B$11-$D$11),'Données du diagramme'!E11,"")),"")</f>
        <v/>
      </c>
      <c r="H23" s="21">
        <f ca="1">IFERROR(IF(LEN(DonnéesJalonDynamiques[[#This Row],[Jalons]])=0,$B$12,'Données du diagramme'!$D11),2)</f>
        <v>44038</v>
      </c>
      <c r="I23" s="8" t="str">
        <f ca="1">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44038</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44038</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44038</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44038</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44038</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44038</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44038</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44038</v>
      </c>
      <c r="I31" s="8" t="str">
        <f>IFERROR(IF(LEN(DonnéesJalonDynamiques[[#This Row],[Jalons]])=0,"",'Données du diagramme'!$C19),"")</f>
        <v/>
      </c>
    </row>
    <row r="32" spans="1:10" x14ac:dyDescent="0.25">
      <c r="A32" s="15" t="s">
        <v>43</v>
      </c>
      <c r="G32" s="7" t="str">
        <f>IFERROR(IF(LEN('Données du diagramme'!D20)=0,"",IF(AND('Données du diagramme'!D20&lt;=$B$12,'Données du diagramme'!D20&gt;=$B$11-$D$11),'Données du diagramme'!E20,"")),"")</f>
        <v/>
      </c>
      <c r="H32" s="21">
        <f ca="1">IFERROR(IF(LEN(DonnéesJalonDynamiques[[#This Row],[Jalons]])=0,$B$12,'Données du diagramme'!$D20),2)</f>
        <v>44038</v>
      </c>
      <c r="I32" s="8" t="str">
        <f>IFERROR(IF(LEN(DonnéesJalonDynamiques[[#This Row],[Jalons]])=0,"",'Données du diagramme'!$C20),"")</f>
        <v/>
      </c>
      <c r="J32" s="12" t="s">
        <v>58</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7" workbookViewId="0">
      <selection activeCell="A2" sqref="A2"/>
    </sheetView>
  </sheetViews>
  <sheetFormatPr baseColWidth="10" defaultColWidth="9.140625" defaultRowHeight="15" x14ac:dyDescent="0.25"/>
  <cols>
    <col min="1" max="1" width="78.7109375" style="27" customWidth="1"/>
    <col min="2" max="16384" width="9.140625" style="27"/>
  </cols>
  <sheetData>
    <row r="1" spans="1:1" ht="50.1" customHeight="1" x14ac:dyDescent="0.3">
      <c r="A1" s="26" t="s">
        <v>59</v>
      </c>
    </row>
    <row r="2" spans="1:1" ht="180" x14ac:dyDescent="0.25">
      <c r="A2" s="28" t="s">
        <v>60</v>
      </c>
    </row>
    <row r="3" spans="1:1" x14ac:dyDescent="0.25">
      <c r="A3" s="29" t="s">
        <v>61</v>
      </c>
    </row>
    <row r="4" spans="1:1" ht="270" x14ac:dyDescent="0.25">
      <c r="A4" s="28" t="s">
        <v>62</v>
      </c>
    </row>
    <row r="5" spans="1:1" x14ac:dyDescent="0.25">
      <c r="A5" s="29" t="s">
        <v>63</v>
      </c>
    </row>
    <row r="6" spans="1:1" ht="210" x14ac:dyDescent="0.25">
      <c r="A6" s="28" t="s">
        <v>64</v>
      </c>
    </row>
    <row r="7" spans="1:1" x14ac:dyDescent="0.25">
      <c r="A7" s="30" t="s">
        <v>65</v>
      </c>
    </row>
    <row r="8" spans="1:1" ht="75" x14ac:dyDescent="0.25">
      <c r="A8" s="28" t="s">
        <v>66</v>
      </c>
    </row>
    <row r="9" spans="1:1" ht="60" x14ac:dyDescent="0.25">
      <c r="A9" s="28" t="s">
        <v>67</v>
      </c>
    </row>
    <row r="10" spans="1:1" ht="75" x14ac:dyDescent="0.25">
      <c r="A10" s="28" t="s">
        <v>68</v>
      </c>
    </row>
    <row r="11" spans="1:1" x14ac:dyDescent="0.25">
      <c r="A11" s="28" t="s">
        <v>69</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2020-06-12T14:40:14Z</dcterms:modified>
</cp:coreProperties>
</file>