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837623f5703f51/Área de Trabalho/"/>
    </mc:Choice>
  </mc:AlternateContent>
  <xr:revisionPtr revIDLastSave="0" documentId="8_{B89733F6-EF12-43AB-81DE-1CEA1E352017}" xr6:coauthVersionLast="47" xr6:coauthVersionMax="47" xr10:uidLastSave="{00000000-0000-0000-0000-000000000000}"/>
  <bookViews>
    <workbookView xWindow="-110" yWindow="-110" windowWidth="19420" windowHeight="10300" xr2:uid="{7172CF4F-AE7D-43D7-B27D-7F468EA79A39}"/>
  </bookViews>
  <sheets>
    <sheet name="Section 3 Results" sheetId="2" r:id="rId1"/>
    <sheet name="Section 4 Results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2" l="1"/>
  <c r="O10" i="2" s="1"/>
  <c r="T10" i="2" l="1"/>
  <c r="S10" i="2"/>
  <c r="X10" i="2" s="1"/>
  <c r="R10" i="2"/>
  <c r="Q10" i="2"/>
  <c r="F10" i="2"/>
  <c r="G10" i="2" s="1"/>
  <c r="H10" i="2" s="1"/>
  <c r="I10" i="2" s="1"/>
  <c r="T9" i="2"/>
  <c r="S9" i="2"/>
  <c r="X9" i="2" s="1"/>
  <c r="R9" i="2"/>
  <c r="Q9" i="2"/>
  <c r="J9" i="2"/>
  <c r="O9" i="2" s="1"/>
  <c r="F9" i="2"/>
  <c r="G9" i="2" s="1"/>
  <c r="H9" i="2" s="1"/>
  <c r="I9" i="2" s="1"/>
  <c r="T8" i="2"/>
  <c r="S8" i="2"/>
  <c r="X8" i="2" s="1"/>
  <c r="R8" i="2"/>
  <c r="Q8" i="2"/>
  <c r="J8" i="2"/>
  <c r="O8" i="2" s="1"/>
  <c r="F8" i="2"/>
  <c r="G8" i="2" s="1"/>
  <c r="H8" i="2" s="1"/>
  <c r="I8" i="2" s="1"/>
  <c r="T7" i="2"/>
  <c r="S7" i="2"/>
  <c r="X7" i="2" s="1"/>
  <c r="R7" i="2"/>
  <c r="Q7" i="2"/>
  <c r="J7" i="2"/>
  <c r="O7" i="2" s="1"/>
  <c r="F7" i="2"/>
  <c r="G7" i="2" s="1"/>
  <c r="H7" i="2" s="1"/>
  <c r="I7" i="2" s="1"/>
  <c r="T6" i="2"/>
  <c r="S6" i="2"/>
  <c r="V6" i="2" s="1"/>
  <c r="R6" i="2"/>
  <c r="Q6" i="2"/>
  <c r="J6" i="2"/>
  <c r="O6" i="2" s="1"/>
  <c r="F6" i="2"/>
  <c r="G6" i="2" l="1"/>
  <c r="H6" i="2" s="1"/>
  <c r="I6" i="2" s="1"/>
  <c r="L6" i="2" s="1"/>
  <c r="X6" i="2"/>
  <c r="V10" i="2"/>
  <c r="V9" i="2"/>
  <c r="V8" i="2"/>
  <c r="V7" i="2"/>
  <c r="L7" i="2"/>
  <c r="K7" i="2"/>
  <c r="L8" i="2"/>
  <c r="K8" i="2"/>
  <c r="L10" i="2"/>
  <c r="K10" i="2"/>
  <c r="L9" i="2"/>
  <c r="K9" i="2"/>
  <c r="K6" i="2" l="1"/>
  <c r="S214" i="1"/>
  <c r="N214" i="1"/>
  <c r="O214" i="1" s="1"/>
  <c r="M214" i="1"/>
  <c r="L214" i="1"/>
  <c r="U214" i="1" s="1"/>
  <c r="K214" i="1"/>
  <c r="J214" i="1"/>
  <c r="H214" i="1"/>
  <c r="G214" i="1"/>
  <c r="F214" i="1"/>
  <c r="E214" i="1"/>
  <c r="S213" i="1"/>
  <c r="N213" i="1"/>
  <c r="Q213" i="1" s="1"/>
  <c r="M213" i="1"/>
  <c r="L213" i="1"/>
  <c r="K213" i="1"/>
  <c r="J213" i="1"/>
  <c r="H213" i="1"/>
  <c r="G213" i="1"/>
  <c r="F213" i="1"/>
  <c r="E213" i="1"/>
  <c r="S212" i="1"/>
  <c r="N212" i="1"/>
  <c r="Q212" i="1" s="1"/>
  <c r="M212" i="1"/>
  <c r="L212" i="1"/>
  <c r="U212" i="1" s="1"/>
  <c r="K212" i="1"/>
  <c r="J212" i="1"/>
  <c r="H212" i="1"/>
  <c r="G212" i="1"/>
  <c r="F212" i="1"/>
  <c r="E212" i="1"/>
  <c r="S211" i="1"/>
  <c r="N211" i="1"/>
  <c r="M211" i="1"/>
  <c r="L211" i="1"/>
  <c r="K211" i="1"/>
  <c r="J211" i="1"/>
  <c r="H211" i="1"/>
  <c r="G211" i="1"/>
  <c r="F211" i="1"/>
  <c r="E211" i="1"/>
  <c r="S210" i="1"/>
  <c r="N210" i="1"/>
  <c r="O210" i="1" s="1"/>
  <c r="M210" i="1"/>
  <c r="L210" i="1"/>
  <c r="K210" i="1"/>
  <c r="J210" i="1"/>
  <c r="H210" i="1"/>
  <c r="G210" i="1"/>
  <c r="F210" i="1"/>
  <c r="E210" i="1"/>
  <c r="S209" i="1"/>
  <c r="N209" i="1"/>
  <c r="Q209" i="1" s="1"/>
  <c r="M209" i="1"/>
  <c r="L209" i="1"/>
  <c r="U209" i="1" s="1"/>
  <c r="K209" i="1"/>
  <c r="J209" i="1"/>
  <c r="H209" i="1"/>
  <c r="G209" i="1"/>
  <c r="F209" i="1"/>
  <c r="E209" i="1"/>
  <c r="S208" i="1"/>
  <c r="N208" i="1"/>
  <c r="Q208" i="1" s="1"/>
  <c r="M208" i="1"/>
  <c r="L208" i="1"/>
  <c r="K208" i="1"/>
  <c r="J208" i="1"/>
  <c r="H208" i="1"/>
  <c r="G208" i="1"/>
  <c r="F208" i="1"/>
  <c r="E208" i="1"/>
  <c r="S207" i="1"/>
  <c r="N207" i="1"/>
  <c r="M207" i="1"/>
  <c r="L207" i="1"/>
  <c r="K207" i="1"/>
  <c r="J207" i="1"/>
  <c r="H207" i="1"/>
  <c r="G207" i="1"/>
  <c r="F207" i="1"/>
  <c r="E207" i="1"/>
  <c r="S206" i="1"/>
  <c r="N206" i="1"/>
  <c r="O206" i="1" s="1"/>
  <c r="M206" i="1"/>
  <c r="L206" i="1"/>
  <c r="K206" i="1"/>
  <c r="J206" i="1"/>
  <c r="H206" i="1"/>
  <c r="G206" i="1"/>
  <c r="F206" i="1"/>
  <c r="E206" i="1"/>
  <c r="S205" i="1"/>
  <c r="N205" i="1"/>
  <c r="Q205" i="1" s="1"/>
  <c r="M205" i="1"/>
  <c r="L205" i="1"/>
  <c r="K205" i="1"/>
  <c r="J205" i="1"/>
  <c r="H205" i="1"/>
  <c r="G205" i="1"/>
  <c r="F205" i="1"/>
  <c r="E205" i="1"/>
  <c r="S204" i="1"/>
  <c r="N204" i="1"/>
  <c r="Q204" i="1" s="1"/>
  <c r="M204" i="1"/>
  <c r="L204" i="1"/>
  <c r="U204" i="1" s="1"/>
  <c r="K204" i="1"/>
  <c r="J204" i="1"/>
  <c r="H204" i="1"/>
  <c r="G204" i="1"/>
  <c r="F204" i="1"/>
  <c r="E204" i="1"/>
  <c r="S203" i="1"/>
  <c r="N203" i="1"/>
  <c r="M203" i="1"/>
  <c r="L203" i="1"/>
  <c r="K203" i="1"/>
  <c r="J203" i="1"/>
  <c r="H203" i="1"/>
  <c r="G203" i="1"/>
  <c r="F203" i="1"/>
  <c r="E203" i="1"/>
  <c r="S202" i="1"/>
  <c r="N202" i="1"/>
  <c r="O202" i="1" s="1"/>
  <c r="M202" i="1"/>
  <c r="L202" i="1"/>
  <c r="K202" i="1"/>
  <c r="J202" i="1"/>
  <c r="H202" i="1"/>
  <c r="G202" i="1"/>
  <c r="F202" i="1"/>
  <c r="E202" i="1"/>
  <c r="S201" i="1"/>
  <c r="N201" i="1"/>
  <c r="Q201" i="1" s="1"/>
  <c r="M201" i="1"/>
  <c r="L201" i="1"/>
  <c r="U201" i="1" s="1"/>
  <c r="K201" i="1"/>
  <c r="J201" i="1"/>
  <c r="H201" i="1"/>
  <c r="G201" i="1"/>
  <c r="F201" i="1"/>
  <c r="E201" i="1"/>
  <c r="S200" i="1"/>
  <c r="N200" i="1"/>
  <c r="Q200" i="1" s="1"/>
  <c r="M200" i="1"/>
  <c r="L200" i="1"/>
  <c r="K200" i="1"/>
  <c r="J200" i="1"/>
  <c r="H200" i="1"/>
  <c r="G200" i="1"/>
  <c r="F200" i="1"/>
  <c r="E200" i="1"/>
  <c r="S199" i="1"/>
  <c r="N199" i="1"/>
  <c r="M199" i="1"/>
  <c r="L199" i="1"/>
  <c r="K199" i="1"/>
  <c r="J199" i="1"/>
  <c r="H199" i="1"/>
  <c r="G199" i="1"/>
  <c r="F199" i="1"/>
  <c r="E199" i="1"/>
  <c r="S198" i="1"/>
  <c r="N198" i="1"/>
  <c r="M198" i="1"/>
  <c r="L198" i="1"/>
  <c r="K198" i="1"/>
  <c r="J198" i="1"/>
  <c r="H198" i="1"/>
  <c r="G198" i="1"/>
  <c r="F198" i="1"/>
  <c r="E198" i="1"/>
  <c r="S197" i="1"/>
  <c r="N197" i="1"/>
  <c r="Q197" i="1" s="1"/>
  <c r="M197" i="1"/>
  <c r="L197" i="1"/>
  <c r="K197" i="1"/>
  <c r="J197" i="1"/>
  <c r="H197" i="1"/>
  <c r="G197" i="1"/>
  <c r="F197" i="1"/>
  <c r="E197" i="1"/>
  <c r="S196" i="1"/>
  <c r="N196" i="1"/>
  <c r="M196" i="1"/>
  <c r="L196" i="1"/>
  <c r="K196" i="1"/>
  <c r="J196" i="1"/>
  <c r="H196" i="1"/>
  <c r="G196" i="1"/>
  <c r="F196" i="1"/>
  <c r="E196" i="1"/>
  <c r="S195" i="1"/>
  <c r="N195" i="1"/>
  <c r="M195" i="1"/>
  <c r="L195" i="1"/>
  <c r="K195" i="1"/>
  <c r="J195" i="1"/>
  <c r="H195" i="1"/>
  <c r="G195" i="1"/>
  <c r="F195" i="1"/>
  <c r="E195" i="1"/>
  <c r="S194" i="1"/>
  <c r="N194" i="1"/>
  <c r="O194" i="1" s="1"/>
  <c r="M194" i="1"/>
  <c r="L194" i="1"/>
  <c r="K194" i="1"/>
  <c r="J194" i="1"/>
  <c r="H194" i="1"/>
  <c r="G194" i="1"/>
  <c r="F194" i="1"/>
  <c r="E194" i="1"/>
  <c r="S193" i="1"/>
  <c r="N193" i="1"/>
  <c r="Q193" i="1" s="1"/>
  <c r="M193" i="1"/>
  <c r="L193" i="1"/>
  <c r="K193" i="1"/>
  <c r="J193" i="1"/>
  <c r="H193" i="1"/>
  <c r="G193" i="1"/>
  <c r="F193" i="1"/>
  <c r="E193" i="1"/>
  <c r="S192" i="1"/>
  <c r="N192" i="1"/>
  <c r="Q192" i="1" s="1"/>
  <c r="M192" i="1"/>
  <c r="L192" i="1"/>
  <c r="K192" i="1"/>
  <c r="J192" i="1"/>
  <c r="H192" i="1"/>
  <c r="G192" i="1"/>
  <c r="F192" i="1"/>
  <c r="E192" i="1"/>
  <c r="T192" i="1" s="1"/>
  <c r="S191" i="1"/>
  <c r="N191" i="1"/>
  <c r="M191" i="1"/>
  <c r="L191" i="1"/>
  <c r="K191" i="1"/>
  <c r="J191" i="1"/>
  <c r="H191" i="1"/>
  <c r="G191" i="1"/>
  <c r="F191" i="1"/>
  <c r="E191" i="1"/>
  <c r="S190" i="1"/>
  <c r="N190" i="1"/>
  <c r="O190" i="1" s="1"/>
  <c r="M190" i="1"/>
  <c r="L190" i="1"/>
  <c r="K190" i="1"/>
  <c r="J190" i="1"/>
  <c r="H190" i="1"/>
  <c r="G190" i="1"/>
  <c r="F190" i="1"/>
  <c r="E190" i="1"/>
  <c r="S189" i="1"/>
  <c r="N189" i="1"/>
  <c r="M189" i="1"/>
  <c r="L189" i="1"/>
  <c r="K189" i="1"/>
  <c r="J189" i="1"/>
  <c r="H189" i="1"/>
  <c r="G189" i="1"/>
  <c r="F189" i="1"/>
  <c r="E189" i="1"/>
  <c r="T189" i="1" s="1"/>
  <c r="S188" i="1"/>
  <c r="N188" i="1"/>
  <c r="Q188" i="1" s="1"/>
  <c r="M188" i="1"/>
  <c r="L188" i="1"/>
  <c r="K188" i="1"/>
  <c r="J188" i="1"/>
  <c r="H188" i="1"/>
  <c r="G188" i="1"/>
  <c r="F188" i="1"/>
  <c r="E188" i="1"/>
  <c r="T188" i="1" s="1"/>
  <c r="S187" i="1"/>
  <c r="N187" i="1"/>
  <c r="M187" i="1"/>
  <c r="L187" i="1"/>
  <c r="K187" i="1"/>
  <c r="J187" i="1"/>
  <c r="H187" i="1"/>
  <c r="G187" i="1"/>
  <c r="F187" i="1"/>
  <c r="E187" i="1"/>
  <c r="S186" i="1"/>
  <c r="N186" i="1"/>
  <c r="O186" i="1" s="1"/>
  <c r="M186" i="1"/>
  <c r="L186" i="1"/>
  <c r="K186" i="1"/>
  <c r="J186" i="1"/>
  <c r="H186" i="1"/>
  <c r="G186" i="1"/>
  <c r="F186" i="1"/>
  <c r="E186" i="1"/>
  <c r="S185" i="1"/>
  <c r="N185" i="1"/>
  <c r="Q185" i="1" s="1"/>
  <c r="M185" i="1"/>
  <c r="L185" i="1"/>
  <c r="U185" i="1" s="1"/>
  <c r="K185" i="1"/>
  <c r="J185" i="1"/>
  <c r="H185" i="1"/>
  <c r="G185" i="1"/>
  <c r="F185" i="1"/>
  <c r="E185" i="1"/>
  <c r="T185" i="1" s="1"/>
  <c r="S184" i="1"/>
  <c r="N184" i="1"/>
  <c r="Q184" i="1" s="1"/>
  <c r="M184" i="1"/>
  <c r="L184" i="1"/>
  <c r="K184" i="1"/>
  <c r="J184" i="1"/>
  <c r="H184" i="1"/>
  <c r="G184" i="1"/>
  <c r="F184" i="1"/>
  <c r="E184" i="1"/>
  <c r="T184" i="1" s="1"/>
  <c r="S183" i="1"/>
  <c r="N183" i="1"/>
  <c r="M183" i="1"/>
  <c r="L183" i="1"/>
  <c r="K183" i="1"/>
  <c r="J183" i="1"/>
  <c r="H183" i="1"/>
  <c r="G183" i="1"/>
  <c r="F183" i="1"/>
  <c r="E183" i="1"/>
  <c r="S182" i="1"/>
  <c r="N182" i="1"/>
  <c r="M182" i="1"/>
  <c r="L182" i="1"/>
  <c r="K182" i="1"/>
  <c r="J182" i="1"/>
  <c r="H182" i="1"/>
  <c r="G182" i="1"/>
  <c r="F182" i="1"/>
  <c r="E182" i="1"/>
  <c r="S181" i="1"/>
  <c r="N181" i="1"/>
  <c r="Q181" i="1" s="1"/>
  <c r="M181" i="1"/>
  <c r="L181" i="1"/>
  <c r="K181" i="1"/>
  <c r="J181" i="1"/>
  <c r="H181" i="1"/>
  <c r="G181" i="1"/>
  <c r="F181" i="1"/>
  <c r="E181" i="1"/>
  <c r="S180" i="1"/>
  <c r="N180" i="1"/>
  <c r="Q180" i="1" s="1"/>
  <c r="M180" i="1"/>
  <c r="L180" i="1"/>
  <c r="K180" i="1"/>
  <c r="J180" i="1"/>
  <c r="H180" i="1"/>
  <c r="G180" i="1"/>
  <c r="F180" i="1"/>
  <c r="E180" i="1"/>
  <c r="S179" i="1"/>
  <c r="N179" i="1"/>
  <c r="M179" i="1"/>
  <c r="L179" i="1"/>
  <c r="K179" i="1"/>
  <c r="J179" i="1"/>
  <c r="H179" i="1"/>
  <c r="G179" i="1"/>
  <c r="F179" i="1"/>
  <c r="E179" i="1"/>
  <c r="S178" i="1"/>
  <c r="N178" i="1"/>
  <c r="O178" i="1" s="1"/>
  <c r="M178" i="1"/>
  <c r="L178" i="1"/>
  <c r="K178" i="1"/>
  <c r="J178" i="1"/>
  <c r="H178" i="1"/>
  <c r="G178" i="1"/>
  <c r="F178" i="1"/>
  <c r="E178" i="1"/>
  <c r="S177" i="1"/>
  <c r="N177" i="1"/>
  <c r="Q177" i="1" s="1"/>
  <c r="M177" i="1"/>
  <c r="L177" i="1"/>
  <c r="K177" i="1"/>
  <c r="J177" i="1"/>
  <c r="H177" i="1"/>
  <c r="G177" i="1"/>
  <c r="F177" i="1"/>
  <c r="E177" i="1"/>
  <c r="S176" i="1"/>
  <c r="N176" i="1"/>
  <c r="Q176" i="1" s="1"/>
  <c r="M176" i="1"/>
  <c r="L176" i="1"/>
  <c r="K176" i="1"/>
  <c r="J176" i="1"/>
  <c r="H176" i="1"/>
  <c r="G176" i="1"/>
  <c r="F176" i="1"/>
  <c r="E176" i="1"/>
  <c r="S175" i="1"/>
  <c r="N175" i="1"/>
  <c r="M175" i="1"/>
  <c r="L175" i="1"/>
  <c r="K175" i="1"/>
  <c r="J175" i="1"/>
  <c r="H175" i="1"/>
  <c r="G175" i="1"/>
  <c r="F175" i="1"/>
  <c r="E175" i="1"/>
  <c r="S174" i="1"/>
  <c r="N174" i="1"/>
  <c r="O174" i="1" s="1"/>
  <c r="M174" i="1"/>
  <c r="L174" i="1"/>
  <c r="K174" i="1"/>
  <c r="J174" i="1"/>
  <c r="H174" i="1"/>
  <c r="G174" i="1"/>
  <c r="F174" i="1"/>
  <c r="E174" i="1"/>
  <c r="S173" i="1"/>
  <c r="N173" i="1"/>
  <c r="M173" i="1"/>
  <c r="L173" i="1"/>
  <c r="K173" i="1"/>
  <c r="J173" i="1"/>
  <c r="H173" i="1"/>
  <c r="G173" i="1"/>
  <c r="F173" i="1"/>
  <c r="E173" i="1"/>
  <c r="S172" i="1"/>
  <c r="N172" i="1"/>
  <c r="Q172" i="1" s="1"/>
  <c r="M172" i="1"/>
  <c r="L172" i="1"/>
  <c r="K172" i="1"/>
  <c r="J172" i="1"/>
  <c r="H172" i="1"/>
  <c r="G172" i="1"/>
  <c r="F172" i="1"/>
  <c r="E172" i="1"/>
  <c r="S171" i="1"/>
  <c r="N171" i="1"/>
  <c r="M171" i="1"/>
  <c r="L171" i="1"/>
  <c r="K171" i="1"/>
  <c r="J171" i="1"/>
  <c r="H171" i="1"/>
  <c r="G171" i="1"/>
  <c r="F171" i="1"/>
  <c r="E171" i="1"/>
  <c r="S170" i="1"/>
  <c r="N170" i="1"/>
  <c r="O170" i="1" s="1"/>
  <c r="M170" i="1"/>
  <c r="L170" i="1"/>
  <c r="U170" i="1" s="1"/>
  <c r="K170" i="1"/>
  <c r="J170" i="1"/>
  <c r="H170" i="1"/>
  <c r="G170" i="1"/>
  <c r="F170" i="1"/>
  <c r="E170" i="1"/>
  <c r="S169" i="1"/>
  <c r="N169" i="1"/>
  <c r="Q169" i="1" s="1"/>
  <c r="M169" i="1"/>
  <c r="L169" i="1"/>
  <c r="K169" i="1"/>
  <c r="J169" i="1"/>
  <c r="H169" i="1"/>
  <c r="G169" i="1"/>
  <c r="F169" i="1"/>
  <c r="E169" i="1"/>
  <c r="S168" i="1"/>
  <c r="N168" i="1"/>
  <c r="Q168" i="1" s="1"/>
  <c r="M168" i="1"/>
  <c r="L168" i="1"/>
  <c r="K168" i="1"/>
  <c r="J168" i="1"/>
  <c r="H168" i="1"/>
  <c r="G168" i="1"/>
  <c r="F168" i="1"/>
  <c r="E168" i="1"/>
  <c r="S167" i="1"/>
  <c r="N167" i="1"/>
  <c r="M167" i="1"/>
  <c r="L167" i="1"/>
  <c r="K167" i="1"/>
  <c r="J167" i="1"/>
  <c r="H167" i="1"/>
  <c r="G167" i="1"/>
  <c r="F167" i="1"/>
  <c r="E167" i="1"/>
  <c r="S166" i="1"/>
  <c r="N166" i="1"/>
  <c r="P166" i="1" s="1"/>
  <c r="M166" i="1"/>
  <c r="L166" i="1"/>
  <c r="U166" i="1" s="1"/>
  <c r="K166" i="1"/>
  <c r="J166" i="1"/>
  <c r="H166" i="1"/>
  <c r="G166" i="1"/>
  <c r="F166" i="1"/>
  <c r="E166" i="1"/>
  <c r="S165" i="1"/>
  <c r="N165" i="1"/>
  <c r="Q165" i="1" s="1"/>
  <c r="M165" i="1"/>
  <c r="L165" i="1"/>
  <c r="K165" i="1"/>
  <c r="J165" i="1"/>
  <c r="H165" i="1"/>
  <c r="G165" i="1"/>
  <c r="F165" i="1"/>
  <c r="E165" i="1"/>
  <c r="S164" i="1"/>
  <c r="N164" i="1"/>
  <c r="Q164" i="1" s="1"/>
  <c r="M164" i="1"/>
  <c r="L164" i="1"/>
  <c r="K164" i="1"/>
  <c r="J164" i="1"/>
  <c r="H164" i="1"/>
  <c r="G164" i="1"/>
  <c r="F164" i="1"/>
  <c r="E164" i="1"/>
  <c r="S163" i="1"/>
  <c r="N163" i="1"/>
  <c r="M163" i="1"/>
  <c r="L163" i="1"/>
  <c r="K163" i="1"/>
  <c r="J163" i="1"/>
  <c r="H163" i="1"/>
  <c r="G163" i="1"/>
  <c r="F163" i="1"/>
  <c r="E163" i="1"/>
  <c r="S162" i="1"/>
  <c r="N162" i="1"/>
  <c r="P162" i="1" s="1"/>
  <c r="M162" i="1"/>
  <c r="L162" i="1"/>
  <c r="K162" i="1"/>
  <c r="J162" i="1"/>
  <c r="H162" i="1"/>
  <c r="G162" i="1"/>
  <c r="F162" i="1"/>
  <c r="E162" i="1"/>
  <c r="S161" i="1"/>
  <c r="N161" i="1"/>
  <c r="R161" i="1" s="1"/>
  <c r="M161" i="1"/>
  <c r="L161" i="1"/>
  <c r="K161" i="1"/>
  <c r="J161" i="1"/>
  <c r="H161" i="1"/>
  <c r="G161" i="1"/>
  <c r="F161" i="1"/>
  <c r="E161" i="1"/>
  <c r="S160" i="1"/>
  <c r="N160" i="1"/>
  <c r="Q160" i="1" s="1"/>
  <c r="M160" i="1"/>
  <c r="L160" i="1"/>
  <c r="K160" i="1"/>
  <c r="J160" i="1"/>
  <c r="H160" i="1"/>
  <c r="G160" i="1"/>
  <c r="F160" i="1"/>
  <c r="E160" i="1"/>
  <c r="S159" i="1"/>
  <c r="N159" i="1"/>
  <c r="M159" i="1"/>
  <c r="L159" i="1"/>
  <c r="K159" i="1"/>
  <c r="J159" i="1"/>
  <c r="H159" i="1"/>
  <c r="G159" i="1"/>
  <c r="F159" i="1"/>
  <c r="E159" i="1"/>
  <c r="S158" i="1"/>
  <c r="N158" i="1"/>
  <c r="M158" i="1"/>
  <c r="L158" i="1"/>
  <c r="K158" i="1"/>
  <c r="J158" i="1"/>
  <c r="H158" i="1"/>
  <c r="G158" i="1"/>
  <c r="F158" i="1"/>
  <c r="E158" i="1"/>
  <c r="S157" i="1"/>
  <c r="N157" i="1"/>
  <c r="M157" i="1"/>
  <c r="L157" i="1"/>
  <c r="K157" i="1"/>
  <c r="J157" i="1"/>
  <c r="H157" i="1"/>
  <c r="G157" i="1"/>
  <c r="F157" i="1"/>
  <c r="E157" i="1"/>
  <c r="S156" i="1"/>
  <c r="N156" i="1"/>
  <c r="M156" i="1"/>
  <c r="L156" i="1"/>
  <c r="K156" i="1"/>
  <c r="J156" i="1"/>
  <c r="H156" i="1"/>
  <c r="G156" i="1"/>
  <c r="F156" i="1"/>
  <c r="E156" i="1"/>
  <c r="S155" i="1"/>
  <c r="N155" i="1"/>
  <c r="R155" i="1" s="1"/>
  <c r="M155" i="1"/>
  <c r="L155" i="1"/>
  <c r="K155" i="1"/>
  <c r="J155" i="1"/>
  <c r="H155" i="1"/>
  <c r="G155" i="1"/>
  <c r="F155" i="1"/>
  <c r="E155" i="1"/>
  <c r="S154" i="1"/>
  <c r="N154" i="1"/>
  <c r="R154" i="1" s="1"/>
  <c r="M154" i="1"/>
  <c r="L154" i="1"/>
  <c r="K154" i="1"/>
  <c r="J154" i="1"/>
  <c r="H154" i="1"/>
  <c r="G154" i="1"/>
  <c r="F154" i="1"/>
  <c r="E154" i="1"/>
  <c r="S153" i="1"/>
  <c r="N153" i="1"/>
  <c r="M153" i="1"/>
  <c r="L153" i="1"/>
  <c r="K153" i="1"/>
  <c r="J153" i="1"/>
  <c r="H153" i="1"/>
  <c r="G153" i="1"/>
  <c r="F153" i="1"/>
  <c r="E153" i="1"/>
  <c r="S152" i="1"/>
  <c r="N152" i="1"/>
  <c r="M152" i="1"/>
  <c r="L152" i="1"/>
  <c r="K152" i="1"/>
  <c r="J152" i="1"/>
  <c r="H152" i="1"/>
  <c r="G152" i="1"/>
  <c r="F152" i="1"/>
  <c r="E152" i="1"/>
  <c r="S151" i="1"/>
  <c r="N151" i="1"/>
  <c r="R151" i="1" s="1"/>
  <c r="M151" i="1"/>
  <c r="L151" i="1"/>
  <c r="K151" i="1"/>
  <c r="J151" i="1"/>
  <c r="H151" i="1"/>
  <c r="G151" i="1"/>
  <c r="F151" i="1"/>
  <c r="E151" i="1"/>
  <c r="S150" i="1"/>
  <c r="N150" i="1"/>
  <c r="R150" i="1" s="1"/>
  <c r="M150" i="1"/>
  <c r="L150" i="1"/>
  <c r="K150" i="1"/>
  <c r="J150" i="1"/>
  <c r="H150" i="1"/>
  <c r="G150" i="1"/>
  <c r="F150" i="1"/>
  <c r="E150" i="1"/>
  <c r="S149" i="1"/>
  <c r="N149" i="1"/>
  <c r="M149" i="1"/>
  <c r="L149" i="1"/>
  <c r="K149" i="1"/>
  <c r="J149" i="1"/>
  <c r="H149" i="1"/>
  <c r="G149" i="1"/>
  <c r="F149" i="1"/>
  <c r="E149" i="1"/>
  <c r="S148" i="1"/>
  <c r="N148" i="1"/>
  <c r="M148" i="1"/>
  <c r="L148" i="1"/>
  <c r="K148" i="1"/>
  <c r="J148" i="1"/>
  <c r="H148" i="1"/>
  <c r="G148" i="1"/>
  <c r="F148" i="1"/>
  <c r="E148" i="1"/>
  <c r="S147" i="1"/>
  <c r="N147" i="1"/>
  <c r="R147" i="1" s="1"/>
  <c r="M147" i="1"/>
  <c r="L147" i="1"/>
  <c r="K147" i="1"/>
  <c r="J147" i="1"/>
  <c r="H147" i="1"/>
  <c r="G147" i="1"/>
  <c r="F147" i="1"/>
  <c r="E147" i="1"/>
  <c r="S146" i="1"/>
  <c r="N146" i="1"/>
  <c r="R146" i="1" s="1"/>
  <c r="M146" i="1"/>
  <c r="L146" i="1"/>
  <c r="K146" i="1"/>
  <c r="J146" i="1"/>
  <c r="H146" i="1"/>
  <c r="G146" i="1"/>
  <c r="F146" i="1"/>
  <c r="E146" i="1"/>
  <c r="S145" i="1"/>
  <c r="N145" i="1"/>
  <c r="M145" i="1"/>
  <c r="L145" i="1"/>
  <c r="K145" i="1"/>
  <c r="J145" i="1"/>
  <c r="H145" i="1"/>
  <c r="G145" i="1"/>
  <c r="F145" i="1"/>
  <c r="E145" i="1"/>
  <c r="S144" i="1"/>
  <c r="N144" i="1"/>
  <c r="M144" i="1"/>
  <c r="L144" i="1"/>
  <c r="K144" i="1"/>
  <c r="J144" i="1"/>
  <c r="H144" i="1"/>
  <c r="G144" i="1"/>
  <c r="F144" i="1"/>
  <c r="E144" i="1"/>
  <c r="S143" i="1"/>
  <c r="N143" i="1"/>
  <c r="R143" i="1" s="1"/>
  <c r="M143" i="1"/>
  <c r="L143" i="1"/>
  <c r="K143" i="1"/>
  <c r="J143" i="1"/>
  <c r="H143" i="1"/>
  <c r="G143" i="1"/>
  <c r="F143" i="1"/>
  <c r="E143" i="1"/>
  <c r="S142" i="1"/>
  <c r="N142" i="1"/>
  <c r="R142" i="1" s="1"/>
  <c r="M142" i="1"/>
  <c r="L142" i="1"/>
  <c r="K142" i="1"/>
  <c r="J142" i="1"/>
  <c r="H142" i="1"/>
  <c r="G142" i="1"/>
  <c r="F142" i="1"/>
  <c r="E142" i="1"/>
  <c r="S141" i="1"/>
  <c r="N141" i="1"/>
  <c r="M141" i="1"/>
  <c r="L141" i="1"/>
  <c r="K141" i="1"/>
  <c r="J141" i="1"/>
  <c r="H141" i="1"/>
  <c r="G141" i="1"/>
  <c r="F141" i="1"/>
  <c r="E141" i="1"/>
  <c r="S140" i="1"/>
  <c r="N140" i="1"/>
  <c r="M140" i="1"/>
  <c r="L140" i="1"/>
  <c r="K140" i="1"/>
  <c r="J140" i="1"/>
  <c r="H140" i="1"/>
  <c r="G140" i="1"/>
  <c r="F140" i="1"/>
  <c r="E140" i="1"/>
  <c r="S139" i="1"/>
  <c r="N139" i="1"/>
  <c r="R139" i="1" s="1"/>
  <c r="M139" i="1"/>
  <c r="L139" i="1"/>
  <c r="K139" i="1"/>
  <c r="J139" i="1"/>
  <c r="H139" i="1"/>
  <c r="G139" i="1"/>
  <c r="F139" i="1"/>
  <c r="E139" i="1"/>
  <c r="T139" i="1" s="1"/>
  <c r="T160" i="1" s="1"/>
  <c r="V160" i="1" s="1"/>
  <c r="W160" i="1" s="1"/>
  <c r="S138" i="1"/>
  <c r="N138" i="1"/>
  <c r="R138" i="1" s="1"/>
  <c r="M138" i="1"/>
  <c r="L138" i="1"/>
  <c r="U138" i="1" s="1"/>
  <c r="K138" i="1"/>
  <c r="J138" i="1"/>
  <c r="H138" i="1"/>
  <c r="G138" i="1"/>
  <c r="F138" i="1"/>
  <c r="E138" i="1"/>
  <c r="S137" i="1"/>
  <c r="N137" i="1"/>
  <c r="M137" i="1"/>
  <c r="L137" i="1"/>
  <c r="K137" i="1"/>
  <c r="J137" i="1"/>
  <c r="H137" i="1"/>
  <c r="G137" i="1"/>
  <c r="F137" i="1"/>
  <c r="E137" i="1"/>
  <c r="S136" i="1"/>
  <c r="N136" i="1"/>
  <c r="M136" i="1"/>
  <c r="L136" i="1"/>
  <c r="K136" i="1"/>
  <c r="J136" i="1"/>
  <c r="H136" i="1"/>
  <c r="G136" i="1"/>
  <c r="F136" i="1"/>
  <c r="E136" i="1"/>
  <c r="S135" i="1"/>
  <c r="N135" i="1"/>
  <c r="R135" i="1" s="1"/>
  <c r="M135" i="1"/>
  <c r="L135" i="1"/>
  <c r="K135" i="1"/>
  <c r="J135" i="1"/>
  <c r="H135" i="1"/>
  <c r="G135" i="1"/>
  <c r="F135" i="1"/>
  <c r="E135" i="1"/>
  <c r="S134" i="1"/>
  <c r="N134" i="1"/>
  <c r="R134" i="1" s="1"/>
  <c r="M134" i="1"/>
  <c r="L134" i="1"/>
  <c r="K134" i="1"/>
  <c r="J134" i="1"/>
  <c r="H134" i="1"/>
  <c r="G134" i="1"/>
  <c r="F134" i="1"/>
  <c r="E134" i="1"/>
  <c r="S133" i="1"/>
  <c r="N133" i="1"/>
  <c r="M133" i="1"/>
  <c r="L133" i="1"/>
  <c r="K133" i="1"/>
  <c r="J133" i="1"/>
  <c r="H133" i="1"/>
  <c r="G133" i="1"/>
  <c r="F133" i="1"/>
  <c r="E133" i="1"/>
  <c r="S132" i="1"/>
  <c r="N132" i="1"/>
  <c r="M132" i="1"/>
  <c r="L132" i="1"/>
  <c r="K132" i="1"/>
  <c r="J132" i="1"/>
  <c r="H132" i="1"/>
  <c r="G132" i="1"/>
  <c r="F132" i="1"/>
  <c r="E132" i="1"/>
  <c r="S131" i="1"/>
  <c r="N131" i="1"/>
  <c r="O131" i="1" s="1"/>
  <c r="M131" i="1"/>
  <c r="L131" i="1"/>
  <c r="K131" i="1"/>
  <c r="J131" i="1"/>
  <c r="H131" i="1"/>
  <c r="G131" i="1"/>
  <c r="F131" i="1"/>
  <c r="E131" i="1"/>
  <c r="S130" i="1"/>
  <c r="N130" i="1"/>
  <c r="Q130" i="1" s="1"/>
  <c r="M130" i="1"/>
  <c r="L130" i="1"/>
  <c r="K130" i="1"/>
  <c r="J130" i="1"/>
  <c r="H130" i="1"/>
  <c r="G130" i="1"/>
  <c r="F130" i="1"/>
  <c r="E130" i="1"/>
  <c r="S129" i="1"/>
  <c r="N129" i="1"/>
  <c r="M129" i="1"/>
  <c r="L129" i="1"/>
  <c r="K129" i="1"/>
  <c r="J129" i="1"/>
  <c r="H129" i="1"/>
  <c r="G129" i="1"/>
  <c r="F129" i="1"/>
  <c r="E129" i="1"/>
  <c r="S128" i="1"/>
  <c r="N128" i="1"/>
  <c r="R128" i="1" s="1"/>
  <c r="M128" i="1"/>
  <c r="L128" i="1"/>
  <c r="K128" i="1"/>
  <c r="J128" i="1"/>
  <c r="H128" i="1"/>
  <c r="G128" i="1"/>
  <c r="F128" i="1"/>
  <c r="E128" i="1"/>
  <c r="S127" i="1"/>
  <c r="N127" i="1"/>
  <c r="R127" i="1" s="1"/>
  <c r="M127" i="1"/>
  <c r="L127" i="1"/>
  <c r="K127" i="1"/>
  <c r="J127" i="1"/>
  <c r="H127" i="1"/>
  <c r="G127" i="1"/>
  <c r="F127" i="1"/>
  <c r="E127" i="1"/>
  <c r="S126" i="1"/>
  <c r="N126" i="1"/>
  <c r="P126" i="1" s="1"/>
  <c r="M126" i="1"/>
  <c r="L126" i="1"/>
  <c r="K126" i="1"/>
  <c r="J126" i="1"/>
  <c r="H126" i="1"/>
  <c r="G126" i="1"/>
  <c r="F126" i="1"/>
  <c r="E126" i="1"/>
  <c r="S125" i="1"/>
  <c r="N125" i="1"/>
  <c r="M125" i="1"/>
  <c r="L125" i="1"/>
  <c r="K125" i="1"/>
  <c r="J125" i="1"/>
  <c r="H125" i="1"/>
  <c r="G125" i="1"/>
  <c r="F125" i="1"/>
  <c r="E125" i="1"/>
  <c r="S124" i="1"/>
  <c r="N124" i="1"/>
  <c r="R124" i="1" s="1"/>
  <c r="M124" i="1"/>
  <c r="L124" i="1"/>
  <c r="K124" i="1"/>
  <c r="J124" i="1"/>
  <c r="H124" i="1"/>
  <c r="G124" i="1"/>
  <c r="F124" i="1"/>
  <c r="E124" i="1"/>
  <c r="S123" i="1"/>
  <c r="R123" i="1"/>
  <c r="N123" i="1"/>
  <c r="Q123" i="1" s="1"/>
  <c r="M123" i="1"/>
  <c r="L123" i="1"/>
  <c r="K123" i="1"/>
  <c r="J123" i="1"/>
  <c r="H123" i="1"/>
  <c r="G123" i="1"/>
  <c r="F123" i="1"/>
  <c r="E123" i="1"/>
  <c r="S122" i="1"/>
  <c r="N122" i="1"/>
  <c r="P122" i="1" s="1"/>
  <c r="M122" i="1"/>
  <c r="L122" i="1"/>
  <c r="K122" i="1"/>
  <c r="J122" i="1"/>
  <c r="H122" i="1"/>
  <c r="G122" i="1"/>
  <c r="F122" i="1"/>
  <c r="E122" i="1"/>
  <c r="S121" i="1"/>
  <c r="N121" i="1"/>
  <c r="M121" i="1"/>
  <c r="L121" i="1"/>
  <c r="K121" i="1"/>
  <c r="J121" i="1"/>
  <c r="H121" i="1"/>
  <c r="G121" i="1"/>
  <c r="F121" i="1"/>
  <c r="E121" i="1"/>
  <c r="S120" i="1"/>
  <c r="N120" i="1"/>
  <c r="R120" i="1" s="1"/>
  <c r="M120" i="1"/>
  <c r="L120" i="1"/>
  <c r="K120" i="1"/>
  <c r="J120" i="1"/>
  <c r="H120" i="1"/>
  <c r="G120" i="1"/>
  <c r="F120" i="1"/>
  <c r="E120" i="1"/>
  <c r="S119" i="1"/>
  <c r="N119" i="1"/>
  <c r="R119" i="1" s="1"/>
  <c r="M119" i="1"/>
  <c r="L119" i="1"/>
  <c r="K119" i="1"/>
  <c r="J119" i="1"/>
  <c r="H119" i="1"/>
  <c r="G119" i="1"/>
  <c r="F119" i="1"/>
  <c r="E119" i="1"/>
  <c r="S118" i="1"/>
  <c r="N118" i="1"/>
  <c r="P118" i="1" s="1"/>
  <c r="M118" i="1"/>
  <c r="L118" i="1"/>
  <c r="K118" i="1"/>
  <c r="J118" i="1"/>
  <c r="H118" i="1"/>
  <c r="G118" i="1"/>
  <c r="F118" i="1"/>
  <c r="E118" i="1"/>
  <c r="S117" i="1"/>
  <c r="N117" i="1"/>
  <c r="M117" i="1"/>
  <c r="L117" i="1"/>
  <c r="K117" i="1"/>
  <c r="J117" i="1"/>
  <c r="H117" i="1"/>
  <c r="G117" i="1"/>
  <c r="F117" i="1"/>
  <c r="E117" i="1"/>
  <c r="S116" i="1"/>
  <c r="N116" i="1"/>
  <c r="R116" i="1" s="1"/>
  <c r="M116" i="1"/>
  <c r="L116" i="1"/>
  <c r="K116" i="1"/>
  <c r="J116" i="1"/>
  <c r="H116" i="1"/>
  <c r="G116" i="1"/>
  <c r="F116" i="1"/>
  <c r="E116" i="1"/>
  <c r="S115" i="1"/>
  <c r="N115" i="1"/>
  <c r="R115" i="1" s="1"/>
  <c r="M115" i="1"/>
  <c r="L115" i="1"/>
  <c r="K115" i="1"/>
  <c r="J115" i="1"/>
  <c r="H115" i="1"/>
  <c r="G115" i="1"/>
  <c r="F115" i="1"/>
  <c r="E115" i="1"/>
  <c r="S114" i="1"/>
  <c r="N114" i="1"/>
  <c r="M114" i="1"/>
  <c r="L114" i="1"/>
  <c r="K114" i="1"/>
  <c r="J114" i="1"/>
  <c r="H114" i="1"/>
  <c r="G114" i="1"/>
  <c r="F114" i="1"/>
  <c r="E114" i="1"/>
  <c r="S113" i="1"/>
  <c r="N113" i="1"/>
  <c r="M113" i="1"/>
  <c r="L113" i="1"/>
  <c r="K113" i="1"/>
  <c r="J113" i="1"/>
  <c r="H113" i="1"/>
  <c r="G113" i="1"/>
  <c r="F113" i="1"/>
  <c r="E113" i="1"/>
  <c r="S112" i="1"/>
  <c r="N112" i="1"/>
  <c r="P112" i="1" s="1"/>
  <c r="M112" i="1"/>
  <c r="L112" i="1"/>
  <c r="K112" i="1"/>
  <c r="J112" i="1"/>
  <c r="H112" i="1"/>
  <c r="G112" i="1"/>
  <c r="F112" i="1"/>
  <c r="E112" i="1"/>
  <c r="S111" i="1"/>
  <c r="N111" i="1"/>
  <c r="R111" i="1" s="1"/>
  <c r="M111" i="1"/>
  <c r="L111" i="1"/>
  <c r="K111" i="1"/>
  <c r="J111" i="1"/>
  <c r="H111" i="1"/>
  <c r="G111" i="1"/>
  <c r="F111" i="1"/>
  <c r="E111" i="1"/>
  <c r="S110" i="1"/>
  <c r="N110" i="1"/>
  <c r="O110" i="1" s="1"/>
  <c r="M110" i="1"/>
  <c r="L110" i="1"/>
  <c r="K110" i="1"/>
  <c r="J110" i="1"/>
  <c r="H110" i="1"/>
  <c r="G110" i="1"/>
  <c r="F110" i="1"/>
  <c r="E110" i="1"/>
  <c r="S109" i="1"/>
  <c r="N109" i="1"/>
  <c r="M109" i="1"/>
  <c r="L109" i="1"/>
  <c r="K109" i="1"/>
  <c r="J109" i="1"/>
  <c r="H109" i="1"/>
  <c r="G109" i="1"/>
  <c r="F109" i="1"/>
  <c r="E109" i="1"/>
  <c r="S108" i="1"/>
  <c r="N108" i="1"/>
  <c r="R108" i="1" s="1"/>
  <c r="M108" i="1"/>
  <c r="L108" i="1"/>
  <c r="K108" i="1"/>
  <c r="J108" i="1"/>
  <c r="H108" i="1"/>
  <c r="G108" i="1"/>
  <c r="F108" i="1"/>
  <c r="E108" i="1"/>
  <c r="S107" i="1"/>
  <c r="N107" i="1"/>
  <c r="R107" i="1" s="1"/>
  <c r="M107" i="1"/>
  <c r="L107" i="1"/>
  <c r="K107" i="1"/>
  <c r="J107" i="1"/>
  <c r="H107" i="1"/>
  <c r="G107" i="1"/>
  <c r="F107" i="1"/>
  <c r="E107" i="1"/>
  <c r="S106" i="1"/>
  <c r="N106" i="1"/>
  <c r="O106" i="1" s="1"/>
  <c r="M106" i="1"/>
  <c r="L106" i="1"/>
  <c r="K106" i="1"/>
  <c r="J106" i="1"/>
  <c r="H106" i="1"/>
  <c r="G106" i="1"/>
  <c r="F106" i="1"/>
  <c r="E106" i="1"/>
  <c r="S105" i="1"/>
  <c r="N105" i="1"/>
  <c r="M105" i="1"/>
  <c r="L105" i="1"/>
  <c r="K105" i="1"/>
  <c r="J105" i="1"/>
  <c r="H105" i="1"/>
  <c r="G105" i="1"/>
  <c r="F105" i="1"/>
  <c r="E105" i="1"/>
  <c r="S104" i="1"/>
  <c r="N104" i="1"/>
  <c r="R104" i="1" s="1"/>
  <c r="M104" i="1"/>
  <c r="L104" i="1"/>
  <c r="K104" i="1"/>
  <c r="J104" i="1"/>
  <c r="H104" i="1"/>
  <c r="G104" i="1"/>
  <c r="F104" i="1"/>
  <c r="E104" i="1"/>
  <c r="S103" i="1"/>
  <c r="N103" i="1"/>
  <c r="P103" i="1" s="1"/>
  <c r="M103" i="1"/>
  <c r="L103" i="1"/>
  <c r="K103" i="1"/>
  <c r="J103" i="1"/>
  <c r="H103" i="1"/>
  <c r="G103" i="1"/>
  <c r="F103" i="1"/>
  <c r="E103" i="1"/>
  <c r="S102" i="1"/>
  <c r="N102" i="1"/>
  <c r="M102" i="1"/>
  <c r="L102" i="1"/>
  <c r="K102" i="1"/>
  <c r="J102" i="1"/>
  <c r="H102" i="1"/>
  <c r="G102" i="1"/>
  <c r="F102" i="1"/>
  <c r="E102" i="1"/>
  <c r="T102" i="1" s="1"/>
  <c r="S101" i="1"/>
  <c r="N101" i="1"/>
  <c r="M101" i="1"/>
  <c r="L101" i="1"/>
  <c r="K101" i="1"/>
  <c r="J101" i="1"/>
  <c r="H101" i="1"/>
  <c r="G101" i="1"/>
  <c r="F101" i="1"/>
  <c r="E101" i="1"/>
  <c r="S100" i="1"/>
  <c r="N100" i="1"/>
  <c r="R100" i="1" s="1"/>
  <c r="M100" i="1"/>
  <c r="L100" i="1"/>
  <c r="K100" i="1"/>
  <c r="J100" i="1"/>
  <c r="H100" i="1"/>
  <c r="G100" i="1"/>
  <c r="F100" i="1"/>
  <c r="E100" i="1"/>
  <c r="S99" i="1"/>
  <c r="N99" i="1"/>
  <c r="O99" i="1" s="1"/>
  <c r="M99" i="1"/>
  <c r="L99" i="1"/>
  <c r="K99" i="1"/>
  <c r="J99" i="1"/>
  <c r="H99" i="1"/>
  <c r="G99" i="1"/>
  <c r="F99" i="1"/>
  <c r="E99" i="1"/>
  <c r="S98" i="1"/>
  <c r="N98" i="1"/>
  <c r="M98" i="1"/>
  <c r="L98" i="1"/>
  <c r="K98" i="1"/>
  <c r="J98" i="1"/>
  <c r="H98" i="1"/>
  <c r="G98" i="1"/>
  <c r="F98" i="1"/>
  <c r="E98" i="1"/>
  <c r="S97" i="1"/>
  <c r="N97" i="1"/>
  <c r="M97" i="1"/>
  <c r="L97" i="1"/>
  <c r="K97" i="1"/>
  <c r="J97" i="1"/>
  <c r="H97" i="1"/>
  <c r="G97" i="1"/>
  <c r="F97" i="1"/>
  <c r="E97" i="1"/>
  <c r="S96" i="1"/>
  <c r="N96" i="1"/>
  <c r="Q96" i="1" s="1"/>
  <c r="M96" i="1"/>
  <c r="L96" i="1"/>
  <c r="K96" i="1"/>
  <c r="J96" i="1"/>
  <c r="H96" i="1"/>
  <c r="G96" i="1"/>
  <c r="F96" i="1"/>
  <c r="E96" i="1"/>
  <c r="S95" i="1"/>
  <c r="N95" i="1"/>
  <c r="M95" i="1"/>
  <c r="L95" i="1"/>
  <c r="K95" i="1"/>
  <c r="J95" i="1"/>
  <c r="H95" i="1"/>
  <c r="G95" i="1"/>
  <c r="F95" i="1"/>
  <c r="E95" i="1"/>
  <c r="T95" i="1" s="1"/>
  <c r="S94" i="1"/>
  <c r="N94" i="1"/>
  <c r="R94" i="1" s="1"/>
  <c r="M94" i="1"/>
  <c r="L94" i="1"/>
  <c r="K94" i="1"/>
  <c r="J94" i="1"/>
  <c r="H94" i="1"/>
  <c r="G94" i="1"/>
  <c r="F94" i="1"/>
  <c r="E94" i="1"/>
  <c r="S93" i="1"/>
  <c r="N93" i="1"/>
  <c r="M93" i="1"/>
  <c r="L93" i="1"/>
  <c r="K93" i="1"/>
  <c r="J93" i="1"/>
  <c r="H93" i="1"/>
  <c r="G93" i="1"/>
  <c r="F93" i="1"/>
  <c r="E93" i="1"/>
  <c r="S92" i="1"/>
  <c r="N92" i="1"/>
  <c r="P92" i="1" s="1"/>
  <c r="M92" i="1"/>
  <c r="L92" i="1"/>
  <c r="K92" i="1"/>
  <c r="J92" i="1"/>
  <c r="H92" i="1"/>
  <c r="G92" i="1"/>
  <c r="F92" i="1"/>
  <c r="E92" i="1"/>
  <c r="S91" i="1"/>
  <c r="N91" i="1"/>
  <c r="M91" i="1"/>
  <c r="L91" i="1"/>
  <c r="K91" i="1"/>
  <c r="J91" i="1"/>
  <c r="H91" i="1"/>
  <c r="G91" i="1"/>
  <c r="F91" i="1"/>
  <c r="E91" i="1"/>
  <c r="S90" i="1"/>
  <c r="R90" i="1"/>
  <c r="N90" i="1"/>
  <c r="Q90" i="1" s="1"/>
  <c r="M90" i="1"/>
  <c r="L90" i="1"/>
  <c r="K90" i="1"/>
  <c r="J90" i="1"/>
  <c r="H90" i="1"/>
  <c r="G90" i="1"/>
  <c r="F90" i="1"/>
  <c r="E90" i="1"/>
  <c r="S89" i="1"/>
  <c r="N89" i="1"/>
  <c r="M89" i="1"/>
  <c r="L89" i="1"/>
  <c r="K89" i="1"/>
  <c r="J89" i="1"/>
  <c r="H89" i="1"/>
  <c r="G89" i="1"/>
  <c r="F89" i="1"/>
  <c r="E89" i="1"/>
  <c r="S88" i="1"/>
  <c r="N88" i="1"/>
  <c r="M88" i="1"/>
  <c r="L88" i="1"/>
  <c r="K88" i="1"/>
  <c r="J88" i="1"/>
  <c r="H88" i="1"/>
  <c r="G88" i="1"/>
  <c r="F88" i="1"/>
  <c r="E88" i="1"/>
  <c r="S87" i="1"/>
  <c r="N87" i="1"/>
  <c r="M87" i="1"/>
  <c r="L87" i="1"/>
  <c r="K87" i="1"/>
  <c r="J87" i="1"/>
  <c r="H87" i="1"/>
  <c r="G87" i="1"/>
  <c r="F87" i="1"/>
  <c r="E87" i="1"/>
  <c r="S86" i="1"/>
  <c r="N86" i="1"/>
  <c r="M86" i="1"/>
  <c r="L86" i="1"/>
  <c r="K86" i="1"/>
  <c r="J86" i="1"/>
  <c r="H86" i="1"/>
  <c r="G86" i="1"/>
  <c r="F86" i="1"/>
  <c r="E86" i="1"/>
  <c r="S85" i="1"/>
  <c r="N85" i="1"/>
  <c r="M85" i="1"/>
  <c r="L85" i="1"/>
  <c r="K85" i="1"/>
  <c r="J85" i="1"/>
  <c r="H85" i="1"/>
  <c r="G85" i="1"/>
  <c r="F85" i="1"/>
  <c r="E85" i="1"/>
  <c r="S84" i="1"/>
  <c r="N84" i="1"/>
  <c r="M84" i="1"/>
  <c r="L84" i="1"/>
  <c r="K84" i="1"/>
  <c r="J84" i="1"/>
  <c r="H84" i="1"/>
  <c r="G84" i="1"/>
  <c r="F84" i="1"/>
  <c r="E84" i="1"/>
  <c r="S83" i="1"/>
  <c r="N83" i="1"/>
  <c r="P83" i="1" s="1"/>
  <c r="M83" i="1"/>
  <c r="L83" i="1"/>
  <c r="K83" i="1"/>
  <c r="J83" i="1"/>
  <c r="H83" i="1"/>
  <c r="G83" i="1"/>
  <c r="F83" i="1"/>
  <c r="E83" i="1"/>
  <c r="S82" i="1"/>
  <c r="N82" i="1"/>
  <c r="Q82" i="1" s="1"/>
  <c r="M82" i="1"/>
  <c r="L82" i="1"/>
  <c r="K82" i="1"/>
  <c r="J82" i="1"/>
  <c r="H82" i="1"/>
  <c r="G82" i="1"/>
  <c r="F82" i="1"/>
  <c r="E82" i="1"/>
  <c r="S81" i="1"/>
  <c r="N81" i="1"/>
  <c r="M81" i="1"/>
  <c r="L81" i="1"/>
  <c r="K81" i="1"/>
  <c r="J81" i="1"/>
  <c r="H81" i="1"/>
  <c r="G81" i="1"/>
  <c r="F81" i="1"/>
  <c r="E81" i="1"/>
  <c r="S80" i="1"/>
  <c r="N80" i="1"/>
  <c r="O80" i="1" s="1"/>
  <c r="M80" i="1"/>
  <c r="L80" i="1"/>
  <c r="K80" i="1"/>
  <c r="J80" i="1"/>
  <c r="H80" i="1"/>
  <c r="G80" i="1"/>
  <c r="F80" i="1"/>
  <c r="E80" i="1"/>
  <c r="S79" i="1"/>
  <c r="N79" i="1"/>
  <c r="P79" i="1" s="1"/>
  <c r="M79" i="1"/>
  <c r="L79" i="1"/>
  <c r="K79" i="1"/>
  <c r="J79" i="1"/>
  <c r="H79" i="1"/>
  <c r="G79" i="1"/>
  <c r="F79" i="1"/>
  <c r="E79" i="1"/>
  <c r="S78" i="1"/>
  <c r="N78" i="1"/>
  <c r="R78" i="1" s="1"/>
  <c r="M78" i="1"/>
  <c r="L78" i="1"/>
  <c r="K78" i="1"/>
  <c r="J78" i="1"/>
  <c r="H78" i="1"/>
  <c r="G78" i="1"/>
  <c r="F78" i="1"/>
  <c r="E78" i="1"/>
  <c r="S77" i="1"/>
  <c r="N77" i="1"/>
  <c r="O77" i="1" s="1"/>
  <c r="M77" i="1"/>
  <c r="L77" i="1"/>
  <c r="K77" i="1"/>
  <c r="J77" i="1"/>
  <c r="H77" i="1"/>
  <c r="G77" i="1"/>
  <c r="F77" i="1"/>
  <c r="E77" i="1"/>
  <c r="S76" i="1"/>
  <c r="N76" i="1"/>
  <c r="R76" i="1" s="1"/>
  <c r="M76" i="1"/>
  <c r="L76" i="1"/>
  <c r="K76" i="1"/>
  <c r="J76" i="1"/>
  <c r="H76" i="1"/>
  <c r="G76" i="1"/>
  <c r="F76" i="1"/>
  <c r="E76" i="1"/>
  <c r="S75" i="1"/>
  <c r="N75" i="1"/>
  <c r="P75" i="1" s="1"/>
  <c r="M75" i="1"/>
  <c r="L75" i="1"/>
  <c r="K75" i="1"/>
  <c r="J75" i="1"/>
  <c r="H75" i="1"/>
  <c r="G75" i="1"/>
  <c r="F75" i="1"/>
  <c r="E75" i="1"/>
  <c r="S74" i="1"/>
  <c r="N74" i="1"/>
  <c r="P74" i="1" s="1"/>
  <c r="M74" i="1"/>
  <c r="L74" i="1"/>
  <c r="K74" i="1"/>
  <c r="J74" i="1"/>
  <c r="H74" i="1"/>
  <c r="G74" i="1"/>
  <c r="F74" i="1"/>
  <c r="E74" i="1"/>
  <c r="S73" i="1"/>
  <c r="N73" i="1"/>
  <c r="Q73" i="1" s="1"/>
  <c r="M73" i="1"/>
  <c r="L73" i="1"/>
  <c r="K73" i="1"/>
  <c r="J73" i="1"/>
  <c r="H73" i="1"/>
  <c r="G73" i="1"/>
  <c r="F73" i="1"/>
  <c r="E73" i="1"/>
  <c r="S72" i="1"/>
  <c r="N72" i="1"/>
  <c r="R72" i="1" s="1"/>
  <c r="M72" i="1"/>
  <c r="L72" i="1"/>
  <c r="K72" i="1"/>
  <c r="J72" i="1"/>
  <c r="H72" i="1"/>
  <c r="G72" i="1"/>
  <c r="F72" i="1"/>
  <c r="E72" i="1"/>
  <c r="S71" i="1"/>
  <c r="N71" i="1"/>
  <c r="Q71" i="1" s="1"/>
  <c r="M71" i="1"/>
  <c r="L71" i="1"/>
  <c r="K71" i="1"/>
  <c r="J71" i="1"/>
  <c r="H71" i="1"/>
  <c r="G71" i="1"/>
  <c r="F71" i="1"/>
  <c r="E71" i="1"/>
  <c r="S70" i="1"/>
  <c r="N70" i="1"/>
  <c r="M70" i="1"/>
  <c r="L70" i="1"/>
  <c r="K70" i="1"/>
  <c r="J70" i="1"/>
  <c r="H70" i="1"/>
  <c r="G70" i="1"/>
  <c r="F70" i="1"/>
  <c r="E70" i="1"/>
  <c r="S69" i="1"/>
  <c r="N69" i="1"/>
  <c r="P69" i="1" s="1"/>
  <c r="M69" i="1"/>
  <c r="L69" i="1"/>
  <c r="K69" i="1"/>
  <c r="J69" i="1"/>
  <c r="H69" i="1"/>
  <c r="G69" i="1"/>
  <c r="F69" i="1"/>
  <c r="E69" i="1"/>
  <c r="S68" i="1"/>
  <c r="N68" i="1"/>
  <c r="R68" i="1" s="1"/>
  <c r="M68" i="1"/>
  <c r="L68" i="1"/>
  <c r="K68" i="1"/>
  <c r="J68" i="1"/>
  <c r="H68" i="1"/>
  <c r="G68" i="1"/>
  <c r="F68" i="1"/>
  <c r="E68" i="1"/>
  <c r="S67" i="1"/>
  <c r="N67" i="1"/>
  <c r="M67" i="1"/>
  <c r="L67" i="1"/>
  <c r="K67" i="1"/>
  <c r="J67" i="1"/>
  <c r="H67" i="1"/>
  <c r="G67" i="1"/>
  <c r="F67" i="1"/>
  <c r="E67" i="1"/>
  <c r="S66" i="1"/>
  <c r="N66" i="1"/>
  <c r="R66" i="1" s="1"/>
  <c r="M66" i="1"/>
  <c r="L66" i="1"/>
  <c r="K66" i="1"/>
  <c r="J66" i="1"/>
  <c r="H66" i="1"/>
  <c r="G66" i="1"/>
  <c r="F66" i="1"/>
  <c r="E66" i="1"/>
  <c r="S65" i="1"/>
  <c r="N65" i="1"/>
  <c r="O65" i="1" s="1"/>
  <c r="M65" i="1"/>
  <c r="L65" i="1"/>
  <c r="K65" i="1"/>
  <c r="J65" i="1"/>
  <c r="H65" i="1"/>
  <c r="G65" i="1"/>
  <c r="F65" i="1"/>
  <c r="E65" i="1"/>
  <c r="S64" i="1"/>
  <c r="N64" i="1"/>
  <c r="M64" i="1"/>
  <c r="L64" i="1"/>
  <c r="K64" i="1"/>
  <c r="J64" i="1"/>
  <c r="H64" i="1"/>
  <c r="G64" i="1"/>
  <c r="F64" i="1"/>
  <c r="E64" i="1"/>
  <c r="S63" i="1"/>
  <c r="N63" i="1"/>
  <c r="M63" i="1"/>
  <c r="L63" i="1"/>
  <c r="K63" i="1"/>
  <c r="J63" i="1"/>
  <c r="H63" i="1"/>
  <c r="G63" i="1"/>
  <c r="F63" i="1"/>
  <c r="E63" i="1"/>
  <c r="S62" i="1"/>
  <c r="N62" i="1"/>
  <c r="R62" i="1" s="1"/>
  <c r="M62" i="1"/>
  <c r="L62" i="1"/>
  <c r="K62" i="1"/>
  <c r="J62" i="1"/>
  <c r="H62" i="1"/>
  <c r="G62" i="1"/>
  <c r="F62" i="1"/>
  <c r="E62" i="1"/>
  <c r="S61" i="1"/>
  <c r="N61" i="1"/>
  <c r="O61" i="1" s="1"/>
  <c r="M61" i="1"/>
  <c r="L61" i="1"/>
  <c r="K61" i="1"/>
  <c r="J61" i="1"/>
  <c r="H61" i="1"/>
  <c r="G61" i="1"/>
  <c r="F61" i="1"/>
  <c r="E61" i="1"/>
  <c r="S60" i="1"/>
  <c r="N60" i="1"/>
  <c r="Q60" i="1" s="1"/>
  <c r="M60" i="1"/>
  <c r="L60" i="1"/>
  <c r="K60" i="1"/>
  <c r="J60" i="1"/>
  <c r="H60" i="1"/>
  <c r="G60" i="1"/>
  <c r="F60" i="1"/>
  <c r="E60" i="1"/>
  <c r="S59" i="1"/>
  <c r="N59" i="1"/>
  <c r="M59" i="1"/>
  <c r="L59" i="1"/>
  <c r="K59" i="1"/>
  <c r="J59" i="1"/>
  <c r="H59" i="1"/>
  <c r="G59" i="1"/>
  <c r="F59" i="1"/>
  <c r="E59" i="1"/>
  <c r="S58" i="1"/>
  <c r="N58" i="1"/>
  <c r="R58" i="1" s="1"/>
  <c r="M58" i="1"/>
  <c r="L58" i="1"/>
  <c r="K58" i="1"/>
  <c r="J58" i="1"/>
  <c r="H58" i="1"/>
  <c r="G58" i="1"/>
  <c r="F58" i="1"/>
  <c r="E58" i="1"/>
  <c r="S57" i="1"/>
  <c r="N57" i="1"/>
  <c r="O57" i="1" s="1"/>
  <c r="M57" i="1"/>
  <c r="L57" i="1"/>
  <c r="K57" i="1"/>
  <c r="J57" i="1"/>
  <c r="H57" i="1"/>
  <c r="G57" i="1"/>
  <c r="F57" i="1"/>
  <c r="E57" i="1"/>
  <c r="S56" i="1"/>
  <c r="N56" i="1"/>
  <c r="Q56" i="1" s="1"/>
  <c r="M56" i="1"/>
  <c r="L56" i="1"/>
  <c r="K56" i="1"/>
  <c r="J56" i="1"/>
  <c r="H56" i="1"/>
  <c r="G56" i="1"/>
  <c r="F56" i="1"/>
  <c r="E56" i="1"/>
  <c r="S55" i="1"/>
  <c r="N55" i="1"/>
  <c r="M55" i="1"/>
  <c r="L55" i="1"/>
  <c r="K55" i="1"/>
  <c r="J55" i="1"/>
  <c r="H55" i="1"/>
  <c r="G55" i="1"/>
  <c r="F55" i="1"/>
  <c r="E55" i="1"/>
  <c r="S54" i="1"/>
  <c r="N54" i="1"/>
  <c r="P54" i="1" s="1"/>
  <c r="M54" i="1"/>
  <c r="L54" i="1"/>
  <c r="K54" i="1"/>
  <c r="J54" i="1"/>
  <c r="H54" i="1"/>
  <c r="G54" i="1"/>
  <c r="F54" i="1"/>
  <c r="E54" i="1"/>
  <c r="S53" i="1"/>
  <c r="N53" i="1"/>
  <c r="M53" i="1"/>
  <c r="L53" i="1"/>
  <c r="K53" i="1"/>
  <c r="J53" i="1"/>
  <c r="H53" i="1"/>
  <c r="G53" i="1"/>
  <c r="F53" i="1"/>
  <c r="E53" i="1"/>
  <c r="S52" i="1"/>
  <c r="N52" i="1"/>
  <c r="Q52" i="1" s="1"/>
  <c r="M52" i="1"/>
  <c r="L52" i="1"/>
  <c r="K52" i="1"/>
  <c r="J52" i="1"/>
  <c r="H52" i="1"/>
  <c r="G52" i="1"/>
  <c r="F52" i="1"/>
  <c r="E52" i="1"/>
  <c r="S51" i="1"/>
  <c r="N51" i="1"/>
  <c r="M51" i="1"/>
  <c r="L51" i="1"/>
  <c r="K51" i="1"/>
  <c r="J51" i="1"/>
  <c r="H51" i="1"/>
  <c r="G51" i="1"/>
  <c r="F51" i="1"/>
  <c r="E51" i="1"/>
  <c r="S50" i="1"/>
  <c r="N50" i="1"/>
  <c r="R50" i="1" s="1"/>
  <c r="M50" i="1"/>
  <c r="L50" i="1"/>
  <c r="K50" i="1"/>
  <c r="J50" i="1"/>
  <c r="H50" i="1"/>
  <c r="G50" i="1"/>
  <c r="F50" i="1"/>
  <c r="E50" i="1"/>
  <c r="S49" i="1"/>
  <c r="N49" i="1"/>
  <c r="Q49" i="1" s="1"/>
  <c r="M49" i="1"/>
  <c r="L49" i="1"/>
  <c r="K49" i="1"/>
  <c r="J49" i="1"/>
  <c r="H49" i="1"/>
  <c r="G49" i="1"/>
  <c r="F49" i="1"/>
  <c r="E49" i="1"/>
  <c r="S48" i="1"/>
  <c r="N48" i="1"/>
  <c r="Q48" i="1" s="1"/>
  <c r="M48" i="1"/>
  <c r="L48" i="1"/>
  <c r="K48" i="1"/>
  <c r="J48" i="1"/>
  <c r="H48" i="1"/>
  <c r="G48" i="1"/>
  <c r="F48" i="1"/>
  <c r="E48" i="1"/>
  <c r="S47" i="1"/>
  <c r="N47" i="1"/>
  <c r="M47" i="1"/>
  <c r="L47" i="1"/>
  <c r="K47" i="1"/>
  <c r="J47" i="1"/>
  <c r="H47" i="1"/>
  <c r="G47" i="1"/>
  <c r="F47" i="1"/>
  <c r="E47" i="1"/>
  <c r="S46" i="1"/>
  <c r="N46" i="1"/>
  <c r="R46" i="1" s="1"/>
  <c r="M46" i="1"/>
  <c r="L46" i="1"/>
  <c r="K46" i="1"/>
  <c r="J46" i="1"/>
  <c r="H46" i="1"/>
  <c r="G46" i="1"/>
  <c r="F46" i="1"/>
  <c r="E46" i="1"/>
  <c r="S45" i="1"/>
  <c r="N45" i="1"/>
  <c r="O45" i="1" s="1"/>
  <c r="M45" i="1"/>
  <c r="L45" i="1"/>
  <c r="K45" i="1"/>
  <c r="J45" i="1"/>
  <c r="H45" i="1"/>
  <c r="G45" i="1"/>
  <c r="F45" i="1"/>
  <c r="E45" i="1"/>
  <c r="S44" i="1"/>
  <c r="N44" i="1"/>
  <c r="Q44" i="1" s="1"/>
  <c r="M44" i="1"/>
  <c r="L44" i="1"/>
  <c r="K44" i="1"/>
  <c r="J44" i="1"/>
  <c r="H44" i="1"/>
  <c r="G44" i="1"/>
  <c r="F44" i="1"/>
  <c r="E44" i="1"/>
  <c r="S43" i="1"/>
  <c r="N43" i="1"/>
  <c r="M43" i="1"/>
  <c r="L43" i="1"/>
  <c r="K43" i="1"/>
  <c r="J43" i="1"/>
  <c r="H43" i="1"/>
  <c r="G43" i="1"/>
  <c r="F43" i="1"/>
  <c r="E43" i="1"/>
  <c r="S42" i="1"/>
  <c r="N42" i="1"/>
  <c r="M42" i="1"/>
  <c r="L42" i="1"/>
  <c r="K42" i="1"/>
  <c r="J42" i="1"/>
  <c r="H42" i="1"/>
  <c r="G42" i="1"/>
  <c r="F42" i="1"/>
  <c r="E42" i="1"/>
  <c r="S41" i="1"/>
  <c r="N41" i="1"/>
  <c r="M41" i="1"/>
  <c r="L41" i="1"/>
  <c r="K41" i="1"/>
  <c r="J41" i="1"/>
  <c r="H41" i="1"/>
  <c r="G41" i="1"/>
  <c r="F41" i="1"/>
  <c r="E41" i="1"/>
  <c r="S40" i="1"/>
  <c r="N40" i="1"/>
  <c r="Q40" i="1" s="1"/>
  <c r="M40" i="1"/>
  <c r="L40" i="1"/>
  <c r="K40" i="1"/>
  <c r="J40" i="1"/>
  <c r="H40" i="1"/>
  <c r="G40" i="1"/>
  <c r="F40" i="1"/>
  <c r="E40" i="1"/>
  <c r="S39" i="1"/>
  <c r="N39" i="1"/>
  <c r="M39" i="1"/>
  <c r="L39" i="1"/>
  <c r="K39" i="1"/>
  <c r="J39" i="1"/>
  <c r="H39" i="1"/>
  <c r="G39" i="1"/>
  <c r="F39" i="1"/>
  <c r="E39" i="1"/>
  <c r="S38" i="1"/>
  <c r="N38" i="1"/>
  <c r="M38" i="1"/>
  <c r="L38" i="1"/>
  <c r="K38" i="1"/>
  <c r="J38" i="1"/>
  <c r="H38" i="1"/>
  <c r="G38" i="1"/>
  <c r="F38" i="1"/>
  <c r="E38" i="1"/>
  <c r="S37" i="1"/>
  <c r="N37" i="1"/>
  <c r="O37" i="1" s="1"/>
  <c r="M37" i="1"/>
  <c r="L37" i="1"/>
  <c r="K37" i="1"/>
  <c r="J37" i="1"/>
  <c r="H37" i="1"/>
  <c r="G37" i="1"/>
  <c r="F37" i="1"/>
  <c r="E37" i="1"/>
  <c r="S36" i="1"/>
  <c r="N36" i="1"/>
  <c r="Q36" i="1" s="1"/>
  <c r="M36" i="1"/>
  <c r="L36" i="1"/>
  <c r="K36" i="1"/>
  <c r="J36" i="1"/>
  <c r="H36" i="1"/>
  <c r="G36" i="1"/>
  <c r="F36" i="1"/>
  <c r="E36" i="1"/>
  <c r="S35" i="1"/>
  <c r="N35" i="1"/>
  <c r="M35" i="1"/>
  <c r="L35" i="1"/>
  <c r="K35" i="1"/>
  <c r="J35" i="1"/>
  <c r="H35" i="1"/>
  <c r="G35" i="1"/>
  <c r="F35" i="1"/>
  <c r="E35" i="1"/>
  <c r="S34" i="1"/>
  <c r="N34" i="1"/>
  <c r="P34" i="1" s="1"/>
  <c r="M34" i="1"/>
  <c r="L34" i="1"/>
  <c r="K34" i="1"/>
  <c r="J34" i="1"/>
  <c r="H34" i="1"/>
  <c r="G34" i="1"/>
  <c r="F34" i="1"/>
  <c r="E34" i="1"/>
  <c r="S33" i="1"/>
  <c r="N33" i="1"/>
  <c r="O33" i="1" s="1"/>
  <c r="M33" i="1"/>
  <c r="L33" i="1"/>
  <c r="K33" i="1"/>
  <c r="J33" i="1"/>
  <c r="H33" i="1"/>
  <c r="G33" i="1"/>
  <c r="F33" i="1"/>
  <c r="E33" i="1"/>
  <c r="S32" i="1"/>
  <c r="N32" i="1"/>
  <c r="M32" i="1"/>
  <c r="L32" i="1"/>
  <c r="K32" i="1"/>
  <c r="J32" i="1"/>
  <c r="H32" i="1"/>
  <c r="G32" i="1"/>
  <c r="F32" i="1"/>
  <c r="E32" i="1"/>
  <c r="S31" i="1"/>
  <c r="N31" i="1"/>
  <c r="M31" i="1"/>
  <c r="L31" i="1"/>
  <c r="K31" i="1"/>
  <c r="J31" i="1"/>
  <c r="H31" i="1"/>
  <c r="G31" i="1"/>
  <c r="F31" i="1"/>
  <c r="E31" i="1"/>
  <c r="S30" i="1"/>
  <c r="N30" i="1"/>
  <c r="Q30" i="1" s="1"/>
  <c r="M30" i="1"/>
  <c r="L30" i="1"/>
  <c r="K30" i="1"/>
  <c r="J30" i="1"/>
  <c r="H30" i="1"/>
  <c r="G30" i="1"/>
  <c r="F30" i="1"/>
  <c r="E30" i="1"/>
  <c r="S29" i="1"/>
  <c r="N29" i="1"/>
  <c r="Q29" i="1" s="1"/>
  <c r="M29" i="1"/>
  <c r="L29" i="1"/>
  <c r="K29" i="1"/>
  <c r="J29" i="1"/>
  <c r="H29" i="1"/>
  <c r="G29" i="1"/>
  <c r="F29" i="1"/>
  <c r="E29" i="1"/>
  <c r="S28" i="1"/>
  <c r="N28" i="1"/>
  <c r="M28" i="1"/>
  <c r="L28" i="1"/>
  <c r="K28" i="1"/>
  <c r="J28" i="1"/>
  <c r="H28" i="1"/>
  <c r="G28" i="1"/>
  <c r="F28" i="1"/>
  <c r="E28" i="1"/>
  <c r="S27" i="1"/>
  <c r="N27" i="1"/>
  <c r="M27" i="1"/>
  <c r="L27" i="1"/>
  <c r="K27" i="1"/>
  <c r="J27" i="1"/>
  <c r="H27" i="1"/>
  <c r="G27" i="1"/>
  <c r="F27" i="1"/>
  <c r="E27" i="1"/>
  <c r="S26" i="1"/>
  <c r="N26" i="1"/>
  <c r="Q26" i="1" s="1"/>
  <c r="M26" i="1"/>
  <c r="L26" i="1"/>
  <c r="U26" i="1" s="1"/>
  <c r="K26" i="1"/>
  <c r="J26" i="1"/>
  <c r="H26" i="1"/>
  <c r="G26" i="1"/>
  <c r="F26" i="1"/>
  <c r="E26" i="1"/>
  <c r="S25" i="1"/>
  <c r="N25" i="1"/>
  <c r="O25" i="1" s="1"/>
  <c r="M25" i="1"/>
  <c r="L25" i="1"/>
  <c r="K25" i="1"/>
  <c r="J25" i="1"/>
  <c r="H25" i="1"/>
  <c r="G25" i="1"/>
  <c r="F25" i="1"/>
  <c r="E25" i="1"/>
  <c r="S24" i="1"/>
  <c r="N24" i="1"/>
  <c r="M24" i="1"/>
  <c r="L24" i="1"/>
  <c r="K24" i="1"/>
  <c r="J24" i="1"/>
  <c r="H24" i="1"/>
  <c r="G24" i="1"/>
  <c r="F24" i="1"/>
  <c r="E24" i="1"/>
  <c r="S23" i="1"/>
  <c r="N23" i="1"/>
  <c r="R23" i="1" s="1"/>
  <c r="M23" i="1"/>
  <c r="L23" i="1"/>
  <c r="K23" i="1"/>
  <c r="J23" i="1"/>
  <c r="H23" i="1"/>
  <c r="G23" i="1"/>
  <c r="F23" i="1"/>
  <c r="E23" i="1"/>
  <c r="S22" i="1"/>
  <c r="N22" i="1"/>
  <c r="M22" i="1"/>
  <c r="L22" i="1"/>
  <c r="K22" i="1"/>
  <c r="J22" i="1"/>
  <c r="H22" i="1"/>
  <c r="G22" i="1"/>
  <c r="F22" i="1"/>
  <c r="E22" i="1"/>
  <c r="T22" i="1" s="1"/>
  <c r="S21" i="1"/>
  <c r="N21" i="1"/>
  <c r="O21" i="1" s="1"/>
  <c r="M21" i="1"/>
  <c r="L21" i="1"/>
  <c r="K21" i="1"/>
  <c r="J21" i="1"/>
  <c r="H21" i="1"/>
  <c r="G21" i="1"/>
  <c r="F21" i="1"/>
  <c r="E21" i="1"/>
  <c r="S20" i="1"/>
  <c r="N20" i="1"/>
  <c r="R20" i="1" s="1"/>
  <c r="M20" i="1"/>
  <c r="L20" i="1"/>
  <c r="K20" i="1"/>
  <c r="J20" i="1"/>
  <c r="H20" i="1"/>
  <c r="G20" i="1"/>
  <c r="F20" i="1"/>
  <c r="E20" i="1"/>
  <c r="S19" i="1"/>
  <c r="N19" i="1"/>
  <c r="P19" i="1" s="1"/>
  <c r="M19" i="1"/>
  <c r="L19" i="1"/>
  <c r="K19" i="1"/>
  <c r="J19" i="1"/>
  <c r="H19" i="1"/>
  <c r="G19" i="1"/>
  <c r="F19" i="1"/>
  <c r="E19" i="1"/>
  <c r="S18" i="1"/>
  <c r="N18" i="1"/>
  <c r="M18" i="1"/>
  <c r="L18" i="1"/>
  <c r="K18" i="1"/>
  <c r="J18" i="1"/>
  <c r="H18" i="1"/>
  <c r="G18" i="1"/>
  <c r="F18" i="1"/>
  <c r="E18" i="1"/>
  <c r="S17" i="1"/>
  <c r="N17" i="1"/>
  <c r="O17" i="1" s="1"/>
  <c r="M17" i="1"/>
  <c r="L17" i="1"/>
  <c r="K17" i="1"/>
  <c r="J17" i="1"/>
  <c r="H17" i="1"/>
  <c r="G17" i="1"/>
  <c r="F17" i="1"/>
  <c r="E17" i="1"/>
  <c r="S16" i="1"/>
  <c r="N16" i="1"/>
  <c r="M16" i="1"/>
  <c r="L16" i="1"/>
  <c r="K16" i="1"/>
  <c r="J16" i="1"/>
  <c r="H16" i="1"/>
  <c r="G16" i="1"/>
  <c r="F16" i="1"/>
  <c r="E16" i="1"/>
  <c r="S15" i="1"/>
  <c r="N15" i="1"/>
  <c r="R15" i="1" s="1"/>
  <c r="M15" i="1"/>
  <c r="L15" i="1"/>
  <c r="K15" i="1"/>
  <c r="J15" i="1"/>
  <c r="H15" i="1"/>
  <c r="G15" i="1"/>
  <c r="F15" i="1"/>
  <c r="E15" i="1"/>
  <c r="S14" i="1"/>
  <c r="P14" i="1"/>
  <c r="N14" i="1"/>
  <c r="Q14" i="1" s="1"/>
  <c r="M14" i="1"/>
  <c r="L14" i="1"/>
  <c r="K14" i="1"/>
  <c r="J14" i="1"/>
  <c r="H14" i="1"/>
  <c r="G14" i="1"/>
  <c r="F14" i="1"/>
  <c r="E14" i="1"/>
  <c r="S13" i="1"/>
  <c r="N13" i="1"/>
  <c r="O13" i="1" s="1"/>
  <c r="M13" i="1"/>
  <c r="L13" i="1"/>
  <c r="K13" i="1"/>
  <c r="J13" i="1"/>
  <c r="H13" i="1"/>
  <c r="G13" i="1"/>
  <c r="F13" i="1"/>
  <c r="E13" i="1"/>
  <c r="T13" i="1" s="1"/>
  <c r="S12" i="1"/>
  <c r="N12" i="1"/>
  <c r="P12" i="1" s="1"/>
  <c r="M12" i="1"/>
  <c r="L12" i="1"/>
  <c r="K12" i="1"/>
  <c r="J12" i="1"/>
  <c r="H12" i="1"/>
  <c r="G12" i="1"/>
  <c r="F12" i="1"/>
  <c r="E12" i="1"/>
  <c r="S11" i="1"/>
  <c r="N11" i="1"/>
  <c r="P11" i="1" s="1"/>
  <c r="M11" i="1"/>
  <c r="L11" i="1"/>
  <c r="K11" i="1"/>
  <c r="J11" i="1"/>
  <c r="H11" i="1"/>
  <c r="G11" i="1"/>
  <c r="F11" i="1"/>
  <c r="E11" i="1"/>
  <c r="S10" i="1"/>
  <c r="N10" i="1"/>
  <c r="P10" i="1" s="1"/>
  <c r="M10" i="1"/>
  <c r="L10" i="1"/>
  <c r="K10" i="1"/>
  <c r="J10" i="1"/>
  <c r="H10" i="1"/>
  <c r="G10" i="1"/>
  <c r="F10" i="1"/>
  <c r="E10" i="1"/>
  <c r="S9" i="1"/>
  <c r="N9" i="1"/>
  <c r="O9" i="1" s="1"/>
  <c r="M9" i="1"/>
  <c r="L9" i="1"/>
  <c r="K9" i="1"/>
  <c r="J9" i="1"/>
  <c r="H9" i="1"/>
  <c r="G9" i="1"/>
  <c r="F9" i="1"/>
  <c r="E9" i="1"/>
  <c r="S8" i="1"/>
  <c r="N8" i="1"/>
  <c r="Q8" i="1" s="1"/>
  <c r="M8" i="1"/>
  <c r="L8" i="1"/>
  <c r="K8" i="1"/>
  <c r="J8" i="1"/>
  <c r="H8" i="1"/>
  <c r="G8" i="1"/>
  <c r="F8" i="1"/>
  <c r="E8" i="1"/>
  <c r="S7" i="1"/>
  <c r="N7" i="1"/>
  <c r="P7" i="1" s="1"/>
  <c r="M7" i="1"/>
  <c r="L7" i="1"/>
  <c r="K7" i="1"/>
  <c r="J7" i="1"/>
  <c r="H7" i="1"/>
  <c r="G7" i="1"/>
  <c r="F7" i="1"/>
  <c r="E7" i="1"/>
  <c r="S6" i="1"/>
  <c r="N6" i="1"/>
  <c r="R6" i="1" s="1"/>
  <c r="M6" i="1"/>
  <c r="L6" i="1"/>
  <c r="K6" i="1"/>
  <c r="J6" i="1"/>
  <c r="H6" i="1"/>
  <c r="G6" i="1"/>
  <c r="F6" i="1"/>
  <c r="E6" i="1"/>
  <c r="S5" i="1"/>
  <c r="N5" i="1"/>
  <c r="O5" i="1" s="1"/>
  <c r="M5" i="1"/>
  <c r="L5" i="1"/>
  <c r="K5" i="1"/>
  <c r="J5" i="1"/>
  <c r="H5" i="1"/>
  <c r="G5" i="1"/>
  <c r="F5" i="1"/>
  <c r="E5" i="1"/>
  <c r="U23" i="1" l="1"/>
  <c r="U109" i="1"/>
  <c r="U127" i="1"/>
  <c r="T60" i="1"/>
  <c r="Q107" i="1"/>
  <c r="U103" i="1"/>
  <c r="U122" i="1"/>
  <c r="U161" i="1"/>
  <c r="U169" i="1"/>
  <c r="O76" i="1"/>
  <c r="R184" i="1"/>
  <c r="P25" i="1"/>
  <c r="T61" i="1"/>
  <c r="T82" i="1" s="1"/>
  <c r="V82" i="1" s="1"/>
  <c r="W82" i="1" s="1"/>
  <c r="T54" i="1"/>
  <c r="U71" i="1"/>
  <c r="O100" i="1"/>
  <c r="P154" i="1"/>
  <c r="U155" i="1"/>
  <c r="U163" i="1"/>
  <c r="U167" i="1"/>
  <c r="T178" i="1"/>
  <c r="T199" i="1" s="1"/>
  <c r="V199" i="1" s="1"/>
  <c r="W199" i="1" s="1"/>
  <c r="U94" i="1"/>
  <c r="U100" i="1"/>
  <c r="U9" i="1"/>
  <c r="U13" i="1"/>
  <c r="U60" i="1"/>
  <c r="O82" i="1"/>
  <c r="T101" i="1"/>
  <c r="T122" i="1" s="1"/>
  <c r="V122" i="1" s="1"/>
  <c r="W122" i="1" s="1"/>
  <c r="U102" i="1"/>
  <c r="Q116" i="1"/>
  <c r="U117" i="1"/>
  <c r="T131" i="1"/>
  <c r="T152" i="1" s="1"/>
  <c r="V152" i="1" s="1"/>
  <c r="W152" i="1" s="1"/>
  <c r="T176" i="1"/>
  <c r="Q79" i="1"/>
  <c r="O90" i="1"/>
  <c r="O107" i="1"/>
  <c r="O130" i="1"/>
  <c r="P176" i="1"/>
  <c r="T180" i="1"/>
  <c r="T201" i="1" s="1"/>
  <c r="V201" i="1" s="1"/>
  <c r="W201" i="1" s="1"/>
  <c r="P45" i="1"/>
  <c r="T8" i="1"/>
  <c r="T53" i="1"/>
  <c r="V53" i="1" s="1"/>
  <c r="W53" i="1" s="1"/>
  <c r="U54" i="1"/>
  <c r="T94" i="1"/>
  <c r="U121" i="1"/>
  <c r="O124" i="1"/>
  <c r="P138" i="1"/>
  <c r="T177" i="1"/>
  <c r="T198" i="1" s="1"/>
  <c r="V198" i="1" s="1"/>
  <c r="W198" i="1" s="1"/>
  <c r="U178" i="1"/>
  <c r="R37" i="1"/>
  <c r="U80" i="1"/>
  <c r="Q124" i="1"/>
  <c r="R8" i="1"/>
  <c r="Q13" i="1"/>
  <c r="U31" i="1"/>
  <c r="O50" i="1"/>
  <c r="U55" i="1"/>
  <c r="P65" i="1"/>
  <c r="O68" i="1"/>
  <c r="P106" i="1"/>
  <c r="P108" i="1"/>
  <c r="O115" i="1"/>
  <c r="U179" i="1"/>
  <c r="U29" i="1"/>
  <c r="O58" i="1"/>
  <c r="U59" i="1"/>
  <c r="R65" i="1"/>
  <c r="Q72" i="1"/>
  <c r="O75" i="1"/>
  <c r="T92" i="1"/>
  <c r="T113" i="1" s="1"/>
  <c r="V113" i="1" s="1"/>
  <c r="W113" i="1" s="1"/>
  <c r="Q106" i="1"/>
  <c r="U164" i="1"/>
  <c r="U207" i="1"/>
  <c r="T17" i="1"/>
  <c r="T38" i="1" s="1"/>
  <c r="V38" i="1" s="1"/>
  <c r="W38" i="1" s="1"/>
  <c r="P21" i="1"/>
  <c r="T25" i="1"/>
  <c r="U72" i="1"/>
  <c r="Q75" i="1"/>
  <c r="O92" i="1"/>
  <c r="T109" i="1"/>
  <c r="T130" i="1" s="1"/>
  <c r="V130" i="1" s="1"/>
  <c r="W130" i="1" s="1"/>
  <c r="O123" i="1"/>
  <c r="T132" i="1"/>
  <c r="T179" i="1"/>
  <c r="T200" i="1" s="1"/>
  <c r="V200" i="1" s="1"/>
  <c r="W200" i="1" s="1"/>
  <c r="U14" i="1"/>
  <c r="Q10" i="1"/>
  <c r="U18" i="1"/>
  <c r="R33" i="1"/>
  <c r="R44" i="1"/>
  <c r="U45" i="1"/>
  <c r="T47" i="1"/>
  <c r="T68" i="1" s="1"/>
  <c r="V68" i="1" s="1"/>
  <c r="W68" i="1" s="1"/>
  <c r="T58" i="1"/>
  <c r="R61" i="1"/>
  <c r="T65" i="1"/>
  <c r="T86" i="1" s="1"/>
  <c r="V86" i="1" s="1"/>
  <c r="W86" i="1" s="1"/>
  <c r="R79" i="1"/>
  <c r="P82" i="1"/>
  <c r="O94" i="1"/>
  <c r="T104" i="1"/>
  <c r="U113" i="1"/>
  <c r="Q115" i="1"/>
  <c r="U134" i="1"/>
  <c r="T137" i="1"/>
  <c r="V137" i="1" s="1"/>
  <c r="W137" i="1" s="1"/>
  <c r="T143" i="1"/>
  <c r="T164" i="1" s="1"/>
  <c r="V164" i="1" s="1"/>
  <c r="W164" i="1" s="1"/>
  <c r="U144" i="1"/>
  <c r="T147" i="1"/>
  <c r="T168" i="1" s="1"/>
  <c r="V168" i="1" s="1"/>
  <c r="W168" i="1" s="1"/>
  <c r="U148" i="1"/>
  <c r="P170" i="1"/>
  <c r="U171" i="1"/>
  <c r="P181" i="1"/>
  <c r="R82" i="1"/>
  <c r="U83" i="1"/>
  <c r="U210" i="1"/>
  <c r="T11" i="1"/>
  <c r="V11" i="1" s="1"/>
  <c r="W11" i="1" s="1"/>
  <c r="U35" i="1"/>
  <c r="U49" i="1"/>
  <c r="T98" i="1"/>
  <c r="P107" i="1"/>
  <c r="O122" i="1"/>
  <c r="P124" i="1"/>
  <c r="T134" i="1"/>
  <c r="T155" i="1" s="1"/>
  <c r="V155" i="1" s="1"/>
  <c r="W155" i="1" s="1"/>
  <c r="U145" i="1"/>
  <c r="T148" i="1"/>
  <c r="U172" i="1"/>
  <c r="U139" i="1"/>
  <c r="U142" i="1"/>
  <c r="P213" i="1"/>
  <c r="T19" i="1"/>
  <c r="U20" i="1"/>
  <c r="Q25" i="1"/>
  <c r="T49" i="1"/>
  <c r="V49" i="1" s="1"/>
  <c r="W49" i="1" s="1"/>
  <c r="T63" i="1"/>
  <c r="T84" i="1" s="1"/>
  <c r="V84" i="1" s="1"/>
  <c r="W84" i="1" s="1"/>
  <c r="U69" i="1"/>
  <c r="R75" i="1"/>
  <c r="Q78" i="1"/>
  <c r="O83" i="1"/>
  <c r="U87" i="1"/>
  <c r="U115" i="1"/>
  <c r="O120" i="1"/>
  <c r="U129" i="1"/>
  <c r="T135" i="1"/>
  <c r="T156" i="1" s="1"/>
  <c r="V156" i="1" s="1"/>
  <c r="W156" i="1" s="1"/>
  <c r="T183" i="1"/>
  <c r="P210" i="1"/>
  <c r="U211" i="1"/>
  <c r="Q83" i="1"/>
  <c r="T103" i="1"/>
  <c r="T124" i="1" s="1"/>
  <c r="V124" i="1" s="1"/>
  <c r="W124" i="1" s="1"/>
  <c r="P29" i="1"/>
  <c r="O46" i="1"/>
  <c r="R57" i="1"/>
  <c r="U58" i="1"/>
  <c r="U70" i="1"/>
  <c r="R83" i="1"/>
  <c r="U93" i="1"/>
  <c r="O96" i="1"/>
  <c r="Q103" i="1"/>
  <c r="U133" i="1"/>
  <c r="T136" i="1"/>
  <c r="U137" i="1"/>
  <c r="P142" i="1"/>
  <c r="U143" i="1"/>
  <c r="T173" i="1"/>
  <c r="T194" i="1" s="1"/>
  <c r="V194" i="1" s="1"/>
  <c r="W194" i="1" s="1"/>
  <c r="U174" i="1"/>
  <c r="T169" i="1"/>
  <c r="V169" i="1" s="1"/>
  <c r="W169" i="1" s="1"/>
  <c r="V148" i="1"/>
  <c r="W148" i="1" s="1"/>
  <c r="U34" i="1"/>
  <c r="U64" i="1"/>
  <c r="U66" i="1"/>
  <c r="U99" i="1"/>
  <c r="O118" i="1"/>
  <c r="U130" i="1"/>
  <c r="P172" i="1"/>
  <c r="U176" i="1"/>
  <c r="P177" i="1"/>
  <c r="P180" i="1"/>
  <c r="U181" i="1"/>
  <c r="P186" i="1"/>
  <c r="P212" i="1"/>
  <c r="T6" i="1"/>
  <c r="T27" i="1" s="1"/>
  <c r="V27" i="1" s="1"/>
  <c r="W27" i="1" s="1"/>
  <c r="P8" i="1"/>
  <c r="R10" i="1"/>
  <c r="U11" i="1"/>
  <c r="T16" i="1"/>
  <c r="R25" i="1"/>
  <c r="U32" i="1"/>
  <c r="R40" i="1"/>
  <c r="U41" i="1"/>
  <c r="P46" i="1"/>
  <c r="U47" i="1"/>
  <c r="R52" i="1"/>
  <c r="U53" i="1"/>
  <c r="P61" i="1"/>
  <c r="U63" i="1"/>
  <c r="O72" i="1"/>
  <c r="U75" i="1"/>
  <c r="O78" i="1"/>
  <c r="U79" i="1"/>
  <c r="P90" i="1"/>
  <c r="R103" i="1"/>
  <c r="O111" i="1"/>
  <c r="O116" i="1"/>
  <c r="Q118" i="1"/>
  <c r="P123" i="1"/>
  <c r="U126" i="1"/>
  <c r="T144" i="1"/>
  <c r="T150" i="1"/>
  <c r="R160" i="1"/>
  <c r="R172" i="1"/>
  <c r="R177" i="1"/>
  <c r="T190" i="1"/>
  <c r="V190" i="1" s="1"/>
  <c r="W190" i="1" s="1"/>
  <c r="P193" i="1"/>
  <c r="R200" i="1"/>
  <c r="U38" i="1"/>
  <c r="T52" i="1"/>
  <c r="T56" i="1"/>
  <c r="Q61" i="1"/>
  <c r="P72" i="1"/>
  <c r="P78" i="1"/>
  <c r="T96" i="1"/>
  <c r="T117" i="1" s="1"/>
  <c r="V117" i="1" s="1"/>
  <c r="W117" i="1" s="1"/>
  <c r="T99" i="1"/>
  <c r="V101" i="1"/>
  <c r="W101" i="1" s="1"/>
  <c r="P116" i="1"/>
  <c r="R118" i="1"/>
  <c r="U119" i="1"/>
  <c r="U188" i="1"/>
  <c r="P190" i="1"/>
  <c r="P197" i="1"/>
  <c r="O7" i="1"/>
  <c r="T9" i="1"/>
  <c r="R14" i="1"/>
  <c r="T18" i="1"/>
  <c r="Q21" i="1"/>
  <c r="U22" i="1"/>
  <c r="U25" i="1"/>
  <c r="U27" i="1"/>
  <c r="U39" i="1"/>
  <c r="P50" i="1"/>
  <c r="U51" i="1"/>
  <c r="U62" i="1"/>
  <c r="T67" i="1"/>
  <c r="T88" i="1" s="1"/>
  <c r="V88" i="1" s="1"/>
  <c r="W88" i="1" s="1"/>
  <c r="U68" i="1"/>
  <c r="P76" i="1"/>
  <c r="U77" i="1"/>
  <c r="U86" i="1"/>
  <c r="U88" i="1"/>
  <c r="T90" i="1"/>
  <c r="U97" i="1"/>
  <c r="P104" i="1"/>
  <c r="R106" i="1"/>
  <c r="U107" i="1"/>
  <c r="P110" i="1"/>
  <c r="P115" i="1"/>
  <c r="U116" i="1"/>
  <c r="O126" i="1"/>
  <c r="O128" i="1"/>
  <c r="R130" i="1"/>
  <c r="U140" i="1"/>
  <c r="U152" i="1"/>
  <c r="U159" i="1"/>
  <c r="P161" i="1"/>
  <c r="R176" i="1"/>
  <c r="R181" i="1"/>
  <c r="U192" i="1"/>
  <c r="U199" i="1"/>
  <c r="P201" i="1"/>
  <c r="R213" i="1"/>
  <c r="Q7" i="1"/>
  <c r="U43" i="1"/>
  <c r="Q104" i="1"/>
  <c r="U105" i="1"/>
  <c r="Q110" i="1"/>
  <c r="U123" i="1"/>
  <c r="Q126" i="1"/>
  <c r="P128" i="1"/>
  <c r="R201" i="1"/>
  <c r="U5" i="1"/>
  <c r="P33" i="1"/>
  <c r="R48" i="1"/>
  <c r="T51" i="1"/>
  <c r="T57" i="1"/>
  <c r="T78" i="1" s="1"/>
  <c r="V78" i="1" s="1"/>
  <c r="W78" i="1" s="1"/>
  <c r="R60" i="1"/>
  <c r="Q65" i="1"/>
  <c r="O73" i="1"/>
  <c r="U91" i="1"/>
  <c r="U95" i="1"/>
  <c r="U98" i="1"/>
  <c r="P100" i="1"/>
  <c r="U101" i="1"/>
  <c r="O103" i="1"/>
  <c r="U104" i="1"/>
  <c r="Q108" i="1"/>
  <c r="R110" i="1"/>
  <c r="U111" i="1"/>
  <c r="U114" i="1"/>
  <c r="R126" i="1"/>
  <c r="P134" i="1"/>
  <c r="U135" i="1"/>
  <c r="T140" i="1"/>
  <c r="T161" i="1" s="1"/>
  <c r="V161" i="1" s="1"/>
  <c r="W161" i="1" s="1"/>
  <c r="P146" i="1"/>
  <c r="U147" i="1"/>
  <c r="U153" i="1"/>
  <c r="U156" i="1"/>
  <c r="P165" i="1"/>
  <c r="P168" i="1"/>
  <c r="P174" i="1"/>
  <c r="T182" i="1"/>
  <c r="V182" i="1" s="1"/>
  <c r="W182" i="1" s="1"/>
  <c r="U183" i="1"/>
  <c r="P205" i="1"/>
  <c r="P208" i="1"/>
  <c r="R7" i="1"/>
  <c r="T5" i="1"/>
  <c r="T7" i="1"/>
  <c r="T28" i="1" s="1"/>
  <c r="V28" i="1" s="1"/>
  <c r="W28" i="1" s="1"/>
  <c r="O10" i="1"/>
  <c r="Q33" i="1"/>
  <c r="T48" i="1"/>
  <c r="T69" i="1" s="1"/>
  <c r="V69" i="1" s="1"/>
  <c r="W69" i="1" s="1"/>
  <c r="U74" i="1"/>
  <c r="T105" i="1"/>
  <c r="V105" i="1" s="1"/>
  <c r="W105" i="1" s="1"/>
  <c r="U108" i="1"/>
  <c r="U125" i="1"/>
  <c r="R165" i="1"/>
  <c r="U190" i="1"/>
  <c r="U197" i="1"/>
  <c r="R205" i="1"/>
  <c r="U206" i="1"/>
  <c r="T40" i="1"/>
  <c r="V40" i="1" s="1"/>
  <c r="W40" i="1" s="1"/>
  <c r="V19" i="1"/>
  <c r="W19" i="1" s="1"/>
  <c r="U8" i="1"/>
  <c r="U10" i="1"/>
  <c r="R38" i="1"/>
  <c r="O38" i="1"/>
  <c r="O41" i="1"/>
  <c r="R41" i="1"/>
  <c r="Q41" i="1"/>
  <c r="P41" i="1"/>
  <c r="R87" i="1"/>
  <c r="Q87" i="1"/>
  <c r="O87" i="1"/>
  <c r="T151" i="1"/>
  <c r="T172" i="1" s="1"/>
  <c r="V172" i="1" s="1"/>
  <c r="W172" i="1" s="1"/>
  <c r="Q173" i="1"/>
  <c r="R173" i="1"/>
  <c r="P173" i="1"/>
  <c r="Q64" i="1"/>
  <c r="R64" i="1"/>
  <c r="T165" i="1"/>
  <c r="V165" i="1" s="1"/>
  <c r="W165" i="1" s="1"/>
  <c r="V144" i="1"/>
  <c r="W144" i="1" s="1"/>
  <c r="P9" i="1"/>
  <c r="R99" i="1"/>
  <c r="P99" i="1"/>
  <c r="T153" i="1"/>
  <c r="V153" i="1" s="1"/>
  <c r="W153" i="1" s="1"/>
  <c r="V132" i="1"/>
  <c r="W132" i="1" s="1"/>
  <c r="R9" i="1"/>
  <c r="Q22" i="1"/>
  <c r="R22" i="1"/>
  <c r="P22" i="1"/>
  <c r="P38" i="1"/>
  <c r="O71" i="1"/>
  <c r="R71" i="1"/>
  <c r="P71" i="1"/>
  <c r="U76" i="1"/>
  <c r="U82" i="1"/>
  <c r="P87" i="1"/>
  <c r="Q99" i="1"/>
  <c r="T157" i="1"/>
  <c r="V157" i="1" s="1"/>
  <c r="W157" i="1" s="1"/>
  <c r="V136" i="1"/>
  <c r="W136" i="1" s="1"/>
  <c r="R158" i="1"/>
  <c r="P158" i="1"/>
  <c r="O198" i="1"/>
  <c r="P198" i="1"/>
  <c r="R95" i="1"/>
  <c r="Q95" i="1"/>
  <c r="O95" i="1"/>
  <c r="R102" i="1"/>
  <c r="P102" i="1"/>
  <c r="T106" i="1"/>
  <c r="O11" i="1"/>
  <c r="Q11" i="1"/>
  <c r="R70" i="1"/>
  <c r="Q70" i="1"/>
  <c r="P70" i="1"/>
  <c r="O70" i="1"/>
  <c r="U15" i="1"/>
  <c r="R42" i="1"/>
  <c r="P42" i="1"/>
  <c r="O53" i="1"/>
  <c r="R53" i="1"/>
  <c r="Q53" i="1"/>
  <c r="P53" i="1"/>
  <c r="R36" i="1"/>
  <c r="U37" i="1"/>
  <c r="O42" i="1"/>
  <c r="R56" i="1"/>
  <c r="Q77" i="1"/>
  <c r="U89" i="1"/>
  <c r="P95" i="1"/>
  <c r="O102" i="1"/>
  <c r="O182" i="1"/>
  <c r="P182" i="1"/>
  <c r="Q32" i="1"/>
  <c r="R32" i="1"/>
  <c r="T15" i="1"/>
  <c r="V15" i="1" s="1"/>
  <c r="W15" i="1" s="1"/>
  <c r="U73" i="1"/>
  <c r="R86" i="1"/>
  <c r="Q86" i="1"/>
  <c r="O86" i="1"/>
  <c r="R98" i="1"/>
  <c r="Q98" i="1"/>
  <c r="O98" i="1"/>
  <c r="Q102" i="1"/>
  <c r="P114" i="1"/>
  <c r="Q114" i="1"/>
  <c r="R114" i="1"/>
  <c r="O114" i="1"/>
  <c r="Q189" i="1"/>
  <c r="R189" i="1"/>
  <c r="P189" i="1"/>
  <c r="Q196" i="1"/>
  <c r="R196" i="1"/>
  <c r="P196" i="1"/>
  <c r="O49" i="1"/>
  <c r="R49" i="1"/>
  <c r="P49" i="1"/>
  <c r="R112" i="1"/>
  <c r="Q112" i="1"/>
  <c r="O112" i="1"/>
  <c r="T39" i="1"/>
  <c r="V39" i="1" s="1"/>
  <c r="W39" i="1" s="1"/>
  <c r="V18" i="1"/>
  <c r="W18" i="1" s="1"/>
  <c r="Q18" i="1"/>
  <c r="R18" i="1"/>
  <c r="P13" i="1"/>
  <c r="O18" i="1"/>
  <c r="O29" i="1"/>
  <c r="R29" i="1"/>
  <c r="T72" i="1"/>
  <c r="V72" i="1" s="1"/>
  <c r="W72" i="1" s="1"/>
  <c r="V51" i="1"/>
  <c r="W51" i="1" s="1"/>
  <c r="R54" i="1"/>
  <c r="O54" i="1"/>
  <c r="R74" i="1"/>
  <c r="Q74" i="1"/>
  <c r="O74" i="1"/>
  <c r="P86" i="1"/>
  <c r="T91" i="1"/>
  <c r="T112" i="1" s="1"/>
  <c r="V112" i="1" s="1"/>
  <c r="W112" i="1" s="1"/>
  <c r="R91" i="1"/>
  <c r="Q91" i="1"/>
  <c r="P91" i="1"/>
  <c r="O91" i="1"/>
  <c r="R96" i="1"/>
  <c r="P96" i="1"/>
  <c r="P98" i="1"/>
  <c r="U57" i="1"/>
  <c r="T89" i="1"/>
  <c r="V89" i="1" s="1"/>
  <c r="W89" i="1" s="1"/>
  <c r="Q100" i="1"/>
  <c r="U110" i="1"/>
  <c r="U124" i="1"/>
  <c r="T142" i="1"/>
  <c r="T149" i="1"/>
  <c r="U150" i="1"/>
  <c r="R168" i="1"/>
  <c r="R180" i="1"/>
  <c r="T187" i="1"/>
  <c r="T208" i="1" s="1"/>
  <c r="V208" i="1" s="1"/>
  <c r="W208" i="1" s="1"/>
  <c r="R193" i="1"/>
  <c r="U194" i="1"/>
  <c r="R208" i="1"/>
  <c r="U118" i="1"/>
  <c r="U7" i="1"/>
  <c r="T24" i="1"/>
  <c r="T45" i="1" s="1"/>
  <c r="V45" i="1" s="1"/>
  <c r="W45" i="1" s="1"/>
  <c r="U30" i="1"/>
  <c r="U33" i="1"/>
  <c r="Q45" i="1"/>
  <c r="P58" i="1"/>
  <c r="U61" i="1"/>
  <c r="T62" i="1"/>
  <c r="T83" i="1" s="1"/>
  <c r="V83" i="1" s="1"/>
  <c r="W83" i="1" s="1"/>
  <c r="U65" i="1"/>
  <c r="T66" i="1"/>
  <c r="T87" i="1" s="1"/>
  <c r="V87" i="1" s="1"/>
  <c r="W87" i="1" s="1"/>
  <c r="P68" i="1"/>
  <c r="U78" i="1"/>
  <c r="P94" i="1"/>
  <c r="U96" i="1"/>
  <c r="U106" i="1"/>
  <c r="T108" i="1"/>
  <c r="P111" i="1"/>
  <c r="O119" i="1"/>
  <c r="P120" i="1"/>
  <c r="Q122" i="1"/>
  <c r="O127" i="1"/>
  <c r="U160" i="1"/>
  <c r="U162" i="1"/>
  <c r="P164" i="1"/>
  <c r="P178" i="1"/>
  <c r="U184" i="1"/>
  <c r="P185" i="1"/>
  <c r="P192" i="1"/>
  <c r="U200" i="1"/>
  <c r="U202" i="1"/>
  <c r="P204" i="1"/>
  <c r="P206" i="1"/>
  <c r="O8" i="1"/>
  <c r="T10" i="1"/>
  <c r="V10" i="1" s="1"/>
  <c r="W10" i="1" s="1"/>
  <c r="U12" i="1"/>
  <c r="T14" i="1"/>
  <c r="T35" i="1" s="1"/>
  <c r="V35" i="1" s="1"/>
  <c r="W35" i="1" s="1"/>
  <c r="U17" i="1"/>
  <c r="T20" i="1"/>
  <c r="U21" i="1"/>
  <c r="P37" i="1"/>
  <c r="U44" i="1"/>
  <c r="R45" i="1"/>
  <c r="U46" i="1"/>
  <c r="U50" i="1"/>
  <c r="U52" i="1"/>
  <c r="T55" i="1"/>
  <c r="T76" i="1" s="1"/>
  <c r="V76" i="1" s="1"/>
  <c r="W76" i="1" s="1"/>
  <c r="P57" i="1"/>
  <c r="O62" i="1"/>
  <c r="T64" i="1"/>
  <c r="V64" i="1" s="1"/>
  <c r="W64" i="1" s="1"/>
  <c r="O66" i="1"/>
  <c r="Q68" i="1"/>
  <c r="O79" i="1"/>
  <c r="U81" i="1"/>
  <c r="U84" i="1"/>
  <c r="U85" i="1"/>
  <c r="U92" i="1"/>
  <c r="Q94" i="1"/>
  <c r="T97" i="1"/>
  <c r="T107" i="1"/>
  <c r="V107" i="1" s="1"/>
  <c r="W107" i="1" s="1"/>
  <c r="O108" i="1"/>
  <c r="Q111" i="1"/>
  <c r="U112" i="1"/>
  <c r="P119" i="1"/>
  <c r="Q120" i="1"/>
  <c r="R122" i="1"/>
  <c r="P127" i="1"/>
  <c r="Q128" i="1"/>
  <c r="U131" i="1"/>
  <c r="U136" i="1"/>
  <c r="T138" i="1"/>
  <c r="T145" i="1"/>
  <c r="U146" i="1"/>
  <c r="P150" i="1"/>
  <c r="U151" i="1"/>
  <c r="U154" i="1"/>
  <c r="U157" i="1"/>
  <c r="R164" i="1"/>
  <c r="U165" i="1"/>
  <c r="P169" i="1"/>
  <c r="T174" i="1"/>
  <c r="U177" i="1"/>
  <c r="T181" i="1"/>
  <c r="T202" i="1" s="1"/>
  <c r="V202" i="1" s="1"/>
  <c r="W202" i="1" s="1"/>
  <c r="R185" i="1"/>
  <c r="U186" i="1"/>
  <c r="P188" i="1"/>
  <c r="R192" i="1"/>
  <c r="P194" i="1"/>
  <c r="U195" i="1"/>
  <c r="R204" i="1"/>
  <c r="U205" i="1"/>
  <c r="P209" i="1"/>
  <c r="U19" i="1"/>
  <c r="Q37" i="1"/>
  <c r="U40" i="1"/>
  <c r="U42" i="1"/>
  <c r="U56" i="1"/>
  <c r="Q57" i="1"/>
  <c r="T59" i="1"/>
  <c r="P62" i="1"/>
  <c r="P66" i="1"/>
  <c r="U67" i="1"/>
  <c r="V92" i="1"/>
  <c r="W92" i="1" s="1"/>
  <c r="Q119" i="1"/>
  <c r="U120" i="1"/>
  <c r="Q127" i="1"/>
  <c r="U128" i="1"/>
  <c r="T133" i="1"/>
  <c r="V133" i="1" s="1"/>
  <c r="W133" i="1" s="1"/>
  <c r="U141" i="1"/>
  <c r="U168" i="1"/>
  <c r="R169" i="1"/>
  <c r="U175" i="1"/>
  <c r="U180" i="1"/>
  <c r="R188" i="1"/>
  <c r="U191" i="1"/>
  <c r="U193" i="1"/>
  <c r="U208" i="1"/>
  <c r="R209" i="1"/>
  <c r="T12" i="1"/>
  <c r="T21" i="1"/>
  <c r="T42" i="1" s="1"/>
  <c r="V42" i="1" s="1"/>
  <c r="W42" i="1" s="1"/>
  <c r="T23" i="1"/>
  <c r="V23" i="1" s="1"/>
  <c r="W23" i="1" s="1"/>
  <c r="T50" i="1"/>
  <c r="T71" i="1" s="1"/>
  <c r="V71" i="1" s="1"/>
  <c r="W71" i="1" s="1"/>
  <c r="T93" i="1"/>
  <c r="T114" i="1" s="1"/>
  <c r="V114" i="1" s="1"/>
  <c r="W114" i="1" s="1"/>
  <c r="T100" i="1"/>
  <c r="T121" i="1" s="1"/>
  <c r="V121" i="1" s="1"/>
  <c r="W121" i="1" s="1"/>
  <c r="O104" i="1"/>
  <c r="T146" i="1"/>
  <c r="U158" i="1"/>
  <c r="P160" i="1"/>
  <c r="U173" i="1"/>
  <c r="U182" i="1"/>
  <c r="P184" i="1"/>
  <c r="T186" i="1"/>
  <c r="T207" i="1" s="1"/>
  <c r="V207" i="1" s="1"/>
  <c r="W207" i="1" s="1"/>
  <c r="U189" i="1"/>
  <c r="U196" i="1"/>
  <c r="R197" i="1"/>
  <c r="U198" i="1"/>
  <c r="P200" i="1"/>
  <c r="P202" i="1"/>
  <c r="U203" i="1"/>
  <c r="R212" i="1"/>
  <c r="P214" i="1"/>
  <c r="U132" i="1"/>
  <c r="T141" i="1"/>
  <c r="U149" i="1"/>
  <c r="T175" i="1"/>
  <c r="T196" i="1" s="1"/>
  <c r="V196" i="1" s="1"/>
  <c r="W196" i="1" s="1"/>
  <c r="U187" i="1"/>
  <c r="T191" i="1"/>
  <c r="T193" i="1"/>
  <c r="V193" i="1" s="1"/>
  <c r="W193" i="1" s="1"/>
  <c r="U213" i="1"/>
  <c r="T43" i="1"/>
  <c r="V43" i="1" s="1"/>
  <c r="W43" i="1" s="1"/>
  <c r="V22" i="1"/>
  <c r="W22" i="1" s="1"/>
  <c r="V24" i="1"/>
  <c r="W24" i="1" s="1"/>
  <c r="T41" i="1"/>
  <c r="V41" i="1" s="1"/>
  <c r="W41" i="1" s="1"/>
  <c r="V20" i="1"/>
  <c r="W20" i="1" s="1"/>
  <c r="T37" i="1"/>
  <c r="V37" i="1" s="1"/>
  <c r="W37" i="1" s="1"/>
  <c r="V16" i="1"/>
  <c r="W16" i="1" s="1"/>
  <c r="T34" i="1"/>
  <c r="V34" i="1" s="1"/>
  <c r="W34" i="1" s="1"/>
  <c r="V13" i="1"/>
  <c r="W13" i="1" s="1"/>
  <c r="T26" i="1"/>
  <c r="V26" i="1" s="1"/>
  <c r="W26" i="1" s="1"/>
  <c r="V5" i="1"/>
  <c r="W5" i="1" s="1"/>
  <c r="T33" i="1"/>
  <c r="V33" i="1" s="1"/>
  <c r="W33" i="1" s="1"/>
  <c r="V12" i="1"/>
  <c r="W12" i="1" s="1"/>
  <c r="T44" i="1"/>
  <c r="V44" i="1" s="1"/>
  <c r="W44" i="1" s="1"/>
  <c r="T30" i="1"/>
  <c r="V30" i="1" s="1"/>
  <c r="W30" i="1" s="1"/>
  <c r="V9" i="1"/>
  <c r="W9" i="1" s="1"/>
  <c r="T29" i="1"/>
  <c r="V29" i="1" s="1"/>
  <c r="W29" i="1" s="1"/>
  <c r="V8" i="1"/>
  <c r="W8" i="1" s="1"/>
  <c r="R31" i="1"/>
  <c r="Q31" i="1"/>
  <c r="P31" i="1"/>
  <c r="O31" i="1"/>
  <c r="R85" i="1"/>
  <c r="P85" i="1"/>
  <c r="Q85" i="1"/>
  <c r="O85" i="1"/>
  <c r="T77" i="1"/>
  <c r="V77" i="1" s="1"/>
  <c r="W77" i="1" s="1"/>
  <c r="V56" i="1"/>
  <c r="W56" i="1" s="1"/>
  <c r="R80" i="1"/>
  <c r="Q80" i="1"/>
  <c r="P80" i="1"/>
  <c r="P5" i="1"/>
  <c r="O6" i="1"/>
  <c r="R11" i="1"/>
  <c r="R12" i="1"/>
  <c r="R13" i="1"/>
  <c r="Q19" i="1"/>
  <c r="O19" i="1"/>
  <c r="P20" i="1"/>
  <c r="R21" i="1"/>
  <c r="O26" i="1"/>
  <c r="O30" i="1"/>
  <c r="V62" i="1"/>
  <c r="W62" i="1" s="1"/>
  <c r="V63" i="1"/>
  <c r="W63" i="1" s="1"/>
  <c r="R67" i="1"/>
  <c r="Q67" i="1"/>
  <c r="P67" i="1"/>
  <c r="O67" i="1"/>
  <c r="R55" i="1"/>
  <c r="Q55" i="1"/>
  <c r="P55" i="1"/>
  <c r="O55" i="1"/>
  <c r="Q5" i="1"/>
  <c r="P6" i="1"/>
  <c r="U16" i="1"/>
  <c r="U24" i="1"/>
  <c r="P26" i="1"/>
  <c r="P30" i="1"/>
  <c r="R47" i="1"/>
  <c r="Q47" i="1"/>
  <c r="P47" i="1"/>
  <c r="O47" i="1"/>
  <c r="T81" i="1"/>
  <c r="V81" i="1" s="1"/>
  <c r="W81" i="1" s="1"/>
  <c r="V60" i="1"/>
  <c r="W60" i="1" s="1"/>
  <c r="R81" i="1"/>
  <c r="P81" i="1"/>
  <c r="Q81" i="1"/>
  <c r="R88" i="1"/>
  <c r="Q88" i="1"/>
  <c r="P88" i="1"/>
  <c r="O88" i="1"/>
  <c r="R113" i="1"/>
  <c r="Q113" i="1"/>
  <c r="P113" i="1"/>
  <c r="O113" i="1"/>
  <c r="V138" i="1"/>
  <c r="W138" i="1" s="1"/>
  <c r="T159" i="1"/>
  <c r="V159" i="1" s="1"/>
  <c r="W159" i="1" s="1"/>
  <c r="T166" i="1"/>
  <c r="V166" i="1" s="1"/>
  <c r="W166" i="1" s="1"/>
  <c r="V145" i="1"/>
  <c r="W145" i="1" s="1"/>
  <c r="R27" i="1"/>
  <c r="Q27" i="1"/>
  <c r="O27" i="1"/>
  <c r="Q20" i="1"/>
  <c r="O20" i="1"/>
  <c r="R43" i="1"/>
  <c r="Q43" i="1"/>
  <c r="P43" i="1"/>
  <c r="O43" i="1"/>
  <c r="R5" i="1"/>
  <c r="Q6" i="1"/>
  <c r="P17" i="1"/>
  <c r="P18" i="1"/>
  <c r="R19" i="1"/>
  <c r="R26" i="1"/>
  <c r="U28" i="1"/>
  <c r="R30" i="1"/>
  <c r="R35" i="1"/>
  <c r="Q35" i="1"/>
  <c r="P35" i="1"/>
  <c r="O35" i="1"/>
  <c r="T75" i="1"/>
  <c r="V75" i="1" s="1"/>
  <c r="W75" i="1" s="1"/>
  <c r="V54" i="1"/>
  <c r="W54" i="1" s="1"/>
  <c r="V55" i="1"/>
  <c r="W55" i="1" s="1"/>
  <c r="R59" i="1"/>
  <c r="Q59" i="1"/>
  <c r="P59" i="1"/>
  <c r="O59" i="1"/>
  <c r="O81" i="1"/>
  <c r="T46" i="1"/>
  <c r="V46" i="1" s="1"/>
  <c r="W46" i="1" s="1"/>
  <c r="V25" i="1"/>
  <c r="W25" i="1" s="1"/>
  <c r="P27" i="1"/>
  <c r="Q16" i="1"/>
  <c r="O16" i="1"/>
  <c r="Q17" i="1"/>
  <c r="Q24" i="1"/>
  <c r="O24" i="1"/>
  <c r="U48" i="1"/>
  <c r="V52" i="1"/>
  <c r="W52" i="1" s="1"/>
  <c r="T73" i="1"/>
  <c r="V73" i="1" s="1"/>
  <c r="W73" i="1" s="1"/>
  <c r="R89" i="1"/>
  <c r="P89" i="1"/>
  <c r="Q89" i="1"/>
  <c r="T115" i="1"/>
  <c r="V115" i="1" s="1"/>
  <c r="W115" i="1" s="1"/>
  <c r="V94" i="1"/>
  <c r="W94" i="1" s="1"/>
  <c r="T120" i="1"/>
  <c r="V120" i="1" s="1"/>
  <c r="W120" i="1" s="1"/>
  <c r="V99" i="1"/>
  <c r="W99" i="1" s="1"/>
  <c r="R129" i="1"/>
  <c r="Q129" i="1"/>
  <c r="P129" i="1"/>
  <c r="O129" i="1"/>
  <c r="Q15" i="1"/>
  <c r="O15" i="1"/>
  <c r="P16" i="1"/>
  <c r="R17" i="1"/>
  <c r="Q23" i="1"/>
  <c r="O23" i="1"/>
  <c r="P24" i="1"/>
  <c r="Q28" i="1"/>
  <c r="P28" i="1"/>
  <c r="O28" i="1"/>
  <c r="R34" i="1"/>
  <c r="Q34" i="1"/>
  <c r="V47" i="1"/>
  <c r="W47" i="1" s="1"/>
  <c r="R51" i="1"/>
  <c r="Q51" i="1"/>
  <c r="P51" i="1"/>
  <c r="O51" i="1"/>
  <c r="R84" i="1"/>
  <c r="Q84" i="1"/>
  <c r="P84" i="1"/>
  <c r="O84" i="1"/>
  <c r="O89" i="1"/>
  <c r="T111" i="1"/>
  <c r="V111" i="1" s="1"/>
  <c r="W111" i="1" s="1"/>
  <c r="V90" i="1"/>
  <c r="W90" i="1" s="1"/>
  <c r="T116" i="1"/>
  <c r="V116" i="1" s="1"/>
  <c r="W116" i="1" s="1"/>
  <c r="V95" i="1"/>
  <c r="W95" i="1" s="1"/>
  <c r="Q12" i="1"/>
  <c r="O12" i="1"/>
  <c r="V17" i="1"/>
  <c r="W17" i="1" s="1"/>
  <c r="U6" i="1"/>
  <c r="Q9" i="1"/>
  <c r="O14" i="1"/>
  <c r="P15" i="1"/>
  <c r="R16" i="1"/>
  <c r="O22" i="1"/>
  <c r="P23" i="1"/>
  <c r="R24" i="1"/>
  <c r="R28" i="1"/>
  <c r="O34" i="1"/>
  <c r="U36" i="1"/>
  <c r="R39" i="1"/>
  <c r="Q39" i="1"/>
  <c r="P39" i="1"/>
  <c r="O39" i="1"/>
  <c r="T79" i="1"/>
  <c r="V79" i="1" s="1"/>
  <c r="W79" i="1" s="1"/>
  <c r="V58" i="1"/>
  <c r="W58" i="1" s="1"/>
  <c r="R63" i="1"/>
  <c r="Q63" i="1"/>
  <c r="P63" i="1"/>
  <c r="O63" i="1"/>
  <c r="Q38" i="1"/>
  <c r="Q42" i="1"/>
  <c r="Q46" i="1"/>
  <c r="Q50" i="1"/>
  <c r="Q54" i="1"/>
  <c r="Q58" i="1"/>
  <c r="Q62" i="1"/>
  <c r="Q66" i="1"/>
  <c r="T70" i="1"/>
  <c r="V70" i="1" s="1"/>
  <c r="W70" i="1" s="1"/>
  <c r="Q76" i="1"/>
  <c r="R109" i="1"/>
  <c r="Q109" i="1"/>
  <c r="P109" i="1"/>
  <c r="O109" i="1"/>
  <c r="T167" i="1"/>
  <c r="V167" i="1" s="1"/>
  <c r="W167" i="1" s="1"/>
  <c r="V146" i="1"/>
  <c r="W146" i="1" s="1"/>
  <c r="T206" i="1"/>
  <c r="V206" i="1" s="1"/>
  <c r="W206" i="1" s="1"/>
  <c r="V185" i="1"/>
  <c r="W185" i="1" s="1"/>
  <c r="R105" i="1"/>
  <c r="Q105" i="1"/>
  <c r="P105" i="1"/>
  <c r="O105" i="1"/>
  <c r="R125" i="1"/>
  <c r="Q125" i="1"/>
  <c r="P125" i="1"/>
  <c r="O125" i="1"/>
  <c r="V134" i="1"/>
  <c r="W134" i="1" s="1"/>
  <c r="T162" i="1"/>
  <c r="V162" i="1" s="1"/>
  <c r="W162" i="1" s="1"/>
  <c r="V141" i="1"/>
  <c r="W141" i="1" s="1"/>
  <c r="T204" i="1"/>
  <c r="V204" i="1" s="1"/>
  <c r="W204" i="1" s="1"/>
  <c r="V183" i="1"/>
  <c r="W183" i="1" s="1"/>
  <c r="R183" i="1"/>
  <c r="Q183" i="1"/>
  <c r="P183" i="1"/>
  <c r="O183" i="1"/>
  <c r="O32" i="1"/>
  <c r="O36" i="1"/>
  <c r="O40" i="1"/>
  <c r="O44" i="1"/>
  <c r="O48" i="1"/>
  <c r="O52" i="1"/>
  <c r="O56" i="1"/>
  <c r="O60" i="1"/>
  <c r="O64" i="1"/>
  <c r="O69" i="1"/>
  <c r="T74" i="1"/>
  <c r="V74" i="1" s="1"/>
  <c r="W74" i="1" s="1"/>
  <c r="R101" i="1"/>
  <c r="Q101" i="1"/>
  <c r="P101" i="1"/>
  <c r="O101" i="1"/>
  <c r="T126" i="1"/>
  <c r="V126" i="1" s="1"/>
  <c r="W126" i="1" s="1"/>
  <c r="P32" i="1"/>
  <c r="P36" i="1"/>
  <c r="P40" i="1"/>
  <c r="P44" i="1"/>
  <c r="P48" i="1"/>
  <c r="P52" i="1"/>
  <c r="P56" i="1"/>
  <c r="V57" i="1"/>
  <c r="W57" i="1" s="1"/>
  <c r="P60" i="1"/>
  <c r="P64" i="1"/>
  <c r="Q69" i="1"/>
  <c r="R93" i="1"/>
  <c r="Q93" i="1"/>
  <c r="P93" i="1"/>
  <c r="O93" i="1"/>
  <c r="R97" i="1"/>
  <c r="Q97" i="1"/>
  <c r="P97" i="1"/>
  <c r="O97" i="1"/>
  <c r="T127" i="1"/>
  <c r="V127" i="1" s="1"/>
  <c r="W127" i="1" s="1"/>
  <c r="V106" i="1"/>
  <c r="W106" i="1" s="1"/>
  <c r="T129" i="1"/>
  <c r="V129" i="1" s="1"/>
  <c r="W129" i="1" s="1"/>
  <c r="V108" i="1"/>
  <c r="W108" i="1" s="1"/>
  <c r="R121" i="1"/>
  <c r="Q121" i="1"/>
  <c r="P121" i="1"/>
  <c r="O121" i="1"/>
  <c r="T163" i="1"/>
  <c r="V163" i="1" s="1"/>
  <c r="W163" i="1" s="1"/>
  <c r="V142" i="1"/>
  <c r="W142" i="1" s="1"/>
  <c r="T170" i="1"/>
  <c r="V170" i="1" s="1"/>
  <c r="W170" i="1" s="1"/>
  <c r="V149" i="1"/>
  <c r="W149" i="1" s="1"/>
  <c r="R69" i="1"/>
  <c r="R73" i="1"/>
  <c r="P73" i="1"/>
  <c r="U90" i="1"/>
  <c r="T123" i="1"/>
  <c r="V123" i="1" s="1"/>
  <c r="W123" i="1" s="1"/>
  <c r="V102" i="1"/>
  <c r="W102" i="1" s="1"/>
  <c r="T125" i="1"/>
  <c r="V125" i="1" s="1"/>
  <c r="W125" i="1" s="1"/>
  <c r="V104" i="1"/>
  <c r="W104" i="1" s="1"/>
  <c r="T128" i="1"/>
  <c r="V128" i="1" s="1"/>
  <c r="W128" i="1" s="1"/>
  <c r="R77" i="1"/>
  <c r="P77" i="1"/>
  <c r="R92" i="1"/>
  <c r="Q92" i="1"/>
  <c r="T119" i="1"/>
  <c r="V119" i="1" s="1"/>
  <c r="W119" i="1" s="1"/>
  <c r="V98" i="1"/>
  <c r="W98" i="1" s="1"/>
  <c r="R117" i="1"/>
  <c r="Q117" i="1"/>
  <c r="P117" i="1"/>
  <c r="O117" i="1"/>
  <c r="T171" i="1"/>
  <c r="V171" i="1" s="1"/>
  <c r="W171" i="1" s="1"/>
  <c r="V150" i="1"/>
  <c r="W150" i="1" s="1"/>
  <c r="Q133" i="1"/>
  <c r="O133" i="1"/>
  <c r="Q137" i="1"/>
  <c r="O137" i="1"/>
  <c r="Q141" i="1"/>
  <c r="O141" i="1"/>
  <c r="Q145" i="1"/>
  <c r="O145" i="1"/>
  <c r="Q149" i="1"/>
  <c r="O149" i="1"/>
  <c r="Q153" i="1"/>
  <c r="O153" i="1"/>
  <c r="Q157" i="1"/>
  <c r="O157" i="1"/>
  <c r="Q163" i="1"/>
  <c r="P163" i="1"/>
  <c r="O163" i="1"/>
  <c r="T197" i="1"/>
  <c r="V197" i="1" s="1"/>
  <c r="W197" i="1" s="1"/>
  <c r="V176" i="1"/>
  <c r="W176" i="1" s="1"/>
  <c r="R179" i="1"/>
  <c r="Q179" i="1"/>
  <c r="P179" i="1"/>
  <c r="O179" i="1"/>
  <c r="V187" i="1"/>
  <c r="W187" i="1" s="1"/>
  <c r="R211" i="1"/>
  <c r="Q211" i="1"/>
  <c r="P211" i="1"/>
  <c r="O211" i="1"/>
  <c r="P133" i="1"/>
  <c r="V135" i="1"/>
  <c r="W135" i="1" s="1"/>
  <c r="P137" i="1"/>
  <c r="V139" i="1"/>
  <c r="W139" i="1" s="1"/>
  <c r="P141" i="1"/>
  <c r="V143" i="1"/>
  <c r="W143" i="1" s="1"/>
  <c r="P145" i="1"/>
  <c r="P149" i="1"/>
  <c r="P153" i="1"/>
  <c r="P157" i="1"/>
  <c r="R163" i="1"/>
  <c r="R175" i="1"/>
  <c r="Q175" i="1"/>
  <c r="P175" i="1"/>
  <c r="O175" i="1"/>
  <c r="R207" i="1"/>
  <c r="Q207" i="1"/>
  <c r="P207" i="1"/>
  <c r="O207" i="1"/>
  <c r="Q132" i="1"/>
  <c r="O132" i="1"/>
  <c r="R133" i="1"/>
  <c r="Q136" i="1"/>
  <c r="O136" i="1"/>
  <c r="R137" i="1"/>
  <c r="Q140" i="1"/>
  <c r="O140" i="1"/>
  <c r="R141" i="1"/>
  <c r="Q144" i="1"/>
  <c r="O144" i="1"/>
  <c r="R145" i="1"/>
  <c r="Q148" i="1"/>
  <c r="O148" i="1"/>
  <c r="R149" i="1"/>
  <c r="Q152" i="1"/>
  <c r="O152" i="1"/>
  <c r="R153" i="1"/>
  <c r="Q156" i="1"/>
  <c r="O156" i="1"/>
  <c r="R157" i="1"/>
  <c r="R167" i="1"/>
  <c r="Q167" i="1"/>
  <c r="P167" i="1"/>
  <c r="O167" i="1"/>
  <c r="R171" i="1"/>
  <c r="Q171" i="1"/>
  <c r="P171" i="1"/>
  <c r="O171" i="1"/>
  <c r="V173" i="1"/>
  <c r="W173" i="1" s="1"/>
  <c r="V179" i="1"/>
  <c r="W179" i="1" s="1"/>
  <c r="T211" i="1"/>
  <c r="V211" i="1" s="1"/>
  <c r="W211" i="1" s="1"/>
  <c r="R203" i="1"/>
  <c r="Q203" i="1"/>
  <c r="P203" i="1"/>
  <c r="O203" i="1"/>
  <c r="P130" i="1"/>
  <c r="P131" i="1"/>
  <c r="P132" i="1"/>
  <c r="P136" i="1"/>
  <c r="P140" i="1"/>
  <c r="P144" i="1"/>
  <c r="P148" i="1"/>
  <c r="P152" i="1"/>
  <c r="P156" i="1"/>
  <c r="O162" i="1"/>
  <c r="R162" i="1"/>
  <c r="Q162" i="1"/>
  <c r="V175" i="1"/>
  <c r="W175" i="1" s="1"/>
  <c r="R199" i="1"/>
  <c r="Q199" i="1"/>
  <c r="P199" i="1"/>
  <c r="O199" i="1"/>
  <c r="Q131" i="1"/>
  <c r="R132" i="1"/>
  <c r="Q135" i="1"/>
  <c r="O135" i="1"/>
  <c r="R136" i="1"/>
  <c r="Q139" i="1"/>
  <c r="O139" i="1"/>
  <c r="R140" i="1"/>
  <c r="Q143" i="1"/>
  <c r="O143" i="1"/>
  <c r="R144" i="1"/>
  <c r="Q147" i="1"/>
  <c r="O147" i="1"/>
  <c r="R148" i="1"/>
  <c r="Q151" i="1"/>
  <c r="O151" i="1"/>
  <c r="R152" i="1"/>
  <c r="Q155" i="1"/>
  <c r="O155" i="1"/>
  <c r="R156" i="1"/>
  <c r="Q159" i="1"/>
  <c r="P159" i="1"/>
  <c r="O159" i="1"/>
  <c r="T203" i="1"/>
  <c r="V203" i="1" s="1"/>
  <c r="W203" i="1" s="1"/>
  <c r="T213" i="1"/>
  <c r="V213" i="1" s="1"/>
  <c r="W213" i="1" s="1"/>
  <c r="V192" i="1"/>
  <c r="W192" i="1" s="1"/>
  <c r="R195" i="1"/>
  <c r="Q195" i="1"/>
  <c r="P195" i="1"/>
  <c r="O195" i="1"/>
  <c r="R131" i="1"/>
  <c r="P135" i="1"/>
  <c r="P139" i="1"/>
  <c r="P143" i="1"/>
  <c r="P147" i="1"/>
  <c r="P151" i="1"/>
  <c r="P155" i="1"/>
  <c r="R159" i="1"/>
  <c r="T209" i="1"/>
  <c r="V209" i="1" s="1"/>
  <c r="W209" i="1" s="1"/>
  <c r="V188" i="1"/>
  <c r="W188" i="1" s="1"/>
  <c r="R191" i="1"/>
  <c r="Q191" i="1"/>
  <c r="P191" i="1"/>
  <c r="O191" i="1"/>
  <c r="T214" i="1"/>
  <c r="V214" i="1" s="1"/>
  <c r="W214" i="1" s="1"/>
  <c r="O134" i="1"/>
  <c r="Q134" i="1"/>
  <c r="O138" i="1"/>
  <c r="Q138" i="1"/>
  <c r="O142" i="1"/>
  <c r="Q142" i="1"/>
  <c r="O146" i="1"/>
  <c r="Q146" i="1"/>
  <c r="O150" i="1"/>
  <c r="Q150" i="1"/>
  <c r="O154" i="1"/>
  <c r="Q154" i="1"/>
  <c r="O158" i="1"/>
  <c r="Q158" i="1"/>
  <c r="Q161" i="1"/>
  <c r="O161" i="1"/>
  <c r="O166" i="1"/>
  <c r="R166" i="1"/>
  <c r="Q166" i="1"/>
  <c r="T195" i="1"/>
  <c r="V195" i="1" s="1"/>
  <c r="W195" i="1" s="1"/>
  <c r="V174" i="1"/>
  <c r="W174" i="1" s="1"/>
  <c r="T205" i="1"/>
  <c r="V205" i="1" s="1"/>
  <c r="W205" i="1" s="1"/>
  <c r="V184" i="1"/>
  <c r="W184" i="1" s="1"/>
  <c r="R187" i="1"/>
  <c r="Q187" i="1"/>
  <c r="P187" i="1"/>
  <c r="O187" i="1"/>
  <c r="T210" i="1"/>
  <c r="V210" i="1" s="1"/>
  <c r="W210" i="1" s="1"/>
  <c r="V189" i="1"/>
  <c r="W189" i="1" s="1"/>
  <c r="Q170" i="1"/>
  <c r="Q174" i="1"/>
  <c r="Q178" i="1"/>
  <c r="Q182" i="1"/>
  <c r="Q186" i="1"/>
  <c r="Q190" i="1"/>
  <c r="Q194" i="1"/>
  <c r="Q198" i="1"/>
  <c r="Q202" i="1"/>
  <c r="Q206" i="1"/>
  <c r="Q210" i="1"/>
  <c r="Q214" i="1"/>
  <c r="R170" i="1"/>
  <c r="R174" i="1"/>
  <c r="R178" i="1"/>
  <c r="R182" i="1"/>
  <c r="R186" i="1"/>
  <c r="R190" i="1"/>
  <c r="R194" i="1"/>
  <c r="R198" i="1"/>
  <c r="R202" i="1"/>
  <c r="R206" i="1"/>
  <c r="R210" i="1"/>
  <c r="R214" i="1"/>
  <c r="O160" i="1"/>
  <c r="O164" i="1"/>
  <c r="O168" i="1"/>
  <c r="O172" i="1"/>
  <c r="O176" i="1"/>
  <c r="O180" i="1"/>
  <c r="O184" i="1"/>
  <c r="O188" i="1"/>
  <c r="O192" i="1"/>
  <c r="O196" i="1"/>
  <c r="O200" i="1"/>
  <c r="O204" i="1"/>
  <c r="O208" i="1"/>
  <c r="O212" i="1"/>
  <c r="O165" i="1"/>
  <c r="O169" i="1"/>
  <c r="O173" i="1"/>
  <c r="O177" i="1"/>
  <c r="O181" i="1"/>
  <c r="O185" i="1"/>
  <c r="O189" i="1"/>
  <c r="O193" i="1"/>
  <c r="O197" i="1"/>
  <c r="O201" i="1"/>
  <c r="O205" i="1"/>
  <c r="O209" i="1"/>
  <c r="O213" i="1"/>
  <c r="V14" i="1" l="1"/>
  <c r="W14" i="1" s="1"/>
  <c r="V109" i="1"/>
  <c r="W109" i="1" s="1"/>
  <c r="V131" i="1"/>
  <c r="W131" i="1" s="1"/>
  <c r="V7" i="1"/>
  <c r="W7" i="1" s="1"/>
  <c r="V178" i="1"/>
  <c r="W178" i="1" s="1"/>
  <c r="T158" i="1"/>
  <c r="V158" i="1" s="1"/>
  <c r="W158" i="1" s="1"/>
  <c r="V65" i="1"/>
  <c r="W65" i="1" s="1"/>
  <c r="V61" i="1"/>
  <c r="W61" i="1" s="1"/>
  <c r="V67" i="1"/>
  <c r="W67" i="1" s="1"/>
  <c r="V103" i="1"/>
  <c r="W103" i="1" s="1"/>
  <c r="V180" i="1"/>
  <c r="W180" i="1" s="1"/>
  <c r="V91" i="1"/>
  <c r="W91" i="1" s="1"/>
  <c r="V48" i="1"/>
  <c r="W48" i="1" s="1"/>
  <c r="T32" i="1"/>
  <c r="V32" i="1" s="1"/>
  <c r="W32" i="1" s="1"/>
  <c r="V6" i="1"/>
  <c r="W6" i="1" s="1"/>
  <c r="V186" i="1"/>
  <c r="W186" i="1" s="1"/>
  <c r="V181" i="1"/>
  <c r="W181" i="1" s="1"/>
  <c r="T154" i="1"/>
  <c r="V154" i="1" s="1"/>
  <c r="W154" i="1" s="1"/>
  <c r="V177" i="1"/>
  <c r="W177" i="1" s="1"/>
  <c r="V100" i="1"/>
  <c r="W100" i="1" s="1"/>
  <c r="T110" i="1"/>
  <c r="V110" i="1" s="1"/>
  <c r="W110" i="1" s="1"/>
  <c r="V96" i="1"/>
  <c r="W96" i="1" s="1"/>
  <c r="V147" i="1"/>
  <c r="W147" i="1" s="1"/>
  <c r="V93" i="1"/>
  <c r="W93" i="1" s="1"/>
  <c r="V66" i="1"/>
  <c r="W66" i="1" s="1"/>
  <c r="T31" i="1"/>
  <c r="V31" i="1" s="1"/>
  <c r="W31" i="1" s="1"/>
  <c r="V140" i="1"/>
  <c r="W140" i="1" s="1"/>
  <c r="V21" i="1"/>
  <c r="W21" i="1" s="1"/>
  <c r="T85" i="1"/>
  <c r="V85" i="1" s="1"/>
  <c r="W85" i="1" s="1"/>
  <c r="T36" i="1"/>
  <c r="V36" i="1" s="1"/>
  <c r="W36" i="1" s="1"/>
  <c r="V191" i="1"/>
  <c r="W191" i="1" s="1"/>
  <c r="T212" i="1"/>
  <c r="V212" i="1" s="1"/>
  <c r="W212" i="1" s="1"/>
  <c r="T80" i="1"/>
  <c r="V80" i="1" s="1"/>
  <c r="W80" i="1" s="1"/>
  <c r="V59" i="1"/>
  <c r="W59" i="1" s="1"/>
  <c r="T118" i="1"/>
  <c r="V118" i="1" s="1"/>
  <c r="W118" i="1" s="1"/>
  <c r="V97" i="1"/>
  <c r="W97" i="1" s="1"/>
  <c r="V151" i="1"/>
  <c r="W151" i="1" s="1"/>
  <c r="V50" i="1"/>
  <c r="W50" i="1" s="1"/>
</calcChain>
</file>

<file path=xl/sharedStrings.xml><?xml version="1.0" encoding="utf-8"?>
<sst xmlns="http://schemas.openxmlformats.org/spreadsheetml/2006/main" count="495" uniqueCount="495">
  <si>
    <t>lenght (m)</t>
  </si>
  <si>
    <t>freq (Hz)</t>
  </si>
  <si>
    <t>Lumped port impedance 10xlenght (Ω)</t>
  </si>
  <si>
    <t>Xmed∞ (Ω)</t>
  </si>
  <si>
    <t>Zmed∞ (Ω)</t>
  </si>
  <si>
    <t>θmed∞ (Ω)</t>
  </si>
  <si>
    <t>Lumped port impedance 11,4m (Ω)</t>
  </si>
  <si>
    <t>Rmed11 (Ω)</t>
  </si>
  <si>
    <t>Xmed11 (Ω)</t>
  </si>
  <si>
    <t>Zmed11 (Ω)</t>
  </si>
  <si>
    <t>θmed11 (°)</t>
  </si>
  <si>
    <t>Lumped port impedance mutual</t>
  </si>
  <si>
    <t>Rm (Ω)</t>
  </si>
  <si>
    <t>Xm (Ω)</t>
  </si>
  <si>
    <t>Zm (Ω)</t>
  </si>
  <si>
    <t>θm (°)</t>
  </si>
  <si>
    <t>Rf (Ω) [23]</t>
  </si>
  <si>
    <t>Rp (Ω) [23]</t>
  </si>
  <si>
    <t>Erro_CGM (%)</t>
  </si>
  <si>
    <t>2Rp (Ω)  [23]</t>
  </si>
  <si>
    <t>2Rp_radius (Ω)  [23]</t>
  </si>
  <si>
    <t>1,2878659088567024-2,3133201273767093E-13i</t>
  </si>
  <si>
    <t>1,0446566653723106-1,7715404249410847E-13i</t>
  </si>
  <si>
    <t>0,9377689779314281-1,7527011735794723E-13i</t>
  </si>
  <si>
    <t>0,7075435253159804-1,2298502730194857E-13i</t>
  </si>
  <si>
    <t>0,7785814617096696-1,482737224117265E-13i</t>
  </si>
  <si>
    <t>0,5611309728426628-9,878698712852656E-14i</t>
  </si>
  <si>
    <t>0,6729692137062832-1,306403749819951E-13i</t>
  </si>
  <si>
    <t>0,47946477838885365-8,53149402216309E-14i</t>
  </si>
  <si>
    <t>0,6085243460548915-1,1869549315646745E-13i</t>
  </si>
  <si>
    <t>0,4280202323736097-7,639041422700109E-14i</t>
  </si>
  <si>
    <t>0,5596921897430254-1,0918343272180885E-13i</t>
  </si>
  <si>
    <t>0,3933980954346844-7,081858365073939E-14i</t>
  </si>
  <si>
    <t>0,5073990262061271-9,908412629299576E-14i</t>
  </si>
  <si>
    <t>0,3705438777414371-6,671516044480415E-14i</t>
  </si>
  <si>
    <t>0,48958822222868187-9,557097857141679E-14i</t>
  </si>
  <si>
    <t>0,34907981099020763-6,296474799002369E-14i</t>
  </si>
  <si>
    <t>0,46831175077630155-9,121185246434701E-14i</t>
  </si>
  <si>
    <t>0,33136833767790763-5,97210118374121E-14i</t>
  </si>
  <si>
    <t>0,4372402966145142-6,801372108491488E-8i</t>
  </si>
  <si>
    <t>0,31877972180478537-5,799302922374932E-14i</t>
  </si>
  <si>
    <t>0,37034072908576254-7,237263277728597E-14i</t>
  </si>
  <si>
    <t>0,27596409949224543+1,8480439566205039E-6i</t>
  </si>
  <si>
    <t>0,3407042301789263+2,1458208174026564E-13i</t>
  </si>
  <si>
    <t>0,261946091464479-4,741184176242074E-14i</t>
  </si>
  <si>
    <t>0,3172684557107425-1,9269608884751506E-7i</t>
  </si>
  <si>
    <t>0,24940297004353776-4,500666983990893E-14i</t>
  </si>
  <si>
    <t>0,306998019286339-1,0923562094045121E-14i</t>
  </si>
  <si>
    <t>0,2432997338432089-4,3720007221080623E-14i</t>
  </si>
  <si>
    <t>0,29947523599224074-5,772440847766374E-14i</t>
  </si>
  <si>
    <t>0,23323564024079785-1,1270894127695334E-7i</t>
  </si>
  <si>
    <t>0,2899003257565196-3,3326153342184584E-8i</t>
  </si>
  <si>
    <t>0,22852614963268367+1,2425055892750937E-13i</t>
  </si>
  <si>
    <t>0,2795481447448776-5,074949894906852E-13i</t>
  </si>
  <si>
    <t>0,2245268511106448+3,8878230861860264E-7i</t>
  </si>
  <si>
    <t>0,2754209055001616-5,245069878865292E-14i</t>
  </si>
  <si>
    <t>0,2248799370708311+1,528260256344397E-7i</t>
  </si>
  <si>
    <t>0,2636044701341971-1,6553574456896276E-7i</t>
  </si>
  <si>
    <t>0,21713223336734014-3,8801735844656765E-14i</t>
  </si>
  <si>
    <t>0,2583445182629951-4,585961040304634E-14i</t>
  </si>
  <si>
    <t>0,2166749181732941-3,865690790008461E-14i</t>
  </si>
  <si>
    <t>0,2571822865393841+2,8341942618078962E-14i</t>
  </si>
  <si>
    <t>0,21472977783477196-3,678618451253194E-14i</t>
  </si>
  <si>
    <t>θ</t>
  </si>
  <si>
    <t>1,3824735885066017+0,8921377284316998i</t>
  </si>
  <si>
    <t>1,055252346401894+0,0826337198797666i</t>
  </si>
  <si>
    <t>1,1815652747303855+1,8592136743727858i</t>
  </si>
  <si>
    <t>0,715483906573916+0,10351080867194817i</t>
  </si>
  <si>
    <t>1,182088609338406+2,8168355755979i</t>
  </si>
  <si>
    <t>0,5726556783186979+0,12503832625459135i</t>
  </si>
  <si>
    <t>1,2401043506480003+3,7386503470025687i</t>
  </si>
  <si>
    <t>0,49749436290232996+0,14551401186137305i</t>
  </si>
  <si>
    <t>1,343458408155137+4,652996256467771i</t>
  </si>
  <si>
    <t>0,45324310871684964+0,16609686210069538i</t>
  </si>
  <si>
    <t>1,4648348605184756+5,609632621512879i</t>
  </si>
  <si>
    <t>0,42640139623477985+0,1838764099485653i</t>
  </si>
  <si>
    <t>1,583287976917925+6,492663278927205i</t>
  </si>
  <si>
    <t>0,4122485297936554+0,19917104065096686i</t>
  </si>
  <si>
    <t>1,7396233322937176+7,257304200540257i</t>
  </si>
  <si>
    <t>0,4003461413151777+0,21376608433142344i</t>
  </si>
  <si>
    <t>1,9024502344126755+8,317645943363674i</t>
  </si>
  <si>
    <t>0,39845602180694856+0,2240511720908356i</t>
  </si>
  <si>
    <t>2,0397569439890075+8,860327749965114i</t>
  </si>
  <si>
    <t>0,3933562697829926+0,23115364935093763i</t>
  </si>
  <si>
    <t>2,8060957916315448+12,574561584302785i</t>
  </si>
  <si>
    <t>0,40437294493800896+0,2484743772474574i</t>
  </si>
  <si>
    <t>3,585520186922237+16,299814683498777i</t>
  </si>
  <si>
    <t>0,4076429373844291+0,24901643094005377i</t>
  </si>
  <si>
    <t>4,371586921599124+20,533919290683937i</t>
  </si>
  <si>
    <t>0,4072537293401423+0,24981461706594607i</t>
  </si>
  <si>
    <t>5,155471489700972+23,775863073927532i</t>
  </si>
  <si>
    <t>0,40659648120734265+0,2473015984580495i</t>
  </si>
  <si>
    <t>5,871757628349783+24,679360232263342i</t>
  </si>
  <si>
    <t>0,4088799259225428+0,24804266930193478i</t>
  </si>
  <si>
    <t>6,612552653936263+27,735956770004822i</t>
  </si>
  <si>
    <t>0,4077792666568708+0,25016450491919656i</t>
  </si>
  <si>
    <t>8,021994617940083+32,326824854397444i</t>
  </si>
  <si>
    <t>0,40724789409788864+0,2483523580903954i</t>
  </si>
  <si>
    <t>9,484562371325755+38,834086783045315i</t>
  </si>
  <si>
    <t>0,4084336355046492+0,25121472825654423i</t>
  </si>
  <si>
    <t>11,911584731349102+44,22589614781163i</t>
  </si>
  <si>
    <t>0,405377418735982+0,24795526591370268i</t>
  </si>
  <si>
    <t>14,278299653066838+52,12610106289981i</t>
  </si>
  <si>
    <t>0,4086396533337049+0,24785382435472803i</t>
  </si>
  <si>
    <t>18,616+71,05i</t>
  </si>
  <si>
    <t>0,40982+0,24786i</t>
  </si>
  <si>
    <t>6,439329592601053-5,783300439733992E-12i</t>
  </si>
  <si>
    <t>5,2232832693203815-4,428850948286552E-12i</t>
  </si>
  <si>
    <t>4,6888449930957155-4,381753659487498E-12i</t>
  </si>
  <si>
    <t>3,5377176221356907-3,0746256968408217E-12i</t>
  </si>
  <si>
    <t>3,892905087970625-3,706881421497692E-12i</t>
  </si>
  <si>
    <t>2,8056548933979832-2,469674712778461E-12i</t>
  </si>
  <si>
    <t>3,364851921581513-3,2660771013138432E-12i</t>
  </si>
  <si>
    <t>2,397325288081893-2,132865681320732E-12i</t>
  </si>
  <si>
    <t>3,0426182438043745-6,8508442552567E-12i</t>
  </si>
  <si>
    <t>2,1401013150986725-1,9097600285380665E-12i</t>
  </si>
  <si>
    <t>2,7984593282316217-2,7296077715571976E-12i</t>
  </si>
  <si>
    <t>1,966990656382849-1,771491403174855E-12i</t>
  </si>
  <si>
    <t>2,5369936739885657-2,479907612119096E-12i</t>
  </si>
  <si>
    <t>1,852720304066333-1,6673055626625565E-12i</t>
  </si>
  <si>
    <t>2,4479420004521057-2,3990206748976202E-12i</t>
  </si>
  <si>
    <t>1,745405580479139-1,574121593735903E-12i</t>
  </si>
  <si>
    <t>2,3415542695769225-2,2802169547674365E-12i</t>
  </si>
  <si>
    <t>1,6568401056873507-1,4930266339690956E-12i</t>
  </si>
  <si>
    <t>2,1861983438671824-2,1443707059435707E-12i</t>
  </si>
  <si>
    <t>1,593896334512082-1,4447097383509066E-12i</t>
  </si>
  <si>
    <t>1,851700337469165-1,5765995683508556E-12i</t>
  </si>
  <si>
    <t>1,3798248258790984+3,714067854396251E-8i</t>
  </si>
  <si>
    <t>1,7035218147927822-1,6670664469104744E-12i</t>
  </si>
  <si>
    <t>1,3097251087059678-1,185414425716527E-12i</t>
  </si>
  <si>
    <t>1,5863413990796575-1,5355458229197567E-12i</t>
  </si>
  <si>
    <t>1,2470138096519763-1,1251651008707624E-12i</t>
  </si>
  <si>
    <t>1,5349915259991866-4,2080877810358375E-9i</t>
  </si>
  <si>
    <t>1,2164934275033132-1,0887138294826584E-12i</t>
  </si>
  <si>
    <t>1,4973701207130838-6,96928338925558E-7i</t>
  </si>
  <si>
    <t>1,1661776905012513-1,9517479193188438E-8i</t>
  </si>
  <si>
    <t>1,4494997172263158-8,393902889053836E-7i</t>
  </si>
  <si>
    <t>1,1426221698861267-1,0248847551188999E-12i</t>
  </si>
  <si>
    <t>1,397739929288732-2,429255132521822E-9i</t>
  </si>
  <si>
    <t>1,1226331356679542-1,2178323251642607E-9i</t>
  </si>
  <si>
    <t>1,3770992824072084-1,3064362911106798E-12i</t>
  </si>
  <si>
    <t>1,1243977756447259-7,433806914650908E-7i</t>
  </si>
  <si>
    <t>1,3180235407548802-2,1596107618447774E-7i</t>
  </si>
  <si>
    <t>1,0856610332763932-2,2801861003877274E-6i</t>
  </si>
  <si>
    <t>1,2917199974774372-1,2114690944621413E-12i</t>
  </si>
  <si>
    <t>1,0833718800008103+1,4611654663116683E-6i</t>
  </si>
  <si>
    <t>1,2859136708665757-3,7971341026451073E-13i</t>
  </si>
  <si>
    <t>1,0736511497027226+2,911836232443757E-13i</t>
  </si>
  <si>
    <t>6,478806209378619+0,9681014456205734i</t>
  </si>
  <si>
    <t>5,253402978431903+0,08544524082940404i</t>
  </si>
  <si>
    <t>4,843769633420275+2,0699244634526046i</t>
  </si>
  <si>
    <t>3,5464550360752347+0,10690450801673743i</t>
  </si>
  <si>
    <t>4,183076468286036+3,1859466271642995i</t>
  </si>
  <si>
    <t>2,817286026724784+0,1295624903334628i</t>
  </si>
  <si>
    <t>3,802006908736999+4,271759765739455i</t>
  </si>
  <si>
    <t>2,418848483223864+0,1518501792138659i</t>
  </si>
  <si>
    <t>3,633235121217109+5,352623499119215i</t>
  </si>
  <si>
    <t>2,1653743937087224+0,17534012102158023i</t>
  </si>
  <si>
    <t>3,545590858751401+6,477212005583929i</t>
  </si>
  <si>
    <t>1,9932481862760383+0,1971304822124638i</t>
  </si>
  <si>
    <t>3,4429631307268598+7,530437138337566i</t>
  </si>
  <si>
    <t>1,8782237269865918+0,2179885469697063i</t>
  </si>
  <si>
    <t>3,5142644877831355+8,467622746894362i</t>
  </si>
  <si>
    <t>1,76538956210423+0,2406509800794729i</t>
  </si>
  <si>
    <t>3,573403904453063+9,709390050096268i</t>
  </si>
  <si>
    <t>1,703562420786812+0,2605056578473423i</t>
  </si>
  <si>
    <t>3,5805038554994235+10,428306719702178i</t>
  </si>
  <si>
    <t>1,6331765293498608+0,277721100586479i</t>
  </si>
  <si>
    <t>4,076287108074584+15,039418267680375i</t>
  </si>
  <si>
    <t>1,491442235662852+0,36618237773180573i</t>
  </si>
  <si>
    <t>4,7659303505012405+19,631944443648653i</t>
  </si>
  <si>
    <t>1,4337698787283866+0,4367889209178006i</t>
  </si>
  <si>
    <t>5,521401641555291+24,726933123425223i</t>
  </si>
  <si>
    <t>1,4220553551938286+0,47528697600408915i</t>
  </si>
  <si>
    <t>6,288889582855006+28,792347563931497i</t>
  </si>
  <si>
    <t>1,4313086540855264+0,4930283126320041i</t>
  </si>
  <si>
    <t>7,060247602363399+30,485786717729596i</t>
  </si>
  <si>
    <t>1,4484582643781985+0,5034711235558466i</t>
  </si>
  <si>
    <t>7,819596808231986+34,336473294407526i</t>
  </si>
  <si>
    <t>1,4355853433188257+0,5033733925369858i</t>
  </si>
  <si>
    <t>9,332474023813887+40,48835746769328i</t>
  </si>
  <si>
    <t>1,4491137306840676+0,499998443199567i</t>
  </si>
  <si>
    <t>10,839524789873854+48,537371820076046i</t>
  </si>
  <si>
    <t>1,4358867050323745+0,5036509436119322i</t>
  </si>
  <si>
    <t>13,668778537964458+56,87887803831912i</t>
  </si>
  <si>
    <t>1,4439215289104856+0,4982207748790701i</t>
  </si>
  <si>
    <t>16,607120189567848+67,65120578361415i</t>
  </si>
  <si>
    <t>1,4570621065586689+0,5081454666421124i</t>
  </si>
  <si>
    <t>24,388060008238234+117,8507927715579i</t>
  </si>
  <si>
    <t>1,4621+0,50576i</t>
  </si>
  <si>
    <t>19,317988806711885-5,204970396617918E-11i</t>
  </si>
  <si>
    <t>15,669849836887261-3,9859658642103056E-11i</t>
  </si>
  <si>
    <t>14,066509152166425-3,943539898612689E-11i</t>
  </si>
  <si>
    <t>10,61315289141024-2,7671631047873825E-11i</t>
  </si>
  <si>
    <t>11,678724329979438-3,336206698623239E-11i</t>
  </si>
  <si>
    <t>8,416964767617683-2,222707168295412E-11i</t>
  </si>
  <si>
    <t>10,094546044332189-2,939435872717265E-11i</t>
  </si>
  <si>
    <t>7,191977685311562-1,9195773447262045E-11i</t>
  </si>
  <si>
    <t>9,127920348692184-2,6687880000026177E-11i</t>
  </si>
  <si>
    <t>6,420303647791297-1,7187843777450294E-11i</t>
  </si>
  <si>
    <t>8,395355306482367-2,4566129024774748E-11i</t>
  </si>
  <si>
    <t>5,900974578321671-1,5943461204961022E-11i</t>
  </si>
  <si>
    <t>7,610989678075101-2,2292235451115438E-11i</t>
  </si>
  <si>
    <t>5,558163190583664+2,2634454488387897E-9i</t>
  </si>
  <si>
    <t>7,343826058231102-9,024494220353322E-7i</t>
  </si>
  <si>
    <t>5,236200922893058-1,4167045013096573E-11i</t>
  </si>
  <si>
    <t>7,024671330159731-2,0521955548906012E-11i</t>
  </si>
  <si>
    <t>4,970523036427225-1,3437223856953255E-11i</t>
  </si>
  <si>
    <t>6,558605180570382+6,062283560965955E-10i</t>
  </si>
  <si>
    <t>4,781693245586738-1,304840384374274E-11i</t>
  </si>
  <si>
    <t>5,555115952748428-1,6284095237546077E-11i</t>
  </si>
  <si>
    <t>4,139458144474791-2,120542504618705E-11i</t>
  </si>
  <si>
    <t>5,110565504777665-1,4966977427586613E-11i</t>
  </si>
  <si>
    <t>3,929171421715715-1,0656356691160172E-11i</t>
  </si>
  <si>
    <t>4,759031485953721-1,4139606911683837E-11i</t>
  </si>
  <si>
    <t>3,741040573613424-1,0126597676301581E-11i</t>
  </si>
  <si>
    <t>4,604941485949752-1,3340313913455291E-11i</t>
  </si>
  <si>
    <t>3,6494991092179268-6,357212631418414E-12i</t>
  </si>
  <si>
    <t>4,492118754130296-1,293382104410048E-11i</t>
  </si>
  <si>
    <t>3,4985208692224736-1,801229311074432E-11i</t>
  </si>
  <si>
    <t>4,348500530547389-1,006134354566613E-11i</t>
  </si>
  <si>
    <t>3,4278886877875516-9,001356084686806E-12i</t>
  </si>
  <si>
    <t>4,193218350714471+1,1997027581551203E-6i</t>
  </si>
  <si>
    <t>3,367912686249142+2,8436980261258223E-6i</t>
  </si>
  <si>
    <t>4,131303112375405-1,174047845572484E-11i</t>
  </si>
  <si>
    <t>3,373198754246196-9,939913386670847E-12i</t>
  </si>
  <si>
    <t>3,9540641379613355+1,2591532173334866E-6i</t>
  </si>
  <si>
    <t>3,2569872047416855-1,0579865672301877E-10i</t>
  </si>
  <si>
    <t>3,875171817982547+2,1324262735975893E-11i</t>
  </si>
  <si>
    <t>3,250123759926246-8,679518645648317E-12i</t>
  </si>
  <si>
    <t>3,8577366593402793-1,7927524936712235E-5i</t>
  </si>
  <si>
    <t>3,220944354476896-5,6483115220112485E-12i</t>
  </si>
  <si>
    <t>19,296522719785944+1,001215831806404i</t>
  </si>
  <si>
    <t>15,75456187376434+0,0859773406575419i</t>
  </si>
  <si>
    <t>14,155224742925107+2,1607343449850656i</t>
  </si>
  <si>
    <t>10,632529428805395+0,1076099887830747i</t>
  </si>
  <si>
    <t>11,877111128783577+3,3599159373896796i</t>
  </si>
  <si>
    <t>8,442430064819819+0,1306078765154238i</t>
  </si>
  <si>
    <t>10,416826425180655+4,5443186424587685i</t>
  </si>
  <si>
    <t>7,243322360659091+0,15332934425776168i</t>
  </si>
  <si>
    <t>9,585497131212033+5,731436361264451i</t>
  </si>
  <si>
    <t>6,477476298721472+0,17738756321047158i</t>
  </si>
  <si>
    <t>8,995679648858399+6,965325347333152i</t>
  </si>
  <si>
    <t>5,954519344634563+0,19985446317412237i</t>
  </si>
  <si>
    <t>8,359265946000916+8,12962625071709i</t>
  </si>
  <si>
    <t>5,6013380557999435+0,22154760211200028i</t>
  </si>
  <si>
    <t>8,24305150419584+9,178031834945214i</t>
  </si>
  <si>
    <t>5,252083322126+0,2453773351800154i</t>
  </si>
  <si>
    <t>8,078899988365839+10,532545161847478i</t>
  </si>
  <si>
    <t>5,05482503848165+0,26654409511987853i</t>
  </si>
  <si>
    <t>7,7678222235772+11,363767471216828i</t>
  </si>
  <si>
    <t>4,831525873928045+0,2852818813336013i</t>
  </si>
  <si>
    <t>7,556970138830201+16,546233852865047i</t>
  </si>
  <si>
    <t>4,315333536932442+0,3876447212068899i</t>
  </si>
  <si>
    <t>7,9200255590914574+21,724007956489412i</t>
  </si>
  <si>
    <t>4,013102779148411+0,4880333943912193i</t>
  </si>
  <si>
    <t>8,414636503506678+27,45040752768238i</t>
  </si>
  <si>
    <t>3,8618307326055548+0,567441269716608i</t>
  </si>
  <si>
    <t>9,081815173006072+32,10941233822368i</t>
  </si>
  <si>
    <t>3,7912503452048423+0,6357420248577749i</t>
  </si>
  <si>
    <t>9,808836951937337+34,41357512584889i</t>
  </si>
  <si>
    <t>3,768310167123551+0,7043545999474204i</t>
  </si>
  <si>
    <t>10,521721843317964+38,86888949440673i</t>
  </si>
  <si>
    <t>3,7299217451655386+0,7257032144582095i</t>
  </si>
  <si>
    <t>12,059555233398257+46,16845353572832i</t>
  </si>
  <si>
    <t>3,751216746761504+0,7926352858142194i</t>
  </si>
  <si>
    <t>13,610705198902899+55,28577837179415i</t>
  </si>
  <si>
    <t>3,732311765582198+0,797316593167052i</t>
  </si>
  <si>
    <t>16,444910510463323+65,68729013330739i</t>
  </si>
  <si>
    <t>3,767825342100446+0,8052124530081848i</t>
  </si>
  <si>
    <t>19,53942764993717+78,66153471718133i</t>
  </si>
  <si>
    <t>3,7725552200449455+0,830315934855076i</t>
  </si>
  <si>
    <t>27,16671645578161+134,24983074847404i</t>
  </si>
  <si>
    <t>3,7916+0,8305i</t>
  </si>
  <si>
    <t>338,19358681895136-1,5952368737697145E-8i</t>
  </si>
  <si>
    <t>274,3268395957924-1,2216323630621524E-8i</t>
  </si>
  <si>
    <t>246,2581426186062-1,2086413356406415E-8i</t>
  </si>
  <si>
    <t>185,80092928203982-8,480895026615095E-9i</t>
  </si>
  <si>
    <t>204,4554388527994-1,0224878243714381E-8i</t>
  </si>
  <si>
    <t>147,35292813902214-6,812197640114265E-9i</t>
  </si>
  <si>
    <t>176,7221178811223-9,007938826887913E-9i</t>
  </si>
  <si>
    <t>125,9075539333185-5,88318582440721E-9i</t>
  </si>
  <si>
    <t>159,79888551918853-8,1920463658924E-9i</t>
  </si>
  <si>
    <t>112,3981215457141-5,267788190696338E-9i</t>
  </si>
  <si>
    <t>146,9750535243905-7,52919034242783E-9i</t>
  </si>
  <si>
    <t>103,30639561254529-4,886407092393737E-9i</t>
  </si>
  <si>
    <t>133,24320191030546-1,4272779903839175E-5i</t>
  </si>
  <si>
    <t>97,30486911985003-4,600698587503911E-9i</t>
  </si>
  <si>
    <t>128,56644535827084-3,37330026957125E-4i</t>
  </si>
  <si>
    <t>91,66832791979375-4,341957940348319E-9i</t>
  </si>
  <si>
    <t>122,97873477375067-6,289853228191779E-9i</t>
  </si>
  <si>
    <t>87,01725010330203-4,118289691585371E-9i</t>
  </si>
  <si>
    <t>114,81956435901262+1,5697796115894796E-4i</t>
  </si>
  <si>
    <t>83,71131258137683-3,999133311979196E-9i</t>
  </si>
  <si>
    <t>97,25155588337194-4,988100846508232E-9i</t>
  </si>
  <si>
    <t>72,46837483120986-3,4832815565498933E-9i</t>
  </si>
  <si>
    <t>89,46910813585389-1,4539163762786943E-4i</t>
  </si>
  <si>
    <t>68,78684965442648-3,26954517354023E-9i</t>
  </si>
  <si>
    <t>83,31467488596095-6,9460287248205145E-6i</t>
  </si>
  <si>
    <t>65,49312559751966-3,1033565779951553E-9i</t>
  </si>
  <si>
    <t>80,61774799415701-4,082157761428636E-9i</t>
  </si>
  <si>
    <t>63,89017261631343-3,351650273717087E-7i</t>
  </si>
  <si>
    <t>78,64220678799921-3,937055461700752E-9i</t>
  </si>
  <si>
    <t>61,24760515467263-1,1597610459076419E-7i</t>
  </si>
  <si>
    <t>76,12786362327392+9,03716825312347E-5i</t>
  </si>
  <si>
    <t>60,01083272044655-2,8260632036073175E-9i</t>
  </si>
  <si>
    <t>73,4093021155845-3,670220883194205E-9i</t>
  </si>
  <si>
    <t>58,960803012291265-2,762692635803357E-9i</t>
  </si>
  <si>
    <t>72,325257972435-1,212838318414108E-8i</t>
  </si>
  <si>
    <t>59,05338074823818-2,772436858505004E-9i</t>
  </si>
  <si>
    <t>69,22230647710444+1,7555309701265686E-4i</t>
  </si>
  <si>
    <t>57,01876855179976-2,6759782568267757E-9i</t>
  </si>
  <si>
    <t>67,84126009539385+8,815799984984703E-5i</t>
  </si>
  <si>
    <t>56,89872747357911+7,010197186112239E-9i</t>
  </si>
  <si>
    <t>67,53603623764286-3,328380708349423E-9i</t>
  </si>
  <si>
    <t>56,38857810044997-4,77572163219587E-5i</t>
  </si>
  <si>
    <t>336,90282720039363+0,8071013791614621i</t>
  </si>
  <si>
    <t>275,77921163211096-0,10626971425530586i</t>
  </si>
  <si>
    <t>245,76011220058672+2,1045789511521407i</t>
  </si>
  <si>
    <t>186,11171350531293-0,025963397805412923i</t>
  </si>
  <si>
    <t>204,20621696339387+3,4409735827506993i</t>
  </si>
  <si>
    <t>147,76265858602517+0,023426929747599797i</t>
  </si>
  <si>
    <t>176,61712412319346+4,780707016200389i</t>
  </si>
  <si>
    <t>126,75827187590002+0,06091921279034147i</t>
  </si>
  <si>
    <t>159,80469968139468+6,143477359724358i</t>
  </si>
  <si>
    <t>113,33401908575365+0,09426916332793486i</t>
  </si>
  <si>
    <t>147,08015919028796+7,57287467008847i</t>
  </si>
  <si>
    <t>104,15864145004186+0,12423223866895265i</t>
  </si>
  <si>
    <t>133,44295989985682+8,953541875915496i</t>
  </si>
  <si>
    <t>97,95123745084155+0,15091663413669976i</t>
  </si>
  <si>
    <t>128,86104004250848+10,226418486295447i</t>
  </si>
  <si>
    <t>91,8046102850394+0,17952970839532628i</t>
  </si>
  <si>
    <t>123,37178051901272+11,821385913714037i</t>
  </si>
  <si>
    <t>88,31644294524614+0,20423952796804198i</t>
  </si>
  <si>
    <t>115,3142356406401+12,903692136939181i</t>
  </si>
  <si>
    <t>84,37010401936651+0,22694099979149726i</t>
  </si>
  <si>
    <t>98,31577405998357+19,42804512622435i</t>
  </si>
  <si>
    <t>75,05120422185033+0,3426191305390371i</t>
  </si>
  <si>
    <t>91,18430408833107+26,019384046726238i</t>
  </si>
  <si>
    <t>69,2923870469905+0,45949089674793553i</t>
  </si>
  <si>
    <t>85,73481836180828+33,20662528432844i</t>
  </si>
  <si>
    <t>66,07795449485113+0,5591923998447136i</t>
  </si>
  <si>
    <t>83,77014639378615+39,32409310881937i</t>
  </si>
  <si>
    <t>64,13785276258086+0,6551275577360918i</t>
  </si>
  <si>
    <t>82,54738208200419+43,11044355270931i</t>
  </si>
  <si>
    <t>62,82509598666638+0,7658600486072374i</t>
  </si>
  <si>
    <t>80,80192406673201+49,08620296541348i</t>
  </si>
  <si>
    <t>61,648984804660195+0,8219745737187678i</t>
  </si>
  <si>
    <t>79,64679425060376+59,48953266784069i</t>
  </si>
  <si>
    <t>60,1172203087024+1,0340578810431533i</t>
  </si>
  <si>
    <t>80,14254490469966+71,6832819788123i</t>
  </si>
  <si>
    <t>59,12260239665112+1,136761557708654i</t>
  </si>
  <si>
    <t>80,23169847142009+88,0486311557862i</t>
  </si>
  <si>
    <t>57,87541322760945+1,5208244995279876i</t>
  </si>
  <si>
    <t>82,20657231043386+107,32696573052041i</t>
  </si>
  <si>
    <t>57,28525674907567+1,7720137981148978i</t>
  </si>
  <si>
    <t>88,61779578153828+177,42835497440151i</t>
  </si>
  <si>
    <t>56,953+2,338i</t>
  </si>
  <si>
    <t>659,3873486978952-6,064229988274033E-8i</t>
  </si>
  <si>
    <t>534,8642051962302-4,643986796780197E-8i</t>
  </si>
  <si>
    <t>480,13773184043754-4,594601960592834E-8i</t>
  </si>
  <si>
    <t>362,2622838257628-3,2239787110497954E-8i</t>
  </si>
  <si>
    <t>398,6334902092126-3,886950772219933E-8i</t>
  </si>
  <si>
    <t>287,29906719226716-2,5896414483959245E-8i</t>
  </si>
  <si>
    <t>344,560262356481-3,4246860775938035E-8i</t>
  </si>
  <si>
    <t>245,48617171923127-2,2364695545424593E-8i</t>
  </si>
  <si>
    <t>311,5647806647879-3,111326848028765E-8i</t>
  </si>
  <si>
    <t>219,1457773123735-2,0036113226607923E-8i</t>
  </si>
  <si>
    <t>286,5624309471847-2,8620178702117675E-8i</t>
  </si>
  <si>
    <t>201,41994897979276-1,8575480361398462E-8i</t>
  </si>
  <si>
    <t>259,7881909777142-5,5188040677660805E-8i</t>
  </si>
  <si>
    <t>189,7185045317029-1,74891809842377E-8i</t>
  </si>
  <si>
    <t>250,66958153875308-2,5152477681750018E-8i</t>
  </si>
  <si>
    <t>178,72888115629263-1,6505811898217138E-8i</t>
  </si>
  <si>
    <t>239,77558145733045-1,3311979200707953E-4i</t>
  </si>
  <si>
    <t>169,6598264237811-1,5683539753805727E-8i</t>
  </si>
  <si>
    <t>223,86610286100907-2,248502628623356E-8i</t>
  </si>
  <si>
    <t>163,21515296288013-1,5202549491535402E-8i</t>
  </si>
  <si>
    <t>189,61465428683678-1,6261248875577913E-8i</t>
  </si>
  <si>
    <t>141,29450483412168-1,3065478149309383E-8i</t>
  </si>
  <si>
    <t>174,44122959740798-1,6587753274024125E-8i</t>
  </si>
  <si>
    <t>134,11555013553823-1,2429191435174085E-8i</t>
  </si>
  <si>
    <t>162,44154004475382+5,857204291898622E-6i</t>
  </si>
  <si>
    <t>127,69415964554214-1,1796259257773292E-8i</t>
  </si>
  <si>
    <t>157,18311400123852-1,652533140828632E-8i</t>
  </si>
  <si>
    <t>124,56941955541586-1,1636507295614903E-8i</t>
  </si>
  <si>
    <t>153,3307006944114-1,1767062364053785E-7i</t>
  </si>
  <si>
    <t>119,41670896759423-3,182094671848063E-8i</t>
  </si>
  <si>
    <t>148,42866780178585+5,405071934868757E-8i</t>
  </si>
  <si>
    <t>117,00495552931575-1,074633601979057E-8i</t>
  </si>
  <si>
    <t>143,12904739134703-3,5199577587378066E-4i</t>
  </si>
  <si>
    <t>114,95804628817473-1,0540308722111298E-8i</t>
  </si>
  <si>
    <t>141,01536419026274+5,356913676374194E-5i</t>
  </si>
  <si>
    <t>115,13864907047146+2,2624532873285614E-8i</t>
  </si>
  <si>
    <t>134,96550873061133-1,2959916920248797E-8i</t>
  </si>
  <si>
    <t>111,1717003391747-1,0164841842549899E-8i</t>
  </si>
  <si>
    <t>132,27230269623107-1,114237810134245E-8i</t>
  </si>
  <si>
    <t>110,937207961716+1,9898357611864976E-6i</t>
  </si>
  <si>
    <t>131,67737287834888-1,3030756450546234E-8i</t>
  </si>
  <si>
    <t>109,94224770462365-9,415430761879132E-9i</t>
  </si>
  <si>
    <t>656,7211842057479+0,11508328752759339i</t>
  </si>
  <si>
    <t>537,6906000422512-0,6507147604225616i</t>
  </si>
  <si>
    <t>479,06817713780333+1,587473450209327i</t>
  </si>
  <si>
    <t>362,866792598403-0,40498969035354276i</t>
  </si>
  <si>
    <t>398,02421514817956+3,0185294279488666i</t>
  </si>
  <si>
    <t>288,0966532845554-0,28230982310268044i</t>
  </si>
  <si>
    <t>344,18476333769576+4,428903942699385i</t>
  </si>
  <si>
    <t>247,143535712618-0,2037278217028058i</t>
  </si>
  <si>
    <t>311,34462504725803+5,84773150870341i</t>
  </si>
  <si>
    <t>220,96969682226478-0,14538293208355066i</t>
  </si>
  <si>
    <t>286,4651964335614+7,32726471690621i</t>
  </si>
  <si>
    <t>203,07998090615118-0,09572848599113608i</t>
  </si>
  <si>
    <t>259,7968858706658+8,761996220297638i</t>
  </si>
  <si>
    <t>190,97699625069802-0,05672074501783249i</t>
  </si>
  <si>
    <t>250,77546140525507+10,070689685800701i</t>
  </si>
  <si>
    <t>178,99230936177037-0,016641288998456835i</t>
  </si>
  <si>
    <t>239,97636503043702+11,708960096793719i</t>
  </si>
  <si>
    <t>172,19103715098902+0,015700239962907366i</t>
  </si>
  <si>
    <t>224,16184247689566+12,83948157818893i</t>
  </si>
  <si>
    <t>164,49633262288322+0,04706169012863828i</t>
  </si>
  <si>
    <t>190,40788078692938+19,607918794582663i</t>
  </si>
  <si>
    <t>146,3242329055168+0,18194890587573573i</t>
  </si>
  <si>
    <t>175,80483666903731+26,478714324532504i</t>
  </si>
  <si>
    <t>135,09167637257934+0,31129910285240964i</t>
  </si>
  <si>
    <t>164,4403505935494+33,978187453680896i</t>
  </si>
  <si>
    <t>128,8189907858731+0,4189672271250718i</t>
  </si>
  <si>
    <t>159,85970328944214+40,418148202688485i</t>
  </si>
  <si>
    <t>125,0293880184957+0,5200453065891519i</t>
  </si>
  <si>
    <t>156,71811733782536+44,53611468996274i</t>
  </si>
  <si>
    <t>122,46018705877454+0,6348864513813377i</t>
  </si>
  <si>
    <t>152,55008699799959+50,850359375927674i</t>
  </si>
  <si>
    <t>120,15954875023336+0,6945449383441276i</t>
  </si>
  <si>
    <t>148,7582464634923+61,929840828180694i</t>
  </si>
  <si>
    <t>117,14273424004118+0,9137618561615657i</t>
  </si>
  <si>
    <t>148,1839968808163+74,79816923343041i</t>
  </si>
  <si>
    <t>115,18047459387522+1,0223991418776996i</t>
  </si>
  <si>
    <t>145,26418097280185+92,5246387214472i</t>
  </si>
  <si>
    <t>112,63757060284654+1,4265318390736126i</t>
  </si>
  <si>
    <t>145,82405908147382+113,21008704597985i</t>
  </si>
  <si>
    <t>111,38161630927372+1,7006676665543068i</t>
  </si>
  <si>
    <t>150,36144872302634+186,87912175970516i</t>
  </si>
  <si>
    <t>110,31+2,3831i</t>
  </si>
  <si>
    <r>
      <t>Rmed∞ (</t>
    </r>
    <r>
      <rPr>
        <b/>
        <sz val="11"/>
        <color theme="1"/>
        <rFont val="Calibri"/>
        <family val="2"/>
      </rPr>
      <t>Ω)</t>
    </r>
  </si>
  <si>
    <t>p (Ω.m)</t>
  </si>
  <si>
    <t>Cg (m)</t>
  </si>
  <si>
    <t>pcu(Ω/mm².km)</t>
  </si>
  <si>
    <t>A (mm²)</t>
  </si>
  <si>
    <t>Rs (Ω/km)</t>
  </si>
  <si>
    <t xml:space="preserve">Zs (Ω/km) </t>
  </si>
  <si>
    <t>1,3439069021425247+0,5298764706375344i</t>
  </si>
  <si>
    <t>3,582376770583496+0,7067946590924175i</t>
  </si>
  <si>
    <t>59,91921539522289+0,7443470526300021i</t>
  </si>
  <si>
    <t>116,79795067665087+0,6319137801647258i</t>
  </si>
  <si>
    <t>6,04335854491927+2,965067414146472i</t>
  </si>
  <si>
    <t>Parameter k survey</t>
  </si>
  <si>
    <t>Results obtained by computer simulation of the case study in COMSOL</t>
  </si>
  <si>
    <r>
      <rPr>
        <b/>
        <sz val="11"/>
        <color theme="1"/>
        <rFont val="Calibri"/>
        <family val="2"/>
      </rPr>
      <t>ρ</t>
    </r>
    <r>
      <rPr>
        <b/>
        <sz val="11"/>
        <color theme="1"/>
        <rFont val="Calibri"/>
        <family val="2"/>
        <scheme val="minor"/>
      </rPr>
      <t xml:space="preserve"> (m)</t>
    </r>
  </si>
  <si>
    <t>Results obtained by computer simulation of the case study using COMSOL ( Electromagnetic Field Modeling ) and ATP ( Lumped Parameter Modeling )</t>
  </si>
  <si>
    <t>Where:</t>
  </si>
  <si>
    <t>h is the depth of burial (m)</t>
  </si>
  <si>
    <t>h (m)</t>
  </si>
  <si>
    <t>L (m)</t>
  </si>
  <si>
    <t>ρ is the medium earth resistivity (Ω.m)</t>
  </si>
  <si>
    <t>Cg is the geometric mean radius of the electrode (m)</t>
  </si>
  <si>
    <t>Zs is the horizontal electrodes self-impedance (Ω)</t>
  </si>
  <si>
    <t>Rp is the horizontal electrodes grounding resistance (Ω)</t>
  </si>
  <si>
    <t>Rf corresponds to the turbine grounding resistance (Ω)</t>
  </si>
  <si>
    <t>L is the length of the horizontal electrode (m)</t>
  </si>
  <si>
    <t>A is the cross-sectional area of the horizontal eletrode (mm2)</t>
  </si>
  <si>
    <t>pcu is the resistivity of copper (Ω/mm².km)</t>
  </si>
  <si>
    <r>
      <t>Rs is the series resistance of the horizontal electrode   (</t>
    </r>
    <r>
      <rPr>
        <sz val="11"/>
        <color theme="1"/>
        <rFont val="Calibri"/>
        <family val="2"/>
      </rPr>
      <t>Ω</t>
    </r>
    <r>
      <rPr>
        <sz val="11"/>
        <color theme="1"/>
        <rFont val="Arial"/>
        <family val="2"/>
      </rPr>
      <t>/km)</t>
    </r>
  </si>
  <si>
    <t>Zs_lumped (Ω)</t>
  </si>
  <si>
    <t>Rp_lumped (Ω)</t>
  </si>
  <si>
    <t>Rs_lumped (Ω)</t>
  </si>
  <si>
    <t>Lp_lumped (H)</t>
  </si>
  <si>
    <t>INPUT PARAMETERS</t>
  </si>
  <si>
    <t>Rc (Ω)</t>
  </si>
  <si>
    <t>k</t>
  </si>
  <si>
    <t>Project data</t>
  </si>
  <si>
    <t>Lumped parameter modeling using ATP</t>
  </si>
  <si>
    <t>Electromagnetic Field Modeling using COMSOL</t>
  </si>
  <si>
    <t>Lumped parameter modeling according Section 3</t>
  </si>
  <si>
    <t>Rf (Ω)</t>
  </si>
  <si>
    <t>Lumped port impedance (Ω)</t>
  </si>
  <si>
    <t>R (Ω)</t>
  </si>
  <si>
    <t>X (Ω)</t>
  </si>
  <si>
    <t>|Zmed| (Ω)</t>
  </si>
  <si>
    <t>θ (°)</t>
  </si>
  <si>
    <t>|Zmed|(Ω) [23]</t>
  </si>
  <si>
    <t>Erro (%) [23]</t>
  </si>
  <si>
    <t>Erro (%) [Proposed]</t>
  </si>
  <si>
    <t>|Zmed|(Ω) [Proposed]</t>
  </si>
  <si>
    <t>COMPUTACIONAL SIMULATION RESULTS</t>
  </si>
  <si>
    <t>Rc is the resistance parallel to the measurement loop to represent the mutual resistance between the turbine grounding under test and its adjacent horizontal electrode</t>
  </si>
  <si>
    <t>k is the adjustment parameter introduced to tuning the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</si>
</sst>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7" formatCode="0.0E+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4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3" fillId="0" borderId="0" xfId="0" applyFont="1"/>
    <xf numFmtId="0" fontId="2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2" fillId="7" borderId="1" xfId="0" applyNumberFormat="1" applyFon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9" fontId="0" fillId="7" borderId="1" xfId="1" applyFont="1" applyFill="1" applyBorder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6" fillId="8" borderId="1" xfId="0" applyFont="1" applyFill="1" applyBorder="1" applyAlignment="1">
      <alignment horizontal="center" wrapText="1"/>
    </xf>
    <xf numFmtId="0" fontId="3" fillId="8" borderId="1" xfId="0" applyFont="1" applyFill="1" applyBorder="1" applyAlignment="1">
      <alignment horizontal="center" wrapText="1"/>
    </xf>
    <xf numFmtId="0" fontId="7" fillId="8" borderId="1" xfId="0" applyFont="1" applyFill="1" applyBorder="1" applyAlignment="1">
      <alignment horizontal="center"/>
    </xf>
    <xf numFmtId="2" fontId="7" fillId="8" borderId="1" xfId="0" applyNumberFormat="1" applyFont="1" applyFill="1" applyBorder="1" applyAlignment="1">
      <alignment horizontal="center"/>
    </xf>
    <xf numFmtId="11" fontId="7" fillId="8" borderId="1" xfId="0" applyNumberFormat="1" applyFon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7" fontId="0" fillId="8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0" fontId="0" fillId="2" borderId="1" xfId="1" applyNumberFormat="1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 wrapText="1"/>
    </xf>
    <xf numFmtId="165" fontId="0" fillId="8" borderId="6" xfId="0" applyNumberFormat="1" applyFill="1" applyBorder="1" applyAlignment="1">
      <alignment horizontal="center"/>
    </xf>
    <xf numFmtId="165" fontId="0" fillId="8" borderId="8" xfId="0" applyNumberFormat="1" applyFill="1" applyBorder="1" applyAlignment="1">
      <alignment horizontal="center"/>
    </xf>
    <xf numFmtId="11" fontId="0" fillId="8" borderId="8" xfId="0" applyNumberFormat="1" applyFill="1" applyBorder="1" applyAlignment="1">
      <alignment horizontal="center"/>
    </xf>
    <xf numFmtId="164" fontId="0" fillId="8" borderId="8" xfId="0" applyNumberFormat="1" applyFill="1" applyBorder="1" applyAlignment="1">
      <alignment horizontal="center"/>
    </xf>
    <xf numFmtId="165" fontId="0" fillId="8" borderId="9" xfId="0" applyNumberForma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0" fontId="0" fillId="2" borderId="6" xfId="1" applyNumberFormat="1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10" fontId="0" fillId="2" borderId="8" xfId="1" applyNumberFormat="1" applyFont="1" applyFill="1" applyBorder="1" applyAlignment="1">
      <alignment horizontal="center"/>
    </xf>
    <xf numFmtId="10" fontId="0" fillId="2" borderId="9" xfId="1" applyNumberFormat="1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 wrapText="1"/>
    </xf>
    <xf numFmtId="0" fontId="3" fillId="8" borderId="5" xfId="0" applyFont="1" applyFill="1" applyBorder="1" applyAlignment="1">
      <alignment horizontal="center" wrapText="1"/>
    </xf>
    <xf numFmtId="0" fontId="3" fillId="8" borderId="7" xfId="0" applyFont="1" applyFill="1" applyBorder="1" applyAlignment="1">
      <alignment horizontal="center" wrapText="1"/>
    </xf>
    <xf numFmtId="0" fontId="3" fillId="8" borderId="8" xfId="0" applyFont="1" applyFill="1" applyBorder="1" applyAlignment="1">
      <alignment horizontal="center" wrapText="1"/>
    </xf>
    <xf numFmtId="0" fontId="7" fillId="8" borderId="8" xfId="0" applyFont="1" applyFill="1" applyBorder="1" applyAlignment="1">
      <alignment horizontal="center"/>
    </xf>
    <xf numFmtId="2" fontId="7" fillId="8" borderId="8" xfId="0" applyNumberFormat="1" applyFont="1" applyFill="1" applyBorder="1" applyAlignment="1">
      <alignment horizontal="center"/>
    </xf>
    <xf numFmtId="11" fontId="7" fillId="8" borderId="8" xfId="0" applyNumberFormat="1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6" xfId="0" applyFill="1" applyBorder="1"/>
    <xf numFmtId="0" fontId="0" fillId="8" borderId="9" xfId="0" applyFill="1" applyBorder="1"/>
    <xf numFmtId="0" fontId="2" fillId="8" borderId="4" xfId="0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4" xfId="0" applyFill="1" applyBorder="1" applyAlignment="1"/>
    <xf numFmtId="0" fontId="0" fillId="8" borderId="5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θ @ 10240 Ω.m @ 1572 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pt-B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θmed_remoto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[1]Entendendo_a_Mutua_width_1m!$A$191:$A$211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800</c:v>
                </c:pt>
                <c:pt idx="19">
                  <c:v>1000</c:v>
                </c:pt>
                <c:pt idx="20">
                  <c:v>1500</c:v>
                </c:pt>
              </c:numCache>
            </c:numRef>
          </c:xVal>
          <c:yVal>
            <c:numRef>
              <c:f>[1]Entendendo_a_Mutua_width_1m!$H$191:$H$211</c:f>
              <c:numCache>
                <c:formatCode>General</c:formatCode>
                <c:ptCount val="21"/>
                <c:pt idx="0">
                  <c:v>1.0040465815490019E-2</c:v>
                </c:pt>
                <c:pt idx="1">
                  <c:v>0.18985856339322249</c:v>
                </c:pt>
                <c:pt idx="2">
                  <c:v>0.43451045047073678</c:v>
                </c:pt>
                <c:pt idx="3">
                  <c:v>0.73723048327219953</c:v>
                </c:pt>
                <c:pt idx="4">
                  <c:v>1.0760132597443359</c:v>
                </c:pt>
                <c:pt idx="5">
                  <c:v>1.4652035554199845</c:v>
                </c:pt>
                <c:pt idx="6">
                  <c:v>1.9316443541008166</c:v>
                </c:pt>
                <c:pt idx="7">
                  <c:v>2.2996593677766439</c:v>
                </c:pt>
                <c:pt idx="8">
                  <c:v>2.793368330036524</c:v>
                </c:pt>
                <c:pt idx="9">
                  <c:v>3.278190380995615</c:v>
                </c:pt>
                <c:pt idx="10">
                  <c:v>5.8795089066894777</c:v>
                </c:pt>
                <c:pt idx="11">
                  <c:v>8.5651822226090353</c:v>
                </c:pt>
                <c:pt idx="12">
                  <c:v>11.674682194004108</c:v>
                </c:pt>
                <c:pt idx="13">
                  <c:v>14.189026594383311</c:v>
                </c:pt>
                <c:pt idx="14">
                  <c:v>15.864075984983042</c:v>
                </c:pt>
                <c:pt idx="15">
                  <c:v>18.435060499390612</c:v>
                </c:pt>
                <c:pt idx="16">
                  <c:v>22.602547169358065</c:v>
                </c:pt>
                <c:pt idx="17">
                  <c:v>26.783068953550664</c:v>
                </c:pt>
                <c:pt idx="18">
                  <c:v>32.494710910036702</c:v>
                </c:pt>
                <c:pt idx="19">
                  <c:v>37.823873901401463</c:v>
                </c:pt>
                <c:pt idx="20">
                  <c:v>51.180122091224128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B6-4FD9-B438-357D85DF837D}"/>
            </c:ext>
          </c:extLst>
        </c:ser>
        <c:ser>
          <c:idx val="1"/>
          <c:order val="1"/>
          <c:tx>
            <c:v>θmed_11m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[1]Entendendo_a_Mutua_width_1m!$A$191:$A$211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800</c:v>
                </c:pt>
                <c:pt idx="19">
                  <c:v>1000</c:v>
                </c:pt>
                <c:pt idx="20">
                  <c:v>1500</c:v>
                </c:pt>
              </c:numCache>
            </c:numRef>
          </c:xVal>
          <c:yVal>
            <c:numRef>
              <c:f>[1]Entendendo_a_Mutua_width_1m!$M$191:$M$211</c:f>
              <c:numCache>
                <c:formatCode>General</c:formatCode>
                <c:ptCount val="21"/>
                <c:pt idx="0">
                  <c:v>-6.9339488610386302E-2</c:v>
                </c:pt>
                <c:pt idx="1">
                  <c:v>-6.3946855546360398E-2</c:v>
                </c:pt>
                <c:pt idx="2">
                  <c:v>-5.6144894489975172E-2</c:v>
                </c:pt>
                <c:pt idx="3">
                  <c:v>-4.7230617120347387E-2</c:v>
                </c:pt>
                <c:pt idx="4">
                  <c:v>-3.769669479341814E-2</c:v>
                </c:pt>
                <c:pt idx="5">
                  <c:v>-2.7008264407689463E-2</c:v>
                </c:pt>
                <c:pt idx="6">
                  <c:v>-1.7017019162537263E-2</c:v>
                </c:pt>
                <c:pt idx="7">
                  <c:v>-5.3269083231655906E-3</c:v>
                </c:pt>
                <c:pt idx="8">
                  <c:v>5.2241829749568149E-3</c:v>
                </c:pt>
                <c:pt idx="9">
                  <c:v>1.6392074549994737E-2</c:v>
                </c:pt>
                <c:pt idx="10">
                  <c:v>7.1245198513595606E-2</c:v>
                </c:pt>
                <c:pt idx="11">
                  <c:v>0.13202954962470789</c:v>
                </c:pt>
                <c:pt idx="12">
                  <c:v>0.1863465090160237</c:v>
                </c:pt>
                <c:pt idx="13">
                  <c:v>0.23831380658954071</c:v>
                </c:pt>
                <c:pt idx="14">
                  <c:v>0.29704338284622084</c:v>
                </c:pt>
                <c:pt idx="15">
                  <c:v>0.33117676361350062</c:v>
                </c:pt>
                <c:pt idx="16">
                  <c:v>0.44692175191612327</c:v>
                </c:pt>
                <c:pt idx="17">
                  <c:v>0.50857246039153037</c:v>
                </c:pt>
                <c:pt idx="18">
                  <c:v>0.72560055872290785</c:v>
                </c:pt>
                <c:pt idx="19">
                  <c:v>0.87477190177440212</c:v>
                </c:pt>
                <c:pt idx="20">
                  <c:v>1.2376061640574063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B6-4FD9-B438-357D85DF837D}"/>
            </c:ext>
          </c:extLst>
        </c:ser>
        <c:ser>
          <c:idx val="2"/>
          <c:order val="2"/>
          <c:tx>
            <c:v>θmed_mútua_11m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[1]Entendendo_a_Mutua_width_1m!$A$191:$A$211</c:f>
              <c:numCache>
                <c:formatCode>General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500</c:v>
                </c:pt>
                <c:pt idx="17">
                  <c:v>600</c:v>
                </c:pt>
                <c:pt idx="18">
                  <c:v>800</c:v>
                </c:pt>
                <c:pt idx="19">
                  <c:v>1000</c:v>
                </c:pt>
                <c:pt idx="20">
                  <c:v>1500</c:v>
                </c:pt>
              </c:numCache>
            </c:numRef>
          </c:xVal>
          <c:yVal>
            <c:numRef>
              <c:f>[1]Entendendo_a_Mutua_width_1m!$R$191:$R$211</c:f>
              <c:numCache>
                <c:formatCode>General</c:formatCode>
                <c:ptCount val="21"/>
                <c:pt idx="0">
                  <c:v>0.36861442839884295</c:v>
                </c:pt>
                <c:pt idx="1">
                  <c:v>0.98233375864969352</c:v>
                </c:pt>
                <c:pt idx="2">
                  <c:v>1.7199266909378175</c:v>
                </c:pt>
                <c:pt idx="3">
                  <c:v>2.7331567417781333</c:v>
                </c:pt>
                <c:pt idx="4">
                  <c:v>3.7939520646257594</c:v>
                </c:pt>
                <c:pt idx="5">
                  <c:v>5.0870891637898552</c:v>
                </c:pt>
                <c:pt idx="6">
                  <c:v>7.3021999248824727</c:v>
                </c:pt>
                <c:pt idx="7">
                  <c:v>7.9991130753821142</c:v>
                </c:pt>
                <c:pt idx="8">
                  <c:v>9.7874423595009006</c:v>
                </c:pt>
                <c:pt idx="9">
                  <c:v>12.101141093471156</c:v>
                </c:pt>
                <c:pt idx="10">
                  <c:v>23.781244195634692</c:v>
                </c:pt>
                <c:pt idx="11">
                  <c:v>32.729917759453372</c:v>
                </c:pt>
                <c:pt idx="12">
                  <c:v>43.292628944877308</c:v>
                </c:pt>
                <c:pt idx="13">
                  <c:v>48.879634356835467</c:v>
                </c:pt>
                <c:pt idx="14">
                  <c:v>52.033622175413711</c:v>
                </c:pt>
                <c:pt idx="15">
                  <c:v>57.14569569897651</c:v>
                </c:pt>
                <c:pt idx="16">
                  <c:v>62.609044743056636</c:v>
                </c:pt>
                <c:pt idx="17">
                  <c:v>65.898689247835549</c:v>
                </c:pt>
                <c:pt idx="18">
                  <c:v>70.295113409827565</c:v>
                </c:pt>
                <c:pt idx="19">
                  <c:v>72.835402624761016</c:v>
                </c:pt>
                <c:pt idx="20">
                  <c:v>77.751946811223675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B6-4FD9-B438-357D85DF8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950272"/>
        <c:axId val="816950632"/>
      </c:scatterChart>
      <c:valAx>
        <c:axId val="81695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Comprimento do eletrodo horizontal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pt-BR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6950632"/>
        <c:crosses val="autoZero"/>
        <c:crossBetween val="midCat"/>
      </c:valAx>
      <c:valAx>
        <c:axId val="8169506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θ(°)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l-GR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695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4</xdr:row>
          <xdr:rowOff>0</xdr:rowOff>
        </xdr:from>
        <xdr:to>
          <xdr:col>6</xdr:col>
          <xdr:colOff>127000</xdr:colOff>
          <xdr:row>4</xdr:row>
          <xdr:rowOff>12700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4</xdr:row>
          <xdr:rowOff>0</xdr:rowOff>
        </xdr:from>
        <xdr:to>
          <xdr:col>4</xdr:col>
          <xdr:colOff>139700</xdr:colOff>
          <xdr:row>4</xdr:row>
          <xdr:rowOff>12700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4</xdr:row>
          <xdr:rowOff>0</xdr:rowOff>
        </xdr:from>
        <xdr:to>
          <xdr:col>3</xdr:col>
          <xdr:colOff>133350</xdr:colOff>
          <xdr:row>4</xdr:row>
          <xdr:rowOff>31750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4</xdr:row>
          <xdr:rowOff>0</xdr:rowOff>
        </xdr:from>
        <xdr:to>
          <xdr:col>6</xdr:col>
          <xdr:colOff>127000</xdr:colOff>
          <xdr:row>4</xdr:row>
          <xdr:rowOff>12700</xdr:rowOff>
        </xdr:to>
        <xdr:sp macro="" textlink="">
          <xdr:nvSpPr>
            <xdr:cNvPr id="2058" name="Object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4</xdr:row>
          <xdr:rowOff>0</xdr:rowOff>
        </xdr:from>
        <xdr:to>
          <xdr:col>4</xdr:col>
          <xdr:colOff>139700</xdr:colOff>
          <xdr:row>4</xdr:row>
          <xdr:rowOff>12700</xdr:rowOff>
        </xdr:to>
        <xdr:sp macro="" textlink="">
          <xdr:nvSpPr>
            <xdr:cNvPr id="2059" name="Object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4</xdr:row>
          <xdr:rowOff>0</xdr:rowOff>
        </xdr:from>
        <xdr:to>
          <xdr:col>3</xdr:col>
          <xdr:colOff>133350</xdr:colOff>
          <xdr:row>4</xdr:row>
          <xdr:rowOff>31750</xdr:rowOff>
        </xdr:to>
        <xdr:sp macro="" textlink="">
          <xdr:nvSpPr>
            <xdr:cNvPr id="2060" name="Object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10585</xdr:colOff>
      <xdr:row>73</xdr:row>
      <xdr:rowOff>148166</xdr:rowOff>
    </xdr:from>
    <xdr:to>
      <xdr:col>63</xdr:col>
      <xdr:colOff>296333</xdr:colOff>
      <xdr:row>88</xdr:row>
      <xdr:rowOff>127000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7A32B1-00FE-4B08-A711-669B4E06B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26837623f5703f51/&#193;rea%20de%20Trabalho/Mutual%20resistance%20paper/principal_1.xlsx" TargetMode="External"/><Relationship Id="rId1" Type="http://schemas.openxmlformats.org/officeDocument/2006/relationships/externalLinkPath" Target="Mutual%20resistance%20paper/principal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eral"/>
      <sheetName val="0,011or1mHE"/>
      <sheetName val="Planilha1"/>
      <sheetName val="L_topology_width1m"/>
      <sheetName val="Entendendo_a_Mutua_width_1m"/>
      <sheetName val="eletrodos_horizontais"/>
      <sheetName val="T_topology_width1m"/>
      <sheetName val="Planilha2"/>
      <sheetName val="T_topology_width3m"/>
      <sheetName val="Delta_erro"/>
      <sheetName val="lenght_300_mag"/>
      <sheetName val="1572Hz"/>
      <sheetName val="DC_fine"/>
      <sheetName val="DC_finer"/>
      <sheetName val="60_1572_25000"/>
      <sheetName val="Planilha3"/>
    </sheetNames>
    <sheetDataSet>
      <sheetData sheetId="0"/>
      <sheetData sheetId="1"/>
      <sheetData sheetId="2"/>
      <sheetData sheetId="3"/>
      <sheetData sheetId="4">
        <row r="191">
          <cell r="A191">
            <v>10</v>
          </cell>
          <cell r="H191">
            <v>1.0040465815490019E-2</v>
          </cell>
          <cell r="M191">
            <v>-6.9339488610386302E-2</v>
          </cell>
          <cell r="R191">
            <v>0.36861442839884295</v>
          </cell>
        </row>
        <row r="192">
          <cell r="A192">
            <v>20</v>
          </cell>
          <cell r="H192">
            <v>0.18985856339322249</v>
          </cell>
          <cell r="M192">
            <v>-6.3946855546360398E-2</v>
          </cell>
          <cell r="R192">
            <v>0.98233375864969352</v>
          </cell>
        </row>
        <row r="193">
          <cell r="A193">
            <v>30</v>
          </cell>
          <cell r="H193">
            <v>0.43451045047073678</v>
          </cell>
          <cell r="M193">
            <v>-5.6144894489975172E-2</v>
          </cell>
          <cell r="R193">
            <v>1.7199266909378175</v>
          </cell>
        </row>
        <row r="194">
          <cell r="A194">
            <v>40</v>
          </cell>
          <cell r="H194">
            <v>0.73723048327219953</v>
          </cell>
          <cell r="M194">
            <v>-4.7230617120347387E-2</v>
          </cell>
          <cell r="R194">
            <v>2.7331567417781333</v>
          </cell>
        </row>
        <row r="195">
          <cell r="A195">
            <v>50</v>
          </cell>
          <cell r="H195">
            <v>1.0760132597443359</v>
          </cell>
          <cell r="M195">
            <v>-3.769669479341814E-2</v>
          </cell>
          <cell r="R195">
            <v>3.7939520646257594</v>
          </cell>
        </row>
        <row r="196">
          <cell r="A196">
            <v>60</v>
          </cell>
          <cell r="H196">
            <v>1.4652035554199845</v>
          </cell>
          <cell r="M196">
            <v>-2.7008264407689463E-2</v>
          </cell>
          <cell r="R196">
            <v>5.0870891637898552</v>
          </cell>
        </row>
        <row r="197">
          <cell r="A197">
            <v>70</v>
          </cell>
          <cell r="H197">
            <v>1.9316443541008166</v>
          </cell>
          <cell r="M197">
            <v>-1.7017019162537263E-2</v>
          </cell>
          <cell r="R197">
            <v>7.3021999248824727</v>
          </cell>
        </row>
        <row r="198">
          <cell r="A198">
            <v>80</v>
          </cell>
          <cell r="H198">
            <v>2.2996593677766439</v>
          </cell>
          <cell r="M198">
            <v>-5.3269083231655906E-3</v>
          </cell>
          <cell r="R198">
            <v>7.9991130753821142</v>
          </cell>
        </row>
        <row r="199">
          <cell r="A199">
            <v>90</v>
          </cell>
          <cell r="H199">
            <v>2.793368330036524</v>
          </cell>
          <cell r="M199">
            <v>5.2241829749568149E-3</v>
          </cell>
          <cell r="R199">
            <v>9.7874423595009006</v>
          </cell>
        </row>
        <row r="200">
          <cell r="A200">
            <v>100</v>
          </cell>
          <cell r="H200">
            <v>3.278190380995615</v>
          </cell>
          <cell r="M200">
            <v>1.6392074549994737E-2</v>
          </cell>
          <cell r="R200">
            <v>12.101141093471156</v>
          </cell>
        </row>
        <row r="201">
          <cell r="A201">
            <v>150</v>
          </cell>
          <cell r="H201">
            <v>5.8795089066894777</v>
          </cell>
          <cell r="M201">
            <v>7.1245198513595606E-2</v>
          </cell>
          <cell r="R201">
            <v>23.781244195634692</v>
          </cell>
        </row>
        <row r="202">
          <cell r="A202">
            <v>200</v>
          </cell>
          <cell r="H202">
            <v>8.5651822226090353</v>
          </cell>
          <cell r="M202">
            <v>0.13202954962470789</v>
          </cell>
          <cell r="R202">
            <v>32.729917759453372</v>
          </cell>
        </row>
        <row r="203">
          <cell r="A203">
            <v>250</v>
          </cell>
          <cell r="H203">
            <v>11.674682194004108</v>
          </cell>
          <cell r="M203">
            <v>0.1863465090160237</v>
          </cell>
          <cell r="R203">
            <v>43.292628944877308</v>
          </cell>
        </row>
        <row r="204">
          <cell r="A204">
            <v>300</v>
          </cell>
          <cell r="H204">
            <v>14.189026594383311</v>
          </cell>
          <cell r="M204">
            <v>0.23831380658954071</v>
          </cell>
          <cell r="R204">
            <v>48.879634356835467</v>
          </cell>
        </row>
        <row r="205">
          <cell r="A205">
            <v>350</v>
          </cell>
          <cell r="H205">
            <v>15.864075984983042</v>
          </cell>
          <cell r="M205">
            <v>0.29704338284622084</v>
          </cell>
          <cell r="R205">
            <v>52.033622175413711</v>
          </cell>
        </row>
        <row r="206">
          <cell r="A206">
            <v>400</v>
          </cell>
          <cell r="H206">
            <v>18.435060499390612</v>
          </cell>
          <cell r="M206">
            <v>0.33117676361350062</v>
          </cell>
          <cell r="R206">
            <v>57.14569569897651</v>
          </cell>
        </row>
        <row r="207">
          <cell r="A207">
            <v>500</v>
          </cell>
          <cell r="H207">
            <v>22.602547169358065</v>
          </cell>
          <cell r="M207">
            <v>0.44692175191612327</v>
          </cell>
          <cell r="R207">
            <v>62.609044743056636</v>
          </cell>
        </row>
        <row r="208">
          <cell r="A208">
            <v>600</v>
          </cell>
          <cell r="H208">
            <v>26.783068953550664</v>
          </cell>
          <cell r="M208">
            <v>0.50857246039153037</v>
          </cell>
          <cell r="R208">
            <v>65.898689247835549</v>
          </cell>
        </row>
        <row r="209">
          <cell r="A209">
            <v>800</v>
          </cell>
          <cell r="H209">
            <v>32.494710910036702</v>
          </cell>
          <cell r="M209">
            <v>0.72560055872290785</v>
          </cell>
          <cell r="R209">
            <v>70.295113409827565</v>
          </cell>
        </row>
        <row r="210">
          <cell r="A210">
            <v>1000</v>
          </cell>
          <cell r="H210">
            <v>37.823873901401463</v>
          </cell>
          <cell r="M210">
            <v>0.87477190177440212</v>
          </cell>
          <cell r="R210">
            <v>72.835402624761016</v>
          </cell>
        </row>
        <row r="211">
          <cell r="A211">
            <v>1500</v>
          </cell>
          <cell r="H211">
            <v>51.180122091224128</v>
          </cell>
          <cell r="M211">
            <v>1.2376061640574063</v>
          </cell>
          <cell r="R211">
            <v>77.751946811223675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wmf"/><Relationship Id="rId3" Type="http://schemas.openxmlformats.org/officeDocument/2006/relationships/oleObject" Target="../embeddings/oleObject1.bin"/><Relationship Id="rId7" Type="http://schemas.openxmlformats.org/officeDocument/2006/relationships/oleObject" Target="../embeddings/oleObject3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wmf"/><Relationship Id="rId11" Type="http://schemas.openxmlformats.org/officeDocument/2006/relationships/oleObject" Target="../embeddings/oleObject6.bin"/><Relationship Id="rId5" Type="http://schemas.openxmlformats.org/officeDocument/2006/relationships/oleObject" Target="../embeddings/oleObject2.bin"/><Relationship Id="rId10" Type="http://schemas.openxmlformats.org/officeDocument/2006/relationships/oleObject" Target="../embeddings/oleObject5.bin"/><Relationship Id="rId4" Type="http://schemas.openxmlformats.org/officeDocument/2006/relationships/image" Target="../media/image1.wmf"/><Relationship Id="rId9" Type="http://schemas.openxmlformats.org/officeDocument/2006/relationships/oleObject" Target="../embeddings/oleObject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4E7EC-159B-42E0-98A3-78DA4C6D2FB2}">
  <dimension ref="A1:X30"/>
  <sheetViews>
    <sheetView tabSelected="1" workbookViewId="0">
      <selection activeCell="O6" sqref="O6"/>
    </sheetView>
  </sheetViews>
  <sheetFormatPr defaultColWidth="10.81640625" defaultRowHeight="14.5" x14ac:dyDescent="0.35"/>
  <cols>
    <col min="2" max="2" width="5.26953125" bestFit="1" customWidth="1"/>
    <col min="3" max="3" width="7.1796875" bestFit="1" customWidth="1"/>
    <col min="4" max="4" width="6.81640625" bestFit="1" customWidth="1"/>
    <col min="5" max="5" width="14.453125" bestFit="1" customWidth="1"/>
    <col min="6" max="6" width="7.6328125" bestFit="1" customWidth="1"/>
    <col min="7" max="7" width="9.26953125" bestFit="1" customWidth="1"/>
    <col min="8" max="8" width="35.7265625" bestFit="1" customWidth="1"/>
    <col min="9" max="9" width="36.7265625" bestFit="1" customWidth="1"/>
    <col min="10" max="10" width="13.54296875" bestFit="1" customWidth="1"/>
    <col min="11" max="11" width="13.26953125" bestFit="1" customWidth="1"/>
    <col min="12" max="12" width="13.1796875" bestFit="1" customWidth="1"/>
    <col min="13" max="13" width="8.26953125" bestFit="1" customWidth="1"/>
    <col min="14" max="14" width="3.26953125" bestFit="1" customWidth="1"/>
    <col min="15" max="15" width="8.26953125" bestFit="1" customWidth="1"/>
    <col min="16" max="16" width="37.81640625" bestFit="1" customWidth="1"/>
    <col min="17" max="17" width="8.26953125" bestFit="1" customWidth="1"/>
    <col min="18" max="18" width="6.26953125" bestFit="1" customWidth="1"/>
    <col min="19" max="19" width="10.453125" bestFit="1" customWidth="1"/>
    <col min="20" max="20" width="4.90625" customWidth="1"/>
    <col min="21" max="21" width="13.81640625" bestFit="1" customWidth="1"/>
    <col min="22" max="22" width="11.26953125" bestFit="1" customWidth="1"/>
    <col min="23" max="23" width="19.90625" style="24" bestFit="1" customWidth="1"/>
    <col min="24" max="24" width="17.453125" style="24" bestFit="1" customWidth="1"/>
  </cols>
  <sheetData>
    <row r="1" spans="1:24" ht="18.5" x14ac:dyDescent="0.45">
      <c r="A1" s="23" t="s">
        <v>457</v>
      </c>
      <c r="W1"/>
      <c r="X1"/>
    </row>
    <row r="2" spans="1:24" ht="15" thickBot="1" x14ac:dyDescent="0.4"/>
    <row r="3" spans="1:24" ht="15.5" thickTop="1" thickBot="1" x14ac:dyDescent="0.4">
      <c r="A3" s="64" t="s">
        <v>475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70"/>
      <c r="P3" s="46" t="s">
        <v>492</v>
      </c>
      <c r="Q3" s="47"/>
      <c r="R3" s="47"/>
      <c r="S3" s="47"/>
      <c r="T3" s="47"/>
      <c r="U3" s="47"/>
      <c r="V3" s="47"/>
      <c r="W3" s="47"/>
      <c r="X3" s="48"/>
    </row>
    <row r="4" spans="1:24" ht="15" thickTop="1" x14ac:dyDescent="0.35">
      <c r="A4" s="64" t="s">
        <v>478</v>
      </c>
      <c r="B4" s="66"/>
      <c r="C4" s="66"/>
      <c r="D4" s="66"/>
      <c r="E4" s="66"/>
      <c r="F4" s="66"/>
      <c r="G4" s="66"/>
      <c r="H4" s="67"/>
      <c r="I4" s="64" t="s">
        <v>481</v>
      </c>
      <c r="J4" s="71"/>
      <c r="K4" s="71"/>
      <c r="L4" s="71"/>
      <c r="M4" s="71"/>
      <c r="N4" s="71"/>
      <c r="O4" s="72"/>
      <c r="P4" s="46" t="s">
        <v>480</v>
      </c>
      <c r="Q4" s="75"/>
      <c r="R4" s="75"/>
      <c r="S4" s="75"/>
      <c r="T4" s="76"/>
      <c r="U4" s="46" t="s">
        <v>479</v>
      </c>
      <c r="V4" s="75"/>
      <c r="W4" s="75"/>
      <c r="X4" s="76"/>
    </row>
    <row r="5" spans="1:24" x14ac:dyDescent="0.35">
      <c r="A5" s="57" t="s">
        <v>461</v>
      </c>
      <c r="B5" s="28" t="s">
        <v>460</v>
      </c>
      <c r="C5" s="28" t="s">
        <v>443</v>
      </c>
      <c r="D5" s="28" t="s">
        <v>444</v>
      </c>
      <c r="E5" s="28" t="s">
        <v>445</v>
      </c>
      <c r="F5" s="28" t="s">
        <v>446</v>
      </c>
      <c r="G5" s="28" t="s">
        <v>447</v>
      </c>
      <c r="H5" s="40" t="s">
        <v>448</v>
      </c>
      <c r="I5" s="57" t="s">
        <v>471</v>
      </c>
      <c r="J5" s="28" t="s">
        <v>472</v>
      </c>
      <c r="K5" s="28" t="s">
        <v>473</v>
      </c>
      <c r="L5" s="28" t="s">
        <v>474</v>
      </c>
      <c r="M5" s="28" t="s">
        <v>482</v>
      </c>
      <c r="N5" s="28" t="s">
        <v>477</v>
      </c>
      <c r="O5" s="40" t="s">
        <v>476</v>
      </c>
      <c r="P5" s="49" t="s">
        <v>483</v>
      </c>
      <c r="Q5" s="36" t="s">
        <v>484</v>
      </c>
      <c r="R5" s="36" t="s">
        <v>485</v>
      </c>
      <c r="S5" s="36" t="s">
        <v>486</v>
      </c>
      <c r="T5" s="77" t="s">
        <v>487</v>
      </c>
      <c r="U5" s="80" t="s">
        <v>488</v>
      </c>
      <c r="V5" s="36" t="s">
        <v>489</v>
      </c>
      <c r="W5" s="37" t="s">
        <v>491</v>
      </c>
      <c r="X5" s="50" t="s">
        <v>490</v>
      </c>
    </row>
    <row r="6" spans="1:24" x14ac:dyDescent="0.35">
      <c r="A6" s="58">
        <v>300</v>
      </c>
      <c r="B6" s="29">
        <v>1</v>
      </c>
      <c r="C6" s="30">
        <v>100</v>
      </c>
      <c r="D6" s="30">
        <v>5.4999999999999997E-3</v>
      </c>
      <c r="E6" s="30">
        <v>17.2</v>
      </c>
      <c r="F6" s="31">
        <f t="shared" ref="F6:F10" si="0">D6^2*PI()*1000^2</f>
        <v>95.033177771091232</v>
      </c>
      <c r="G6" s="32">
        <f>E6/F6</f>
        <v>0.18098942288797357</v>
      </c>
      <c r="H6" s="68" t="str">
        <f t="shared" ref="H6:H10" si="1">IMSUM(IMPRODUCT(COMPLEX(49.3,62.8*LN(93.2*SQRT(C6)/D6)),10^-3),G6)</f>
        <v>0,230289422887974+0,75613335208976i</v>
      </c>
      <c r="I6" s="73" t="str">
        <f t="shared" ref="I6:I10" si="2">IMPRODUCT(H6,A6/1000)</f>
        <v>0,0690868268663922+0,226840005626928i</v>
      </c>
      <c r="J6" s="33">
        <f t="shared" ref="J6:J9" si="3">C6/(2*PI()*A6)*LN((2*A6^2)/(D6*2*(B6+D6))-1.3)</f>
        <v>0.88092723218853519</v>
      </c>
      <c r="K6" s="33">
        <f t="shared" ref="K6:K10" si="4">IMREAL(I6)</f>
        <v>6.9086826866392198E-2</v>
      </c>
      <c r="L6" s="34">
        <f>(IMAGINARY(I6))/(2*PI()*1572)</f>
        <v>2.2966099355291948E-5</v>
      </c>
      <c r="M6" s="33">
        <v>1.2168000000000001</v>
      </c>
      <c r="N6" s="35">
        <v>0.7</v>
      </c>
      <c r="O6" s="41">
        <f>(M6+(1/(1/(2*J6)+1/(2*J6))))*N6/(1-N6)</f>
        <v>4.8946968751065816</v>
      </c>
      <c r="P6" s="51" t="s">
        <v>449</v>
      </c>
      <c r="Q6" s="38">
        <f t="shared" ref="Q6:Q10" si="5">IMREAL(P6)</f>
        <v>1.3439069021425201</v>
      </c>
      <c r="R6" s="38">
        <f t="shared" ref="R6:R10" si="6">IMAGINARY(P6)</f>
        <v>0.52987647063753396</v>
      </c>
      <c r="S6" s="38">
        <f t="shared" ref="S6:S10" si="7">IMABS(P6)</f>
        <v>1.4445950421351978</v>
      </c>
      <c r="T6" s="78">
        <f>DEGREES(IMARGUMENT(P6))</f>
        <v>21.518357593909553</v>
      </c>
      <c r="U6" s="81">
        <v>1.7433000000000001</v>
      </c>
      <c r="V6" s="39">
        <f>(U6-S6)/S6</f>
        <v>0.20677418179651125</v>
      </c>
      <c r="W6" s="38">
        <v>1.2892999999999999</v>
      </c>
      <c r="X6" s="52">
        <f>(W6-S6)/S6</f>
        <v>-0.10750074422632837</v>
      </c>
    </row>
    <row r="7" spans="1:24" x14ac:dyDescent="0.35">
      <c r="A7" s="58">
        <v>300</v>
      </c>
      <c r="B7" s="29">
        <v>1</v>
      </c>
      <c r="C7" s="30">
        <v>300</v>
      </c>
      <c r="D7" s="30">
        <v>5.4999999999999997E-3</v>
      </c>
      <c r="E7" s="30">
        <v>17.2</v>
      </c>
      <c r="F7" s="31">
        <f t="shared" si="0"/>
        <v>95.033177771091232</v>
      </c>
      <c r="G7" s="32">
        <f t="shared" ref="G7:G10" si="8">E7/F7</f>
        <v>0.18098942288797357</v>
      </c>
      <c r="H7" s="68" t="str">
        <f t="shared" si="1"/>
        <v>0,230289422887974+0,790629777953939i</v>
      </c>
      <c r="I7" s="73" t="str">
        <f t="shared" si="2"/>
        <v>0,0690868268663922+0,237188933386182i</v>
      </c>
      <c r="J7" s="33">
        <f t="shared" si="3"/>
        <v>2.6427816965656055</v>
      </c>
      <c r="K7" s="33">
        <f t="shared" si="4"/>
        <v>6.9086826866392198E-2</v>
      </c>
      <c r="L7" s="34">
        <f>(IMAGINARY(I7))/(2*PI()*1572)</f>
        <v>2.4013862083400223E-5</v>
      </c>
      <c r="M7" s="33">
        <v>3.6503999999999999</v>
      </c>
      <c r="N7" s="35">
        <v>0.7</v>
      </c>
      <c r="O7" s="41">
        <f t="shared" ref="O7:O10" si="9">(M7+(1/(1/(2*J7)+1/(2*J7))))*N7/(1-N7)</f>
        <v>14.684090625319744</v>
      </c>
      <c r="P7" s="51" t="s">
        <v>450</v>
      </c>
      <c r="Q7" s="38">
        <f t="shared" si="5"/>
        <v>3.5823767705834899</v>
      </c>
      <c r="R7" s="38">
        <f t="shared" si="6"/>
        <v>0.70679465909241701</v>
      </c>
      <c r="S7" s="38">
        <f t="shared" si="7"/>
        <v>3.6514356103507781</v>
      </c>
      <c r="T7" s="78">
        <f>DEGREES(IMARGUMENT(P7))</f>
        <v>11.160979443407944</v>
      </c>
      <c r="U7" s="81">
        <v>4.7934000000000001</v>
      </c>
      <c r="V7" s="39">
        <f>(U7-S7)/S7</f>
        <v>0.31274394827395524</v>
      </c>
      <c r="W7" s="38">
        <v>3.4971999999999999</v>
      </c>
      <c r="X7" s="52">
        <f>(W7-S7)/S7</f>
        <v>-4.2239717965603531E-2</v>
      </c>
    </row>
    <row r="8" spans="1:24" x14ac:dyDescent="0.35">
      <c r="A8" s="58">
        <v>300</v>
      </c>
      <c r="B8" s="29">
        <v>1</v>
      </c>
      <c r="C8" s="30">
        <v>5252</v>
      </c>
      <c r="D8" s="30">
        <v>5.4999999999999997E-3</v>
      </c>
      <c r="E8" s="30">
        <v>17.2</v>
      </c>
      <c r="F8" s="31">
        <f t="shared" si="0"/>
        <v>95.033177771091232</v>
      </c>
      <c r="G8" s="32">
        <f t="shared" si="8"/>
        <v>0.18098942288797357</v>
      </c>
      <c r="H8" s="68" t="str">
        <f t="shared" si="1"/>
        <v>0,230289422887974+0,880514845242007i</v>
      </c>
      <c r="I8" s="73" t="str">
        <f t="shared" si="2"/>
        <v>0,0690868268663922+0,264154453572602i</v>
      </c>
      <c r="J8" s="33">
        <f t="shared" si="3"/>
        <v>46.266298234541871</v>
      </c>
      <c r="K8" s="33">
        <f t="shared" si="4"/>
        <v>6.9086826866392198E-2</v>
      </c>
      <c r="L8" s="34">
        <f>(IMAGINARY(I8))/(2*PI()*1572)</f>
        <v>2.6743948489706221E-5</v>
      </c>
      <c r="M8" s="33">
        <v>63.906999999999996</v>
      </c>
      <c r="N8" s="35">
        <v>0.7</v>
      </c>
      <c r="O8" s="41">
        <f t="shared" si="9"/>
        <v>257.07102921393096</v>
      </c>
      <c r="P8" s="51" t="s">
        <v>451</v>
      </c>
      <c r="Q8" s="38">
        <f t="shared" si="5"/>
        <v>59.9192153952228</v>
      </c>
      <c r="R8" s="38">
        <f t="shared" si="6"/>
        <v>0.744347052630002</v>
      </c>
      <c r="S8" s="38">
        <f t="shared" si="7"/>
        <v>59.923838546223529</v>
      </c>
      <c r="T8" s="78">
        <f>DEGREES(IMARGUMENT(P8))</f>
        <v>0.71172078502610525</v>
      </c>
      <c r="U8" s="81">
        <v>80.533100000000005</v>
      </c>
      <c r="V8" s="39">
        <f>(U8-S8)/S8</f>
        <v>0.34392425374884961</v>
      </c>
      <c r="W8" s="38">
        <v>59.456000000000003</v>
      </c>
      <c r="X8" s="52">
        <f>(W8-S8)/S8</f>
        <v>-7.8072192565342468E-3</v>
      </c>
    </row>
    <row r="9" spans="1:24" x14ac:dyDescent="0.35">
      <c r="A9" s="58">
        <v>300</v>
      </c>
      <c r="B9" s="29">
        <v>1</v>
      </c>
      <c r="C9" s="30">
        <v>10240</v>
      </c>
      <c r="D9" s="30">
        <v>5.4999999999999997E-3</v>
      </c>
      <c r="E9" s="30">
        <v>17.2</v>
      </c>
      <c r="F9" s="31">
        <f t="shared" si="0"/>
        <v>95.033177771091232</v>
      </c>
      <c r="G9" s="32">
        <f t="shared" si="8"/>
        <v>0.18098942288797357</v>
      </c>
      <c r="H9" s="68" t="str">
        <f t="shared" si="1"/>
        <v>0,230289422887974+0,90148039486557i</v>
      </c>
      <c r="I9" s="73" t="str">
        <f t="shared" si="2"/>
        <v>0,0690868268663922+0,270444118459671i</v>
      </c>
      <c r="J9" s="33">
        <f t="shared" si="3"/>
        <v>90.206948576106015</v>
      </c>
      <c r="K9" s="33">
        <f t="shared" si="4"/>
        <v>6.9086826866392198E-2</v>
      </c>
      <c r="L9" s="34">
        <f>(IMAGINARY(I9))/(2*PI()*1572)</f>
        <v>2.738073682123838E-5</v>
      </c>
      <c r="M9" s="33">
        <v>124.6</v>
      </c>
      <c r="N9" s="35">
        <v>0.7</v>
      </c>
      <c r="O9" s="41">
        <f t="shared" si="9"/>
        <v>501.21621334424725</v>
      </c>
      <c r="P9" s="51" t="s">
        <v>452</v>
      </c>
      <c r="Q9" s="38">
        <f t="shared" si="5"/>
        <v>116.79795067665</v>
      </c>
      <c r="R9" s="38">
        <f t="shared" si="6"/>
        <v>0.63191378016472499</v>
      </c>
      <c r="S9" s="38">
        <f t="shared" si="7"/>
        <v>116.79966009064722</v>
      </c>
      <c r="T9" s="78">
        <f>DEGREES(IMARGUMENT(P9))</f>
        <v>0.30998522789106286</v>
      </c>
      <c r="U9" s="81">
        <v>154.32220000000001</v>
      </c>
      <c r="V9" s="39">
        <f>(U9-S9)/S9</f>
        <v>0.32125555742398448</v>
      </c>
      <c r="W9" s="38">
        <v>115.91</v>
      </c>
      <c r="X9" s="52">
        <f>(W9-S9)/S9</f>
        <v>-7.6169749976735222E-3</v>
      </c>
    </row>
    <row r="10" spans="1:24" ht="15" thickBot="1" x14ac:dyDescent="0.4">
      <c r="A10" s="59">
        <v>300</v>
      </c>
      <c r="B10" s="60">
        <v>1</v>
      </c>
      <c r="C10" s="61">
        <v>2100</v>
      </c>
      <c r="D10" s="61">
        <v>5.4999999999999997E-3</v>
      </c>
      <c r="E10" s="61">
        <v>17.2</v>
      </c>
      <c r="F10" s="62">
        <f t="shared" si="0"/>
        <v>95.033177771091232</v>
      </c>
      <c r="G10" s="63">
        <f t="shared" si="8"/>
        <v>0.18098942288797357</v>
      </c>
      <c r="H10" s="69" t="str">
        <f t="shared" si="1"/>
        <v>0,230289422887974+0,851731356634276i</v>
      </c>
      <c r="I10" s="74" t="str">
        <f t="shared" si="2"/>
        <v>0,0690868268663922+0,255519406990283i</v>
      </c>
      <c r="J10" s="42">
        <f>C10/(2*PI()*A10)*LN((2*A10^2)/(D10*2*(B10+D10))-1.3)</f>
        <v>18.499471875959241</v>
      </c>
      <c r="K10" s="42">
        <f t="shared" si="4"/>
        <v>6.9086826866392198E-2</v>
      </c>
      <c r="L10" s="43">
        <f>(IMAGINARY(I10))/(2*PI()*1572)</f>
        <v>2.5869705266166247E-5</v>
      </c>
      <c r="M10" s="42">
        <v>4.1898999999999997</v>
      </c>
      <c r="N10" s="44">
        <v>0.7</v>
      </c>
      <c r="O10" s="45">
        <f t="shared" si="9"/>
        <v>52.941867710571543</v>
      </c>
      <c r="P10" s="53" t="s">
        <v>453</v>
      </c>
      <c r="Q10" s="54">
        <f t="shared" si="5"/>
        <v>6.0433585449192702</v>
      </c>
      <c r="R10" s="54">
        <f t="shared" si="6"/>
        <v>2.9650674141464699</v>
      </c>
      <c r="S10" s="54">
        <f t="shared" si="7"/>
        <v>6.7315531100097532</v>
      </c>
      <c r="T10" s="79">
        <f>DEGREES(IMARGUMENT(P10))</f>
        <v>26.13406448932459</v>
      </c>
      <c r="U10" s="82">
        <v>8.8542000000000005</v>
      </c>
      <c r="V10" s="55">
        <f>(U10-S10)/S10</f>
        <v>0.31532795705554079</v>
      </c>
      <c r="W10" s="54">
        <v>5.9889999999999999</v>
      </c>
      <c r="X10" s="56">
        <f>(W10-S10)/S10</f>
        <v>-0.11030932949271159</v>
      </c>
    </row>
    <row r="11" spans="1:24" ht="15" thickTop="1" x14ac:dyDescent="0.35"/>
    <row r="13" spans="1:24" x14ac:dyDescent="0.35">
      <c r="A13" s="27" t="s">
        <v>458</v>
      </c>
    </row>
    <row r="14" spans="1:24" x14ac:dyDescent="0.35">
      <c r="A14" s="27" t="s">
        <v>467</v>
      </c>
      <c r="R14" s="24"/>
      <c r="S14" s="24"/>
      <c r="W14"/>
      <c r="X14"/>
    </row>
    <row r="15" spans="1:24" x14ac:dyDescent="0.35">
      <c r="A15" s="27" t="s">
        <v>459</v>
      </c>
      <c r="H15" s="26"/>
    </row>
    <row r="16" spans="1:24" x14ac:dyDescent="0.35">
      <c r="A16" s="27" t="s">
        <v>462</v>
      </c>
      <c r="R16" s="24"/>
      <c r="S16" s="24"/>
      <c r="W16"/>
      <c r="X16"/>
    </row>
    <row r="17" spans="1:24" x14ac:dyDescent="0.35">
      <c r="A17" s="27" t="s">
        <v>463</v>
      </c>
      <c r="R17" s="24"/>
      <c r="S17" s="24"/>
      <c r="W17"/>
      <c r="X17"/>
    </row>
    <row r="18" spans="1:24" x14ac:dyDescent="0.35">
      <c r="A18" s="27" t="s">
        <v>469</v>
      </c>
      <c r="R18" s="24"/>
      <c r="S18" s="24"/>
      <c r="W18"/>
      <c r="X18"/>
    </row>
    <row r="19" spans="1:24" x14ac:dyDescent="0.35">
      <c r="A19" s="27" t="s">
        <v>468</v>
      </c>
    </row>
    <row r="20" spans="1:24" x14ac:dyDescent="0.35">
      <c r="A20" s="27" t="s">
        <v>464</v>
      </c>
      <c r="R20" s="24"/>
      <c r="S20" s="24"/>
      <c r="W20"/>
      <c r="X20"/>
    </row>
    <row r="21" spans="1:24" x14ac:dyDescent="0.35">
      <c r="A21" s="27" t="s">
        <v>465</v>
      </c>
      <c r="R21" s="24"/>
      <c r="S21" s="24"/>
      <c r="W21"/>
      <c r="X21"/>
    </row>
    <row r="22" spans="1:24" x14ac:dyDescent="0.35">
      <c r="A22" s="27" t="s">
        <v>466</v>
      </c>
    </row>
    <row r="23" spans="1:24" x14ac:dyDescent="0.35">
      <c r="A23" s="27" t="s">
        <v>470</v>
      </c>
    </row>
    <row r="24" spans="1:24" x14ac:dyDescent="0.35">
      <c r="A24" s="27" t="s">
        <v>493</v>
      </c>
    </row>
    <row r="25" spans="1:24" x14ac:dyDescent="0.35">
      <c r="A25" s="27" t="s">
        <v>494</v>
      </c>
    </row>
    <row r="27" spans="1:24" x14ac:dyDescent="0.35">
      <c r="A27" s="25"/>
    </row>
    <row r="28" spans="1:24" x14ac:dyDescent="0.35">
      <c r="A28" s="25"/>
    </row>
    <row r="29" spans="1:24" x14ac:dyDescent="0.35">
      <c r="A29" s="25"/>
    </row>
    <row r="30" spans="1:24" x14ac:dyDescent="0.35">
      <c r="A30" s="25"/>
    </row>
  </sheetData>
  <mergeCells count="6">
    <mergeCell ref="U4:X4"/>
    <mergeCell ref="P3:X3"/>
    <mergeCell ref="P4:T4"/>
    <mergeCell ref="A3:O3"/>
    <mergeCell ref="I4:O4"/>
    <mergeCell ref="A4:H4"/>
  </mergeCells>
  <pageMargins left="0.511811024" right="0.511811024" top="0.78740157499999996" bottom="0.78740157499999996" header="0.31496062000000002" footer="0.31496062000000002"/>
  <drawing r:id="rId1"/>
  <legacyDrawing r:id="rId2"/>
  <oleObjects>
    <mc:AlternateContent xmlns:mc="http://schemas.openxmlformats.org/markup-compatibility/2006">
      <mc:Choice Requires="x14">
        <oleObject progId="Equation.3" shapeId="2055" r:id="rId3">
          <objectPr defaultSize="0" autoPict="0" r:id="rId4">
            <anchor moveWithCells="1" sizeWithCells="1">
              <from>
                <xdr:col>6</xdr:col>
                <xdr:colOff>0</xdr:colOff>
                <xdr:row>4</xdr:row>
                <xdr:rowOff>0</xdr:rowOff>
              </from>
              <to>
                <xdr:col>6</xdr:col>
                <xdr:colOff>127000</xdr:colOff>
                <xdr:row>4</xdr:row>
                <xdr:rowOff>12700</xdr:rowOff>
              </to>
            </anchor>
          </objectPr>
        </oleObject>
      </mc:Choice>
      <mc:Fallback>
        <oleObject progId="Equation.3" shapeId="2055" r:id="rId3"/>
      </mc:Fallback>
    </mc:AlternateContent>
    <mc:AlternateContent xmlns:mc="http://schemas.openxmlformats.org/markup-compatibility/2006">
      <mc:Choice Requires="x14">
        <oleObject progId="Equation.3" shapeId="2056" r:id="rId5">
          <objectPr defaultSize="0" autoPict="0" r:id="rId6">
            <anchor moveWithCells="1" sizeWithCells="1">
              <from>
                <xdr:col>4</xdr:col>
                <xdr:colOff>0</xdr:colOff>
                <xdr:row>4</xdr:row>
                <xdr:rowOff>0</xdr:rowOff>
              </from>
              <to>
                <xdr:col>4</xdr:col>
                <xdr:colOff>139700</xdr:colOff>
                <xdr:row>4</xdr:row>
                <xdr:rowOff>12700</xdr:rowOff>
              </to>
            </anchor>
          </objectPr>
        </oleObject>
      </mc:Choice>
      <mc:Fallback>
        <oleObject progId="Equation.3" shapeId="2056" r:id="rId5"/>
      </mc:Fallback>
    </mc:AlternateContent>
    <mc:AlternateContent xmlns:mc="http://schemas.openxmlformats.org/markup-compatibility/2006">
      <mc:Choice Requires="x14">
        <oleObject progId="Equation.3" shapeId="2057" r:id="rId7">
          <objectPr defaultSize="0" autoPict="0" r:id="rId8">
            <anchor moveWithCells="1" sizeWithCells="1">
              <from>
                <xdr:col>3</xdr:col>
                <xdr:colOff>0</xdr:colOff>
                <xdr:row>4</xdr:row>
                <xdr:rowOff>0</xdr:rowOff>
              </from>
              <to>
                <xdr:col>3</xdr:col>
                <xdr:colOff>133350</xdr:colOff>
                <xdr:row>4</xdr:row>
                <xdr:rowOff>31750</xdr:rowOff>
              </to>
            </anchor>
          </objectPr>
        </oleObject>
      </mc:Choice>
      <mc:Fallback>
        <oleObject progId="Equation.3" shapeId="2057" r:id="rId7"/>
      </mc:Fallback>
    </mc:AlternateContent>
    <mc:AlternateContent xmlns:mc="http://schemas.openxmlformats.org/markup-compatibility/2006">
      <mc:Choice Requires="x14">
        <oleObject progId="Equation.3" shapeId="2058" r:id="rId9">
          <objectPr defaultSize="0" autoPict="0" r:id="rId4">
            <anchor moveWithCells="1" sizeWithCells="1">
              <from>
                <xdr:col>6</xdr:col>
                <xdr:colOff>0</xdr:colOff>
                <xdr:row>4</xdr:row>
                <xdr:rowOff>0</xdr:rowOff>
              </from>
              <to>
                <xdr:col>6</xdr:col>
                <xdr:colOff>127000</xdr:colOff>
                <xdr:row>4</xdr:row>
                <xdr:rowOff>12700</xdr:rowOff>
              </to>
            </anchor>
          </objectPr>
        </oleObject>
      </mc:Choice>
      <mc:Fallback>
        <oleObject progId="Equation.3" shapeId="2058" r:id="rId9"/>
      </mc:Fallback>
    </mc:AlternateContent>
    <mc:AlternateContent xmlns:mc="http://schemas.openxmlformats.org/markup-compatibility/2006">
      <mc:Choice Requires="x14">
        <oleObject progId="Equation.3" shapeId="2059" r:id="rId10">
          <objectPr defaultSize="0" autoPict="0" r:id="rId6">
            <anchor moveWithCells="1" sizeWithCells="1">
              <from>
                <xdr:col>4</xdr:col>
                <xdr:colOff>0</xdr:colOff>
                <xdr:row>4</xdr:row>
                <xdr:rowOff>0</xdr:rowOff>
              </from>
              <to>
                <xdr:col>4</xdr:col>
                <xdr:colOff>139700</xdr:colOff>
                <xdr:row>4</xdr:row>
                <xdr:rowOff>12700</xdr:rowOff>
              </to>
            </anchor>
          </objectPr>
        </oleObject>
      </mc:Choice>
      <mc:Fallback>
        <oleObject progId="Equation.3" shapeId="2059" r:id="rId10"/>
      </mc:Fallback>
    </mc:AlternateContent>
    <mc:AlternateContent xmlns:mc="http://schemas.openxmlformats.org/markup-compatibility/2006">
      <mc:Choice Requires="x14">
        <oleObject progId="Equation.3" shapeId="2060" r:id="rId11">
          <objectPr defaultSize="0" autoPict="0" r:id="rId8">
            <anchor moveWithCells="1" sizeWithCells="1">
              <from>
                <xdr:col>3</xdr:col>
                <xdr:colOff>0</xdr:colOff>
                <xdr:row>4</xdr:row>
                <xdr:rowOff>0</xdr:rowOff>
              </from>
              <to>
                <xdr:col>3</xdr:col>
                <xdr:colOff>133350</xdr:colOff>
                <xdr:row>4</xdr:row>
                <xdr:rowOff>31750</xdr:rowOff>
              </to>
            </anchor>
          </objectPr>
        </oleObject>
      </mc:Choice>
      <mc:Fallback>
        <oleObject progId="Equation.3" shapeId="2060" r:id="rId1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54C85-9FF8-41FA-B183-4D6053BCDC52}">
  <dimension ref="A1:AV214"/>
  <sheetViews>
    <sheetView workbookViewId="0">
      <selection activeCell="D11" sqref="D11"/>
    </sheetView>
  </sheetViews>
  <sheetFormatPr defaultRowHeight="14.5" x14ac:dyDescent="0.35"/>
  <cols>
    <col min="1" max="1" width="11" bestFit="1" customWidth="1"/>
    <col min="2" max="2" width="5.81640625" bestFit="1" customWidth="1"/>
    <col min="3" max="3" width="8.08984375" bestFit="1" customWidth="1"/>
    <col min="4" max="4" width="41.54296875" bestFit="1" customWidth="1"/>
    <col min="5" max="6" width="10.36328125" bestFit="1" customWidth="1"/>
    <col min="7" max="7" width="10.26953125" bestFit="1" customWidth="1"/>
    <col min="8" max="8" width="10.36328125" bestFit="1" customWidth="1"/>
    <col min="9" max="9" width="42.54296875" bestFit="1" customWidth="1"/>
    <col min="10" max="11" width="10.7265625" bestFit="1" customWidth="1"/>
    <col min="12" max="12" width="10.6328125" bestFit="1" customWidth="1"/>
    <col min="13" max="13" width="10.7265625" bestFit="1" customWidth="1"/>
    <col min="14" max="14" width="38.81640625" bestFit="1" customWidth="1"/>
    <col min="15" max="16" width="6.6328125" bestFit="1" customWidth="1"/>
    <col min="17" max="17" width="6.54296875" bestFit="1" customWidth="1"/>
    <col min="18" max="18" width="6" bestFit="1" customWidth="1"/>
    <col min="19" max="19" width="9.36328125" bestFit="1" customWidth="1"/>
    <col min="20" max="20" width="9.81640625" bestFit="1" customWidth="1"/>
    <col min="21" max="21" width="12.6328125" bestFit="1" customWidth="1"/>
    <col min="22" max="22" width="11.26953125" bestFit="1" customWidth="1"/>
    <col min="23" max="23" width="17.6328125" bestFit="1" customWidth="1"/>
    <col min="32" max="32" width="1.90625" bestFit="1" customWidth="1"/>
  </cols>
  <sheetData>
    <row r="1" spans="1:23" ht="18.5" x14ac:dyDescent="0.45">
      <c r="A1" s="23" t="s">
        <v>454</v>
      </c>
    </row>
    <row r="2" spans="1:23" ht="18.5" x14ac:dyDescent="0.45">
      <c r="A2" s="23" t="s">
        <v>455</v>
      </c>
    </row>
    <row r="4" spans="1:23" x14ac:dyDescent="0.35">
      <c r="A4" s="12" t="s">
        <v>0</v>
      </c>
      <c r="B4" s="12" t="s">
        <v>456</v>
      </c>
      <c r="C4" s="12" t="s">
        <v>1</v>
      </c>
      <c r="D4" s="13" t="s">
        <v>2</v>
      </c>
      <c r="E4" s="14" t="s">
        <v>442</v>
      </c>
      <c r="F4" s="14" t="s">
        <v>3</v>
      </c>
      <c r="G4" s="14" t="s">
        <v>4</v>
      </c>
      <c r="H4" s="15" t="s">
        <v>5</v>
      </c>
      <c r="I4" s="16" t="s">
        <v>6</v>
      </c>
      <c r="J4" s="16" t="s">
        <v>7</v>
      </c>
      <c r="K4" s="16" t="s">
        <v>8</v>
      </c>
      <c r="L4" s="16" t="s">
        <v>9</v>
      </c>
      <c r="M4" s="17" t="s">
        <v>10</v>
      </c>
      <c r="N4" s="18" t="s">
        <v>11</v>
      </c>
      <c r="O4" s="19" t="s">
        <v>12</v>
      </c>
      <c r="P4" s="19" t="s">
        <v>13</v>
      </c>
      <c r="Q4" s="19" t="s">
        <v>14</v>
      </c>
      <c r="R4" s="18" t="s">
        <v>15</v>
      </c>
      <c r="S4" s="20" t="s">
        <v>16</v>
      </c>
      <c r="T4" s="20" t="s">
        <v>17</v>
      </c>
      <c r="U4" s="20" t="s">
        <v>18</v>
      </c>
      <c r="V4" s="20" t="s">
        <v>19</v>
      </c>
      <c r="W4" s="20" t="s">
        <v>20</v>
      </c>
    </row>
    <row r="5" spans="1:23" x14ac:dyDescent="0.35">
      <c r="A5" s="1">
        <v>10</v>
      </c>
      <c r="B5" s="1">
        <v>20</v>
      </c>
      <c r="C5" s="1">
        <v>0</v>
      </c>
      <c r="D5" s="2" t="s">
        <v>21</v>
      </c>
      <c r="E5" s="3">
        <f t="shared" ref="E5:E68" si="0">IMREAL(D5)</f>
        <v>1.2878659088566999</v>
      </c>
      <c r="F5" s="3">
        <f t="shared" ref="F5:F68" si="1">IMAGINARY(D5)</f>
        <v>-2.3133201273767002E-13</v>
      </c>
      <c r="G5" s="3">
        <f t="shared" ref="G5:G68" si="2">IMABS(D5)</f>
        <v>1.2878659088566999</v>
      </c>
      <c r="H5" s="4">
        <f t="shared" ref="H5:H68" si="3">DEGREES(IMARGUMENT(D5))</f>
        <v>-1.0291714304248965E-11</v>
      </c>
      <c r="I5" s="5" t="s">
        <v>22</v>
      </c>
      <c r="J5" s="6">
        <f t="shared" ref="J5:J68" si="4">IMREAL(I5)</f>
        <v>1.0446566653723099</v>
      </c>
      <c r="K5" s="6">
        <f t="shared" ref="K5:K68" si="5">IMAGINARY(I5)</f>
        <v>-1.7715404249410799E-13</v>
      </c>
      <c r="L5" s="6">
        <f t="shared" ref="L5:L68" si="6">IMABS(I5)</f>
        <v>1.0446566653723099</v>
      </c>
      <c r="M5" s="7">
        <f t="shared" ref="M5:M68" si="7">DEGREES(IMARGUMENT(I5))</f>
        <v>-9.7162821959080287E-12</v>
      </c>
      <c r="N5" s="8" t="str">
        <f t="shared" ref="N5:N68" si="8">IMSUB(D5,I5)</f>
        <v>0,24320924348439-5,4177970243562E-14i</v>
      </c>
      <c r="O5" s="9">
        <f t="shared" ref="O5:O68" si="9">IMREAL(N5)</f>
        <v>0.24320924348438999</v>
      </c>
      <c r="P5" s="9">
        <f t="shared" ref="P5:P68" si="10">IMAGINARY(N5)</f>
        <v>-5.4177970243561999E-14</v>
      </c>
      <c r="Q5" s="9">
        <f t="shared" ref="Q5:Q68" si="11">IMABS(N5)</f>
        <v>0.24320924348438999</v>
      </c>
      <c r="R5" s="8">
        <f t="shared" ref="R5:R68" si="12">DEGREES(IMARGUMENT(N5))</f>
        <v>-1.2763367843544563E-11</v>
      </c>
      <c r="S5" s="21">
        <f t="shared" ref="S5:S68" si="13">B5/(2*PI()*13.33)</f>
        <v>0.23879211266600953</v>
      </c>
      <c r="T5" s="21">
        <f t="shared" ref="T5:T25" si="14">E5-S5</f>
        <v>1.0490737961906904</v>
      </c>
      <c r="U5" s="22">
        <f t="shared" ref="U5:U68" si="15">(L5-S5)/S5</f>
        <v>3.3747536453745268</v>
      </c>
      <c r="V5" s="21">
        <f>T5*2</f>
        <v>2.0981475923813808</v>
      </c>
      <c r="W5" s="21">
        <f>B5/(2*PI()*V5)</f>
        <v>1.5170995946119856</v>
      </c>
    </row>
    <row r="6" spans="1:23" x14ac:dyDescent="0.35">
      <c r="A6" s="1">
        <v>20</v>
      </c>
      <c r="B6" s="1">
        <v>20</v>
      </c>
      <c r="C6" s="1">
        <v>0</v>
      </c>
      <c r="D6" s="2" t="s">
        <v>23</v>
      </c>
      <c r="E6" s="3">
        <f t="shared" si="0"/>
        <v>0.93776897793142799</v>
      </c>
      <c r="F6" s="3">
        <f t="shared" si="1"/>
        <v>-1.75270117357947E-13</v>
      </c>
      <c r="G6" s="3">
        <f t="shared" si="2"/>
        <v>0.93776897793142799</v>
      </c>
      <c r="H6" s="4">
        <f t="shared" si="3"/>
        <v>-1.0708648116644469E-11</v>
      </c>
      <c r="I6" s="5" t="s">
        <v>24</v>
      </c>
      <c r="J6" s="6">
        <f t="shared" si="4"/>
        <v>0.70754352531597997</v>
      </c>
      <c r="K6" s="6">
        <f t="shared" si="5"/>
        <v>-1.2298502730194799E-13</v>
      </c>
      <c r="L6" s="6">
        <f t="shared" si="6"/>
        <v>0.70754352531597997</v>
      </c>
      <c r="M6" s="7">
        <f t="shared" si="7"/>
        <v>-9.9591371492742216E-12</v>
      </c>
      <c r="N6" s="8" t="str">
        <f t="shared" si="8"/>
        <v>0,230225452615448-5,2285090055999E-14i</v>
      </c>
      <c r="O6" s="9">
        <f t="shared" si="9"/>
        <v>0.230225452615448</v>
      </c>
      <c r="P6" s="9">
        <f t="shared" si="10"/>
        <v>-5.2285090055998999E-14</v>
      </c>
      <c r="Q6" s="9">
        <f t="shared" si="11"/>
        <v>0.230225452615448</v>
      </c>
      <c r="R6" s="8">
        <f t="shared" si="12"/>
        <v>-1.3012092962084424E-11</v>
      </c>
      <c r="S6" s="21">
        <f t="shared" si="13"/>
        <v>0.23879211266600953</v>
      </c>
      <c r="T6" s="21">
        <f t="shared" si="14"/>
        <v>0.69897686526541847</v>
      </c>
      <c r="U6" s="22">
        <f t="shared" si="15"/>
        <v>1.9630104504565327</v>
      </c>
      <c r="V6" s="21">
        <f t="shared" ref="V6:V69" si="16">T6*2</f>
        <v>1.3979537305308369</v>
      </c>
      <c r="W6" s="21">
        <f t="shared" ref="W6:W69" si="17">B6/(2*PI()*V6)</f>
        <v>2.2769701116139278</v>
      </c>
    </row>
    <row r="7" spans="1:23" x14ac:dyDescent="0.35">
      <c r="A7" s="1">
        <v>30</v>
      </c>
      <c r="B7" s="1">
        <v>20</v>
      </c>
      <c r="C7" s="1">
        <v>0</v>
      </c>
      <c r="D7" s="2" t="s">
        <v>25</v>
      </c>
      <c r="E7" s="3">
        <f t="shared" si="0"/>
        <v>0.77858146170966902</v>
      </c>
      <c r="F7" s="3">
        <f t="shared" si="1"/>
        <v>-1.48273722411726E-13</v>
      </c>
      <c r="G7" s="3">
        <f t="shared" si="2"/>
        <v>0.77858146170966902</v>
      </c>
      <c r="H7" s="4">
        <f t="shared" si="3"/>
        <v>-1.0911457470655986E-11</v>
      </c>
      <c r="I7" s="5" t="s">
        <v>26</v>
      </c>
      <c r="J7" s="6">
        <f t="shared" si="4"/>
        <v>0.561130972842662</v>
      </c>
      <c r="K7" s="6">
        <f t="shared" si="5"/>
        <v>-9.8786987128526502E-14</v>
      </c>
      <c r="L7" s="6">
        <f t="shared" si="6"/>
        <v>0.561130972842662</v>
      </c>
      <c r="M7" s="7">
        <f t="shared" si="7"/>
        <v>-1.0086909664964814E-11</v>
      </c>
      <c r="N7" s="8" t="str">
        <f t="shared" si="8"/>
        <v>0,217450488867007-4,94867352831995E-14i</v>
      </c>
      <c r="O7" s="9">
        <f t="shared" si="9"/>
        <v>0.21745048886700699</v>
      </c>
      <c r="P7" s="9">
        <f t="shared" si="10"/>
        <v>-4.94867352831995E-14</v>
      </c>
      <c r="Q7" s="9">
        <f t="shared" si="11"/>
        <v>0.21745048886700699</v>
      </c>
      <c r="R7" s="8">
        <f t="shared" si="12"/>
        <v>-1.3039203031374157E-11</v>
      </c>
      <c r="S7" s="21">
        <f t="shared" si="13"/>
        <v>0.23879211266600953</v>
      </c>
      <c r="T7" s="21">
        <f t="shared" si="14"/>
        <v>0.53978934904365949</v>
      </c>
      <c r="U7" s="22">
        <f t="shared" si="15"/>
        <v>1.3498723076649393</v>
      </c>
      <c r="V7" s="21">
        <f t="shared" si="16"/>
        <v>1.079578698087319</v>
      </c>
      <c r="W7" s="21">
        <f t="shared" si="17"/>
        <v>2.9484639401253268</v>
      </c>
    </row>
    <row r="8" spans="1:23" x14ac:dyDescent="0.35">
      <c r="A8" s="1">
        <v>40</v>
      </c>
      <c r="B8" s="1">
        <v>20</v>
      </c>
      <c r="C8" s="1">
        <v>0</v>
      </c>
      <c r="D8" s="2" t="s">
        <v>27</v>
      </c>
      <c r="E8" s="3">
        <f t="shared" si="0"/>
        <v>0.67296921370628304</v>
      </c>
      <c r="F8" s="3">
        <f t="shared" si="1"/>
        <v>-1.3064037498199499E-13</v>
      </c>
      <c r="G8" s="3">
        <f t="shared" si="2"/>
        <v>0.67296921370628304</v>
      </c>
      <c r="H8" s="4">
        <f t="shared" si="3"/>
        <v>-1.1122562470950812E-11</v>
      </c>
      <c r="I8" s="5" t="s">
        <v>28</v>
      </c>
      <c r="J8" s="6">
        <f t="shared" si="4"/>
        <v>0.47946477838885299</v>
      </c>
      <c r="K8" s="6">
        <f t="shared" si="5"/>
        <v>-8.5314940221630899E-14</v>
      </c>
      <c r="L8" s="6">
        <f t="shared" si="6"/>
        <v>0.47946477838885299</v>
      </c>
      <c r="M8" s="7">
        <f t="shared" si="7"/>
        <v>-1.0195088824952168E-11</v>
      </c>
      <c r="N8" s="8" t="str">
        <f t="shared" si="8"/>
        <v>0,19350443531743-4,53254347603641E-14i</v>
      </c>
      <c r="O8" s="9">
        <f t="shared" si="9"/>
        <v>0.19350443531743</v>
      </c>
      <c r="P8" s="9">
        <f t="shared" si="10"/>
        <v>-4.5325434760364103E-14</v>
      </c>
      <c r="Q8" s="9">
        <f t="shared" si="11"/>
        <v>0.19350443531743</v>
      </c>
      <c r="R8" s="8">
        <f t="shared" si="12"/>
        <v>-1.3420654219652902E-11</v>
      </c>
      <c r="S8" s="21">
        <f t="shared" si="13"/>
        <v>0.23879211266600953</v>
      </c>
      <c r="T8" s="21">
        <f t="shared" si="14"/>
        <v>0.43417710104027352</v>
      </c>
      <c r="U8" s="22">
        <f t="shared" si="15"/>
        <v>1.007875272913491</v>
      </c>
      <c r="V8" s="21">
        <f t="shared" si="16"/>
        <v>0.86835420208054703</v>
      </c>
      <c r="W8" s="21">
        <f t="shared" si="17"/>
        <v>3.6656687492400111</v>
      </c>
    </row>
    <row r="9" spans="1:23" x14ac:dyDescent="0.35">
      <c r="A9" s="1">
        <v>50</v>
      </c>
      <c r="B9" s="1">
        <v>20</v>
      </c>
      <c r="C9" s="1">
        <v>0</v>
      </c>
      <c r="D9" s="2" t="s">
        <v>29</v>
      </c>
      <c r="E9" s="3">
        <f t="shared" si="0"/>
        <v>0.60852434605489103</v>
      </c>
      <c r="F9" s="3">
        <f t="shared" si="1"/>
        <v>-1.18695493156467E-13</v>
      </c>
      <c r="G9" s="3">
        <f t="shared" si="2"/>
        <v>0.60852434605489103</v>
      </c>
      <c r="H9" s="4">
        <f t="shared" si="3"/>
        <v>-1.1175807260924369E-11</v>
      </c>
      <c r="I9" s="5" t="s">
        <v>30</v>
      </c>
      <c r="J9" s="6">
        <f t="shared" si="4"/>
        <v>0.42802023237360898</v>
      </c>
      <c r="K9" s="6">
        <f t="shared" si="5"/>
        <v>-7.6390414227001003E-14</v>
      </c>
      <c r="L9" s="6">
        <f t="shared" si="6"/>
        <v>0.42802023237360898</v>
      </c>
      <c r="M9" s="7">
        <f t="shared" si="7"/>
        <v>-1.0225797753043662E-11</v>
      </c>
      <c r="N9" s="8" t="str">
        <f t="shared" si="8"/>
        <v>0,180504113681282-4,2305078929466E-14i</v>
      </c>
      <c r="O9" s="9">
        <f t="shared" si="9"/>
        <v>0.180504113681282</v>
      </c>
      <c r="P9" s="9">
        <f t="shared" si="10"/>
        <v>-4.2305078929465997E-14</v>
      </c>
      <c r="Q9" s="9">
        <f t="shared" si="11"/>
        <v>0.180504113681282</v>
      </c>
      <c r="R9" s="8">
        <f t="shared" si="12"/>
        <v>-1.3428516531795715E-11</v>
      </c>
      <c r="S9" s="21">
        <f t="shared" si="13"/>
        <v>0.23879211266600953</v>
      </c>
      <c r="T9" s="21">
        <f t="shared" si="14"/>
        <v>0.3697322333888815</v>
      </c>
      <c r="U9" s="22">
        <f t="shared" si="15"/>
        <v>0.79243873507776386</v>
      </c>
      <c r="V9" s="21">
        <f t="shared" si="16"/>
        <v>0.73946446677776301</v>
      </c>
      <c r="W9" s="21">
        <f t="shared" si="17"/>
        <v>4.3046001597728543</v>
      </c>
    </row>
    <row r="10" spans="1:23" x14ac:dyDescent="0.35">
      <c r="A10" s="1">
        <v>60</v>
      </c>
      <c r="B10" s="1">
        <v>20</v>
      </c>
      <c r="C10" s="1">
        <v>0</v>
      </c>
      <c r="D10" s="2" t="s">
        <v>31</v>
      </c>
      <c r="E10" s="3">
        <f t="shared" si="0"/>
        <v>0.55969218974302504</v>
      </c>
      <c r="F10" s="3">
        <f t="shared" si="1"/>
        <v>-1.09183432721808E-13</v>
      </c>
      <c r="G10" s="3">
        <f t="shared" si="2"/>
        <v>0.55969218974302504</v>
      </c>
      <c r="H10" s="4">
        <f t="shared" si="3"/>
        <v>-1.1177125574295419E-11</v>
      </c>
      <c r="I10" s="5" t="s">
        <v>32</v>
      </c>
      <c r="J10" s="6">
        <f t="shared" si="4"/>
        <v>0.39339809543468401</v>
      </c>
      <c r="K10" s="6">
        <f t="shared" si="5"/>
        <v>-7.0818583650739304E-14</v>
      </c>
      <c r="L10" s="6">
        <f t="shared" si="6"/>
        <v>0.39339809543468401</v>
      </c>
      <c r="M10" s="7">
        <f t="shared" si="7"/>
        <v>-1.0314249106361576E-11</v>
      </c>
      <c r="N10" s="8" t="str">
        <f t="shared" si="8"/>
        <v>0,166294094308341-3,83648490710687E-14i</v>
      </c>
      <c r="O10" s="9">
        <f t="shared" si="9"/>
        <v>0.166294094308341</v>
      </c>
      <c r="P10" s="9">
        <f t="shared" si="10"/>
        <v>-3.8364849071068698E-14</v>
      </c>
      <c r="Q10" s="9">
        <f t="shared" si="11"/>
        <v>0.166294094308341</v>
      </c>
      <c r="R10" s="8">
        <f t="shared" si="12"/>
        <v>-1.3218412491262947E-11</v>
      </c>
      <c r="S10" s="21">
        <f t="shared" si="13"/>
        <v>0.23879211266600953</v>
      </c>
      <c r="T10" s="21">
        <f t="shared" si="14"/>
        <v>0.32090007707701551</v>
      </c>
      <c r="U10" s="22">
        <f t="shared" si="15"/>
        <v>0.64745012321624151</v>
      </c>
      <c r="V10" s="21">
        <f t="shared" si="16"/>
        <v>0.64180015415403102</v>
      </c>
      <c r="W10" s="21">
        <f t="shared" si="17"/>
        <v>4.9596417844953775</v>
      </c>
    </row>
    <row r="11" spans="1:23" x14ac:dyDescent="0.35">
      <c r="A11" s="1">
        <v>70</v>
      </c>
      <c r="B11" s="1">
        <v>20</v>
      </c>
      <c r="C11" s="1">
        <v>0</v>
      </c>
      <c r="D11" s="2" t="s">
        <v>33</v>
      </c>
      <c r="E11" s="3">
        <f t="shared" si="0"/>
        <v>0.50739902620612698</v>
      </c>
      <c r="F11" s="3">
        <f t="shared" si="1"/>
        <v>-9.9084126292995695E-14</v>
      </c>
      <c r="G11" s="3">
        <f t="shared" si="2"/>
        <v>0.50739902620612698</v>
      </c>
      <c r="H11" s="4">
        <f t="shared" si="3"/>
        <v>-1.1188634506806494E-11</v>
      </c>
      <c r="I11" s="5" t="s">
        <v>34</v>
      </c>
      <c r="J11" s="6">
        <f t="shared" si="4"/>
        <v>0.37054387774143699</v>
      </c>
      <c r="K11" s="6">
        <f t="shared" si="5"/>
        <v>-6.6715160444804099E-14</v>
      </c>
      <c r="L11" s="6">
        <f t="shared" si="6"/>
        <v>0.37054387774143699</v>
      </c>
      <c r="M11" s="7">
        <f t="shared" si="7"/>
        <v>-1.0315909539039043E-11</v>
      </c>
      <c r="N11" s="8" t="str">
        <f t="shared" si="8"/>
        <v>0,13685514846469-3,23689658481916E-14i</v>
      </c>
      <c r="O11" s="9">
        <f t="shared" si="9"/>
        <v>0.13685514846468999</v>
      </c>
      <c r="P11" s="9">
        <f t="shared" si="10"/>
        <v>-3.2368965848191603E-14</v>
      </c>
      <c r="Q11" s="9">
        <f t="shared" si="11"/>
        <v>0.13685514846468999</v>
      </c>
      <c r="R11" s="8">
        <f t="shared" si="12"/>
        <v>-1.3551591965010981E-11</v>
      </c>
      <c r="S11" s="21">
        <f t="shared" si="13"/>
        <v>0.23879211266600953</v>
      </c>
      <c r="T11" s="21">
        <f t="shared" si="14"/>
        <v>0.26860691354011745</v>
      </c>
      <c r="U11" s="22">
        <f t="shared" si="15"/>
        <v>0.55174253288551545</v>
      </c>
      <c r="V11" s="21">
        <f t="shared" si="16"/>
        <v>0.53721382708023491</v>
      </c>
      <c r="W11" s="21">
        <f t="shared" si="17"/>
        <v>5.9251990573997251</v>
      </c>
    </row>
    <row r="12" spans="1:23" x14ac:dyDescent="0.35">
      <c r="A12" s="1">
        <v>80</v>
      </c>
      <c r="B12" s="1">
        <v>20</v>
      </c>
      <c r="C12" s="1">
        <v>0</v>
      </c>
      <c r="D12" s="2" t="s">
        <v>35</v>
      </c>
      <c r="E12" s="3">
        <f t="shared" si="0"/>
        <v>0.48958822222868098</v>
      </c>
      <c r="F12" s="3">
        <f t="shared" si="1"/>
        <v>-9.5570978571416702E-14</v>
      </c>
      <c r="G12" s="3">
        <f t="shared" si="2"/>
        <v>0.48958822222868098</v>
      </c>
      <c r="H12" s="4">
        <f t="shared" si="3"/>
        <v>-1.1184529094982432E-11</v>
      </c>
      <c r="I12" s="5" t="s">
        <v>36</v>
      </c>
      <c r="J12" s="6">
        <f t="shared" si="4"/>
        <v>0.34907981099020702</v>
      </c>
      <c r="K12" s="6">
        <f t="shared" si="5"/>
        <v>-6.2964747990023605E-14</v>
      </c>
      <c r="L12" s="6">
        <f t="shared" si="6"/>
        <v>0.34907981099020702</v>
      </c>
      <c r="M12" s="7">
        <f t="shared" si="7"/>
        <v>-1.0334640401287466E-11</v>
      </c>
      <c r="N12" s="8" t="str">
        <f t="shared" si="8"/>
        <v>0,140508411238474-3,26062305813931E-14i</v>
      </c>
      <c r="O12" s="9">
        <f t="shared" si="9"/>
        <v>0.14050841123847399</v>
      </c>
      <c r="P12" s="9">
        <f t="shared" si="10"/>
        <v>-3.2606230581393103E-14</v>
      </c>
      <c r="Q12" s="9">
        <f t="shared" si="11"/>
        <v>0.14050841123847399</v>
      </c>
      <c r="R12" s="8">
        <f t="shared" si="12"/>
        <v>-1.3295996885008343E-11</v>
      </c>
      <c r="S12" s="21">
        <f t="shared" si="13"/>
        <v>0.23879211266600953</v>
      </c>
      <c r="T12" s="21">
        <f t="shared" si="14"/>
        <v>0.25079610956267145</v>
      </c>
      <c r="U12" s="22">
        <f t="shared" si="15"/>
        <v>0.46185653744122268</v>
      </c>
      <c r="V12" s="21">
        <f t="shared" si="16"/>
        <v>0.50159221912534291</v>
      </c>
      <c r="W12" s="21">
        <f t="shared" si="17"/>
        <v>6.3459893125704214</v>
      </c>
    </row>
    <row r="13" spans="1:23" x14ac:dyDescent="0.35">
      <c r="A13" s="1">
        <v>90</v>
      </c>
      <c r="B13" s="1">
        <v>20</v>
      </c>
      <c r="C13" s="1">
        <v>0</v>
      </c>
      <c r="D13" s="2" t="s">
        <v>37</v>
      </c>
      <c r="E13" s="3">
        <f t="shared" si="0"/>
        <v>0.46831175077630099</v>
      </c>
      <c r="F13" s="3">
        <f t="shared" si="1"/>
        <v>-9.1211852464346997E-14</v>
      </c>
      <c r="G13" s="3">
        <f t="shared" si="2"/>
        <v>0.46831175077630099</v>
      </c>
      <c r="H13" s="4">
        <f t="shared" si="3"/>
        <v>-1.1159348829308696E-11</v>
      </c>
      <c r="I13" s="5" t="s">
        <v>38</v>
      </c>
      <c r="J13" s="6">
        <f t="shared" si="4"/>
        <v>0.33136833767790702</v>
      </c>
      <c r="K13" s="6">
        <f t="shared" si="5"/>
        <v>-5.9721011837412099E-14</v>
      </c>
      <c r="L13" s="6">
        <f t="shared" si="6"/>
        <v>0.33136833767790702</v>
      </c>
      <c r="M13" s="7">
        <f t="shared" si="7"/>
        <v>-1.0326158348479649E-11</v>
      </c>
      <c r="N13" s="8" t="str">
        <f t="shared" si="8"/>
        <v>0,136943413098394-3,14908406269349E-14i</v>
      </c>
      <c r="O13" s="9">
        <f t="shared" si="9"/>
        <v>0.136943413098394</v>
      </c>
      <c r="P13" s="9">
        <f t="shared" si="10"/>
        <v>-3.1490840626934899E-14</v>
      </c>
      <c r="Q13" s="9">
        <f t="shared" si="11"/>
        <v>0.136943413098394</v>
      </c>
      <c r="R13" s="8">
        <f t="shared" si="12"/>
        <v>-1.3175458537360181E-11</v>
      </c>
      <c r="S13" s="21">
        <f t="shared" si="13"/>
        <v>0.23879211266600953</v>
      </c>
      <c r="T13" s="21">
        <f t="shared" si="14"/>
        <v>0.22951963811029147</v>
      </c>
      <c r="U13" s="22">
        <f t="shared" si="15"/>
        <v>0.38768543892980561</v>
      </c>
      <c r="V13" s="21">
        <f t="shared" si="16"/>
        <v>0.45903927622058294</v>
      </c>
      <c r="W13" s="21">
        <f t="shared" si="17"/>
        <v>6.9342625494824253</v>
      </c>
    </row>
    <row r="14" spans="1:23" x14ac:dyDescent="0.35">
      <c r="A14" s="1">
        <v>100</v>
      </c>
      <c r="B14" s="1">
        <v>20</v>
      </c>
      <c r="C14" s="1">
        <v>0</v>
      </c>
      <c r="D14" s="2" t="s">
        <v>39</v>
      </c>
      <c r="E14" s="3">
        <f t="shared" si="0"/>
        <v>0.43724029661451402</v>
      </c>
      <c r="F14" s="3">
        <f t="shared" si="1"/>
        <v>-6.8013721084914798E-8</v>
      </c>
      <c r="G14" s="3">
        <f t="shared" si="2"/>
        <v>0.43724029661451924</v>
      </c>
      <c r="H14" s="4">
        <f t="shared" si="3"/>
        <v>-8.9124886185436942E-6</v>
      </c>
      <c r="I14" s="5" t="s">
        <v>40</v>
      </c>
      <c r="J14" s="6">
        <f t="shared" si="4"/>
        <v>0.31877972180478498</v>
      </c>
      <c r="K14" s="6">
        <f t="shared" si="5"/>
        <v>-5.7993029223749306E-14</v>
      </c>
      <c r="L14" s="6">
        <f t="shared" si="6"/>
        <v>0.31877972180478498</v>
      </c>
      <c r="M14" s="7">
        <f t="shared" si="7"/>
        <v>-1.0423360045889231E-11</v>
      </c>
      <c r="N14" s="8" t="str">
        <f t="shared" si="8"/>
        <v>0,118460574809729-6,80136630918856E-08i</v>
      </c>
      <c r="O14" s="9">
        <f t="shared" si="9"/>
        <v>0.11846057480972901</v>
      </c>
      <c r="P14" s="9">
        <f t="shared" si="10"/>
        <v>-6.8013663091885603E-8</v>
      </c>
      <c r="Q14" s="9">
        <f t="shared" si="11"/>
        <v>0.11846057480974852</v>
      </c>
      <c r="R14" s="8">
        <f t="shared" si="12"/>
        <v>-3.2896141612080608E-5</v>
      </c>
      <c r="S14" s="21">
        <f t="shared" si="13"/>
        <v>0.23879211266600953</v>
      </c>
      <c r="T14" s="21">
        <f t="shared" si="14"/>
        <v>0.1984481839485045</v>
      </c>
      <c r="U14" s="22">
        <f t="shared" si="15"/>
        <v>0.33496755083636881</v>
      </c>
      <c r="V14" s="21">
        <f t="shared" si="16"/>
        <v>0.39689636789700899</v>
      </c>
      <c r="W14" s="21">
        <f t="shared" si="17"/>
        <v>8.0199747825958738</v>
      </c>
    </row>
    <row r="15" spans="1:23" x14ac:dyDescent="0.35">
      <c r="A15" s="1">
        <v>150</v>
      </c>
      <c r="B15" s="1">
        <v>20</v>
      </c>
      <c r="C15" s="1">
        <v>0</v>
      </c>
      <c r="D15" s="2" t="s">
        <v>41</v>
      </c>
      <c r="E15" s="3">
        <f t="shared" si="0"/>
        <v>0.37034072908576199</v>
      </c>
      <c r="F15" s="3">
        <f t="shared" si="1"/>
        <v>-7.2372632777285897E-14</v>
      </c>
      <c r="G15" s="3">
        <f t="shared" si="2"/>
        <v>0.37034072908576199</v>
      </c>
      <c r="H15" s="4">
        <f t="shared" si="3"/>
        <v>-1.1196841407709126E-11</v>
      </c>
      <c r="I15" s="5" t="s">
        <v>42</v>
      </c>
      <c r="J15" s="6">
        <f t="shared" si="4"/>
        <v>0.27596409949224499</v>
      </c>
      <c r="K15" s="6">
        <f t="shared" si="5"/>
        <v>1.8480439566205E-6</v>
      </c>
      <c r="L15" s="6">
        <f t="shared" si="6"/>
        <v>0.27596409949843287</v>
      </c>
      <c r="M15" s="7">
        <f t="shared" si="7"/>
        <v>3.8369164417491612E-4</v>
      </c>
      <c r="N15" s="8" t="str">
        <f t="shared" si="8"/>
        <v>0,094376629593517-1,84804402899313E-06i</v>
      </c>
      <c r="O15" s="9">
        <f t="shared" si="9"/>
        <v>9.4376629593517003E-2</v>
      </c>
      <c r="P15" s="9">
        <f t="shared" si="10"/>
        <v>-1.84804402899313E-6</v>
      </c>
      <c r="Q15" s="9">
        <f t="shared" si="11"/>
        <v>9.4376629611610807E-2</v>
      </c>
      <c r="R15" s="8">
        <f t="shared" si="12"/>
        <v>-1.1219421975352971E-3</v>
      </c>
      <c r="S15" s="21">
        <f t="shared" si="13"/>
        <v>0.23879211266600953</v>
      </c>
      <c r="T15" s="21">
        <f t="shared" si="14"/>
        <v>0.13154861641975246</v>
      </c>
      <c r="U15" s="22">
        <f t="shared" si="15"/>
        <v>0.15566672792251957</v>
      </c>
      <c r="V15" s="21">
        <f t="shared" si="16"/>
        <v>0.26309723283950492</v>
      </c>
      <c r="W15" s="21">
        <f t="shared" si="17"/>
        <v>12.098564578137037</v>
      </c>
    </row>
    <row r="16" spans="1:23" x14ac:dyDescent="0.35">
      <c r="A16" s="1">
        <v>200</v>
      </c>
      <c r="B16" s="1">
        <v>20</v>
      </c>
      <c r="C16" s="1">
        <v>0</v>
      </c>
      <c r="D16" s="2" t="s">
        <v>43</v>
      </c>
      <c r="E16" s="3">
        <f t="shared" si="0"/>
        <v>0.34070423017892598</v>
      </c>
      <c r="F16" s="3">
        <f t="shared" si="1"/>
        <v>2.1458208174026501E-13</v>
      </c>
      <c r="G16" s="3">
        <f t="shared" si="2"/>
        <v>0.34070423017892598</v>
      </c>
      <c r="H16" s="4">
        <f t="shared" si="3"/>
        <v>3.6085984715809697E-11</v>
      </c>
      <c r="I16" s="5" t="s">
        <v>44</v>
      </c>
      <c r="J16" s="6">
        <f t="shared" si="4"/>
        <v>0.261946091464479</v>
      </c>
      <c r="K16" s="6">
        <f t="shared" si="5"/>
        <v>-4.7411841762420698E-14</v>
      </c>
      <c r="L16" s="6">
        <f t="shared" si="6"/>
        <v>0.261946091464479</v>
      </c>
      <c r="M16" s="7">
        <f t="shared" si="7"/>
        <v>-1.0370448426015829E-11</v>
      </c>
      <c r="N16" s="8" t="str">
        <f t="shared" si="8"/>
        <v>0,078758138714447+2,61993923502686E-13i</v>
      </c>
      <c r="O16" s="9">
        <f t="shared" si="9"/>
        <v>7.8758138714447007E-2</v>
      </c>
      <c r="P16" s="9">
        <f t="shared" si="10"/>
        <v>2.6199392350268598E-13</v>
      </c>
      <c r="Q16" s="9">
        <f t="shared" si="11"/>
        <v>7.8758138714447007E-2</v>
      </c>
      <c r="R16" s="8">
        <f t="shared" si="12"/>
        <v>1.9059802986460982E-10</v>
      </c>
      <c r="S16" s="21">
        <f t="shared" si="13"/>
        <v>0.23879211266600953</v>
      </c>
      <c r="T16" s="21">
        <f t="shared" si="14"/>
        <v>0.10191211751291646</v>
      </c>
      <c r="U16" s="22">
        <f t="shared" si="15"/>
        <v>9.6962912802962486E-2</v>
      </c>
      <c r="V16" s="21">
        <f t="shared" si="16"/>
        <v>0.20382423502583291</v>
      </c>
      <c r="W16" s="21">
        <f t="shared" si="17"/>
        <v>15.616881189003246</v>
      </c>
    </row>
    <row r="17" spans="1:32" x14ac:dyDescent="0.35">
      <c r="A17" s="1">
        <v>250</v>
      </c>
      <c r="B17" s="1">
        <v>20</v>
      </c>
      <c r="C17" s="1">
        <v>0</v>
      </c>
      <c r="D17" s="2" t="s">
        <v>45</v>
      </c>
      <c r="E17" s="3">
        <f t="shared" si="0"/>
        <v>0.31726845571074203</v>
      </c>
      <c r="F17" s="3">
        <f t="shared" si="1"/>
        <v>-1.9269608884751501E-7</v>
      </c>
      <c r="G17" s="3">
        <f t="shared" si="2"/>
        <v>0.31726845571080048</v>
      </c>
      <c r="H17" s="4">
        <f t="shared" si="3"/>
        <v>-3.4799150123216521E-5</v>
      </c>
      <c r="I17" s="5" t="s">
        <v>46</v>
      </c>
      <c r="J17" s="6">
        <f t="shared" si="4"/>
        <v>0.24940297004353701</v>
      </c>
      <c r="K17" s="6">
        <f t="shared" si="5"/>
        <v>-4.5006669839908898E-14</v>
      </c>
      <c r="L17" s="6">
        <f t="shared" si="6"/>
        <v>0.24940297004353701</v>
      </c>
      <c r="M17" s="7">
        <f t="shared" si="7"/>
        <v>-1.0339460798383289E-11</v>
      </c>
      <c r="N17" s="8" t="str">
        <f t="shared" si="8"/>
        <v>0,067865485667205-1,92696043840845E-07i</v>
      </c>
      <c r="O17" s="9">
        <f t="shared" si="9"/>
        <v>6.7865485667205003E-2</v>
      </c>
      <c r="P17" s="9">
        <f t="shared" si="10"/>
        <v>-1.9269604384084499E-7</v>
      </c>
      <c r="Q17" s="9">
        <f t="shared" si="11"/>
        <v>6.7865485667478562E-2</v>
      </c>
      <c r="R17" s="8">
        <f t="shared" si="12"/>
        <v>-1.6268460959756854E-4</v>
      </c>
      <c r="S17" s="21">
        <f t="shared" si="13"/>
        <v>0.23879211266600953</v>
      </c>
      <c r="T17" s="21">
        <f t="shared" si="14"/>
        <v>7.8476343044732499E-2</v>
      </c>
      <c r="U17" s="22">
        <f t="shared" si="15"/>
        <v>4.4435543783510688E-2</v>
      </c>
      <c r="V17" s="21">
        <f t="shared" si="16"/>
        <v>0.156952686089465</v>
      </c>
      <c r="W17" s="21">
        <f t="shared" si="17"/>
        <v>20.280626863712932</v>
      </c>
    </row>
    <row r="18" spans="1:32" x14ac:dyDescent="0.35">
      <c r="A18" s="1">
        <v>300</v>
      </c>
      <c r="B18" s="1">
        <v>20</v>
      </c>
      <c r="C18" s="1">
        <v>0</v>
      </c>
      <c r="D18" s="2" t="s">
        <v>47</v>
      </c>
      <c r="E18" s="3">
        <f t="shared" si="0"/>
        <v>0.30699801928633902</v>
      </c>
      <c r="F18" s="3">
        <f t="shared" si="1"/>
        <v>-1.09235620940451E-14</v>
      </c>
      <c r="G18" s="3">
        <f t="shared" si="2"/>
        <v>0.30699801928633902</v>
      </c>
      <c r="H18" s="4">
        <f t="shared" si="3"/>
        <v>-2.0386906947895167E-12</v>
      </c>
      <c r="I18" s="5" t="s">
        <v>48</v>
      </c>
      <c r="J18" s="6">
        <f t="shared" si="4"/>
        <v>0.24329973384320799</v>
      </c>
      <c r="K18" s="6">
        <f t="shared" si="5"/>
        <v>-4.3720007221080598E-14</v>
      </c>
      <c r="L18" s="6">
        <f t="shared" si="6"/>
        <v>0.24329973384320799</v>
      </c>
      <c r="M18" s="7">
        <f t="shared" si="7"/>
        <v>-1.0295826692780948E-11</v>
      </c>
      <c r="N18" s="8" t="str">
        <f t="shared" si="8"/>
        <v>0,063698285443131+3,27964451270355E-14i</v>
      </c>
      <c r="O18" s="9">
        <f t="shared" si="9"/>
        <v>6.3698285443130997E-2</v>
      </c>
      <c r="P18" s="9">
        <f t="shared" si="10"/>
        <v>3.2796445127035502E-14</v>
      </c>
      <c r="Q18" s="9">
        <f t="shared" si="11"/>
        <v>6.3698285443130997E-2</v>
      </c>
      <c r="R18" s="8">
        <f t="shared" si="12"/>
        <v>2.9499975952871818E-11</v>
      </c>
      <c r="S18" s="21">
        <f t="shared" si="13"/>
        <v>0.23879211266600953</v>
      </c>
      <c r="T18" s="21">
        <f t="shared" si="14"/>
        <v>6.8205906620329493E-2</v>
      </c>
      <c r="U18" s="22">
        <f t="shared" si="15"/>
        <v>1.8876759064078156E-2</v>
      </c>
      <c r="V18" s="21">
        <f t="shared" si="16"/>
        <v>0.13641181324065899</v>
      </c>
      <c r="W18" s="21">
        <f t="shared" si="17"/>
        <v>23.334480982393032</v>
      </c>
    </row>
    <row r="19" spans="1:32" x14ac:dyDescent="0.35">
      <c r="A19" s="1">
        <v>350</v>
      </c>
      <c r="B19" s="1">
        <v>20</v>
      </c>
      <c r="C19" s="1">
        <v>0</v>
      </c>
      <c r="D19" s="2" t="s">
        <v>49</v>
      </c>
      <c r="E19" s="3">
        <f t="shared" si="0"/>
        <v>0.29947523599224002</v>
      </c>
      <c r="F19" s="3">
        <f t="shared" si="1"/>
        <v>-5.7724408477663704E-14</v>
      </c>
      <c r="G19" s="3">
        <f t="shared" si="2"/>
        <v>0.29947523599224002</v>
      </c>
      <c r="H19" s="4">
        <f t="shared" si="3"/>
        <v>-1.1043868017003649E-11</v>
      </c>
      <c r="I19" s="5" t="s">
        <v>50</v>
      </c>
      <c r="J19" s="6">
        <f t="shared" si="4"/>
        <v>0.23323564024079699</v>
      </c>
      <c r="K19" s="6">
        <f t="shared" si="5"/>
        <v>-1.12708941276953E-7</v>
      </c>
      <c r="L19" s="6">
        <f t="shared" si="6"/>
        <v>0.23323564024082422</v>
      </c>
      <c r="M19" s="7">
        <f t="shared" si="7"/>
        <v>-2.768764945996091E-5</v>
      </c>
      <c r="N19" s="8" t="str">
        <f t="shared" si="8"/>
        <v>0,066239595751443+1,12708883552545E-07i</v>
      </c>
      <c r="O19" s="9">
        <f t="shared" si="9"/>
        <v>6.6239595751443003E-2</v>
      </c>
      <c r="P19" s="9">
        <f t="shared" si="10"/>
        <v>1.12708883552545E-7</v>
      </c>
      <c r="Q19" s="9">
        <f t="shared" si="11"/>
        <v>6.6239595751538899E-2</v>
      </c>
      <c r="R19" s="8">
        <f t="shared" si="12"/>
        <v>9.7490681637280016E-5</v>
      </c>
      <c r="S19" s="21">
        <f t="shared" si="13"/>
        <v>0.23879211266600953</v>
      </c>
      <c r="T19" s="21">
        <f t="shared" si="14"/>
        <v>6.0683123326230493E-2</v>
      </c>
      <c r="U19" s="22">
        <f t="shared" si="15"/>
        <v>-2.3269078543464963E-2</v>
      </c>
      <c r="V19" s="21">
        <f t="shared" si="16"/>
        <v>0.12136624665246099</v>
      </c>
      <c r="W19" s="21">
        <f t="shared" si="17"/>
        <v>26.227216789136506</v>
      </c>
    </row>
    <row r="20" spans="1:32" x14ac:dyDescent="0.35">
      <c r="A20" s="1">
        <v>400</v>
      </c>
      <c r="B20" s="1">
        <v>20</v>
      </c>
      <c r="C20" s="1">
        <v>0</v>
      </c>
      <c r="D20" s="2" t="s">
        <v>51</v>
      </c>
      <c r="E20" s="3">
        <f t="shared" si="0"/>
        <v>0.28990032575651897</v>
      </c>
      <c r="F20" s="3">
        <f t="shared" si="1"/>
        <v>-3.3326153342184498E-8</v>
      </c>
      <c r="G20" s="3">
        <f t="shared" si="2"/>
        <v>0.28990032575652092</v>
      </c>
      <c r="H20" s="4">
        <f t="shared" si="3"/>
        <v>-6.5865670517275316E-6</v>
      </c>
      <c r="I20" s="5" t="s">
        <v>52</v>
      </c>
      <c r="J20" s="6">
        <f t="shared" si="4"/>
        <v>0.228526149632683</v>
      </c>
      <c r="K20" s="6">
        <f t="shared" si="5"/>
        <v>1.2425055892750899E-13</v>
      </c>
      <c r="L20" s="6">
        <f t="shared" si="6"/>
        <v>0.228526149632683</v>
      </c>
      <c r="M20" s="7">
        <f t="shared" si="7"/>
        <v>3.115193880494829E-11</v>
      </c>
      <c r="N20" s="8" t="str">
        <f t="shared" si="8"/>
        <v>0,061374176123836-3,33262775927434E-08i</v>
      </c>
      <c r="O20" s="9">
        <f t="shared" si="9"/>
        <v>6.1374176123836E-2</v>
      </c>
      <c r="P20" s="9">
        <f t="shared" si="10"/>
        <v>-3.3326277592743402E-8</v>
      </c>
      <c r="Q20" s="9">
        <f t="shared" si="11"/>
        <v>6.1374176123845048E-2</v>
      </c>
      <c r="R20" s="8">
        <f t="shared" si="12"/>
        <v>-3.1111701590790659E-5</v>
      </c>
      <c r="S20" s="21">
        <f t="shared" si="13"/>
        <v>0.23879211266600953</v>
      </c>
      <c r="T20" s="21">
        <f t="shared" si="14"/>
        <v>5.1108213090509447E-2</v>
      </c>
      <c r="U20" s="22">
        <f t="shared" si="15"/>
        <v>-4.2991214905348157E-2</v>
      </c>
      <c r="V20" s="21">
        <f t="shared" si="16"/>
        <v>0.10221642618101889</v>
      </c>
      <c r="W20" s="21">
        <f t="shared" si="17"/>
        <v>31.140776299504324</v>
      </c>
    </row>
    <row r="21" spans="1:32" x14ac:dyDescent="0.35">
      <c r="A21" s="1">
        <v>500</v>
      </c>
      <c r="B21" s="1">
        <v>20</v>
      </c>
      <c r="C21" s="1">
        <v>0</v>
      </c>
      <c r="D21" s="2" t="s">
        <v>53</v>
      </c>
      <c r="E21" s="3">
        <f t="shared" si="0"/>
        <v>0.27954814474487699</v>
      </c>
      <c r="F21" s="3">
        <f t="shared" si="1"/>
        <v>-5.0749498949068501E-13</v>
      </c>
      <c r="G21" s="3">
        <f t="shared" si="2"/>
        <v>0.27954814474487699</v>
      </c>
      <c r="H21" s="4">
        <f t="shared" si="3"/>
        <v>-1.0401543193351916E-10</v>
      </c>
      <c r="I21" s="5" t="s">
        <v>54</v>
      </c>
      <c r="J21" s="6">
        <f t="shared" si="4"/>
        <v>0.22452685111064399</v>
      </c>
      <c r="K21" s="6">
        <f t="shared" si="5"/>
        <v>3.88782308618602E-7</v>
      </c>
      <c r="L21" s="6">
        <f t="shared" si="6"/>
        <v>0.22452685111098061</v>
      </c>
      <c r="M21" s="7">
        <f t="shared" si="7"/>
        <v>9.9211231632154127E-5</v>
      </c>
      <c r="N21" s="8" t="str">
        <f t="shared" si="8"/>
        <v>0,055021293634233-3,88782816113591E-07i</v>
      </c>
      <c r="O21" s="9">
        <f t="shared" si="9"/>
        <v>5.5021293634232998E-2</v>
      </c>
      <c r="P21" s="9">
        <f t="shared" si="10"/>
        <v>-3.88782816113591E-7</v>
      </c>
      <c r="Q21" s="9">
        <f t="shared" si="11"/>
        <v>5.5021293635606573E-2</v>
      </c>
      <c r="R21" s="8">
        <f t="shared" si="12"/>
        <v>-4.0485443069061946E-4</v>
      </c>
      <c r="S21" s="21">
        <f t="shared" si="13"/>
        <v>0.23879211266600953</v>
      </c>
      <c r="T21" s="21">
        <f t="shared" si="14"/>
        <v>4.0756032078867466E-2</v>
      </c>
      <c r="U21" s="22">
        <f t="shared" si="15"/>
        <v>-5.9739249323453383E-2</v>
      </c>
      <c r="V21" s="21">
        <f t="shared" si="16"/>
        <v>8.1512064157734931E-2</v>
      </c>
      <c r="W21" s="21">
        <f t="shared" si="17"/>
        <v>39.050647222946722</v>
      </c>
    </row>
    <row r="22" spans="1:32" x14ac:dyDescent="0.35">
      <c r="A22" s="1">
        <v>600</v>
      </c>
      <c r="B22" s="1">
        <v>20</v>
      </c>
      <c r="C22" s="1">
        <v>0</v>
      </c>
      <c r="D22" s="2" t="s">
        <v>55</v>
      </c>
      <c r="E22" s="3">
        <f t="shared" si="0"/>
        <v>0.27542090550016102</v>
      </c>
      <c r="F22" s="3">
        <f t="shared" si="1"/>
        <v>-5.2450698788652899E-14</v>
      </c>
      <c r="G22" s="3">
        <f t="shared" si="2"/>
        <v>0.27542090550016102</v>
      </c>
      <c r="H22" s="4">
        <f t="shared" si="3"/>
        <v>-1.0911312878172181E-11</v>
      </c>
      <c r="I22" s="5" t="s">
        <v>56</v>
      </c>
      <c r="J22" s="6">
        <f t="shared" si="4"/>
        <v>0.22487993707083101</v>
      </c>
      <c r="K22" s="6">
        <f t="shared" si="5"/>
        <v>1.5282602563443901E-7</v>
      </c>
      <c r="L22" s="6">
        <f t="shared" si="6"/>
        <v>0.22487993707088294</v>
      </c>
      <c r="M22" s="7">
        <f t="shared" si="7"/>
        <v>3.8937605473680589E-5</v>
      </c>
      <c r="N22" s="8" t="str">
        <f t="shared" si="8"/>
        <v>0,05054096842933-1,52826078085138E-07i</v>
      </c>
      <c r="O22" s="9">
        <f t="shared" si="9"/>
        <v>5.0540968429330001E-2</v>
      </c>
      <c r="P22" s="9">
        <f t="shared" si="10"/>
        <v>-1.5282607808513799E-7</v>
      </c>
      <c r="Q22" s="9">
        <f t="shared" si="11"/>
        <v>5.0540968429561059E-2</v>
      </c>
      <c r="R22" s="8">
        <f t="shared" si="12"/>
        <v>-1.7325131563381401E-4</v>
      </c>
      <c r="S22" s="21">
        <f t="shared" si="13"/>
        <v>0.23879211266600953</v>
      </c>
      <c r="T22" s="21">
        <f t="shared" si="14"/>
        <v>3.6628792834151491E-2</v>
      </c>
      <c r="U22" s="22">
        <f t="shared" si="15"/>
        <v>-5.8260616063919482E-2</v>
      </c>
      <c r="V22" s="21">
        <f t="shared" si="16"/>
        <v>7.3257585668302982E-2</v>
      </c>
      <c r="W22" s="21">
        <f t="shared" si="17"/>
        <v>43.450774862420381</v>
      </c>
    </row>
    <row r="23" spans="1:32" x14ac:dyDescent="0.35">
      <c r="A23" s="1">
        <v>800</v>
      </c>
      <c r="B23" s="1">
        <v>20</v>
      </c>
      <c r="C23" s="1">
        <v>0</v>
      </c>
      <c r="D23" s="2" t="s">
        <v>57</v>
      </c>
      <c r="E23" s="3">
        <f t="shared" si="0"/>
        <v>0.26360447013419702</v>
      </c>
      <c r="F23" s="3">
        <f t="shared" si="1"/>
        <v>-1.6553574456896199E-7</v>
      </c>
      <c r="G23" s="3">
        <f t="shared" si="2"/>
        <v>0.26360447013424898</v>
      </c>
      <c r="H23" s="4">
        <f t="shared" si="3"/>
        <v>-3.5980040541526094E-5</v>
      </c>
      <c r="I23" s="5" t="s">
        <v>58</v>
      </c>
      <c r="J23" s="6">
        <f t="shared" si="4"/>
        <v>0.21713223336734</v>
      </c>
      <c r="K23" s="6">
        <f t="shared" si="5"/>
        <v>-3.8801735844656702E-14</v>
      </c>
      <c r="L23" s="6">
        <f t="shared" si="6"/>
        <v>0.21713223336734</v>
      </c>
      <c r="M23" s="7">
        <f t="shared" si="7"/>
        <v>-1.0238810089145949E-11</v>
      </c>
      <c r="N23" s="8" t="str">
        <f t="shared" si="8"/>
        <v>0,046472236766857-1,65535705767226E-07i</v>
      </c>
      <c r="O23" s="9">
        <f t="shared" si="9"/>
        <v>4.6472236766857002E-2</v>
      </c>
      <c r="P23" s="9">
        <f t="shared" si="10"/>
        <v>-1.65535705767226E-7</v>
      </c>
      <c r="Q23" s="9">
        <f t="shared" si="11"/>
        <v>4.6472236767151821E-2</v>
      </c>
      <c r="R23" s="8">
        <f t="shared" si="12"/>
        <v>-2.0408953730209679E-4</v>
      </c>
      <c r="S23" s="21">
        <f t="shared" si="13"/>
        <v>0.23879211266600953</v>
      </c>
      <c r="T23" s="21">
        <f t="shared" si="14"/>
        <v>2.4812357468187496E-2</v>
      </c>
      <c r="U23" s="22">
        <f t="shared" si="15"/>
        <v>-9.0706008070561644E-2</v>
      </c>
      <c r="V23" s="21">
        <f t="shared" si="16"/>
        <v>4.9624714936374992E-2</v>
      </c>
      <c r="W23" s="21">
        <f t="shared" si="17"/>
        <v>64.143418575180377</v>
      </c>
    </row>
    <row r="24" spans="1:32" x14ac:dyDescent="0.35">
      <c r="A24" s="1">
        <v>1000</v>
      </c>
      <c r="B24" s="1">
        <v>20</v>
      </c>
      <c r="C24" s="1">
        <v>0</v>
      </c>
      <c r="D24" s="2" t="s">
        <v>59</v>
      </c>
      <c r="E24" s="3">
        <f t="shared" si="0"/>
        <v>0.25834451826299498</v>
      </c>
      <c r="F24" s="3">
        <f t="shared" si="1"/>
        <v>-4.5859610403046297E-14</v>
      </c>
      <c r="G24" s="3">
        <f t="shared" si="2"/>
        <v>0.25834451826299498</v>
      </c>
      <c r="H24" s="4">
        <f t="shared" si="3"/>
        <v>-1.0170767871815016E-11</v>
      </c>
      <c r="I24" s="5" t="s">
        <v>60</v>
      </c>
      <c r="J24" s="6">
        <f t="shared" si="4"/>
        <v>0.21667491817329401</v>
      </c>
      <c r="K24" s="6">
        <f t="shared" si="5"/>
        <v>-3.8656907900084598E-14</v>
      </c>
      <c r="L24" s="6">
        <f t="shared" si="6"/>
        <v>0.21667491817329401</v>
      </c>
      <c r="M24" s="7">
        <f t="shared" si="7"/>
        <v>-1.0222123032853044E-11</v>
      </c>
      <c r="N24" s="8" t="str">
        <f t="shared" si="8"/>
        <v>0,041669600089701-7,2027025029617E-15i</v>
      </c>
      <c r="O24" s="9">
        <f t="shared" si="9"/>
        <v>4.1669600089700998E-2</v>
      </c>
      <c r="P24" s="9">
        <f t="shared" si="10"/>
        <v>-7.2027025029617006E-15</v>
      </c>
      <c r="Q24" s="9">
        <f t="shared" si="11"/>
        <v>4.1669600089700998E-2</v>
      </c>
      <c r="R24" s="8">
        <f t="shared" si="12"/>
        <v>-9.9037296643031213E-12</v>
      </c>
      <c r="S24" s="21">
        <f t="shared" si="13"/>
        <v>0.23879211266600953</v>
      </c>
      <c r="T24" s="21">
        <f t="shared" si="14"/>
        <v>1.9552405596985456E-2</v>
      </c>
      <c r="U24" s="22">
        <f t="shared" si="15"/>
        <v>-9.2621126576530141E-2</v>
      </c>
      <c r="V24" s="21">
        <f t="shared" si="16"/>
        <v>3.9104811193970912E-2</v>
      </c>
      <c r="W24" s="21">
        <f t="shared" si="17"/>
        <v>81.39916201228634</v>
      </c>
    </row>
    <row r="25" spans="1:32" x14ac:dyDescent="0.35">
      <c r="A25" s="1">
        <v>1500</v>
      </c>
      <c r="B25" s="1">
        <v>20</v>
      </c>
      <c r="C25" s="1">
        <v>0</v>
      </c>
      <c r="D25" s="2" t="s">
        <v>61</v>
      </c>
      <c r="E25" s="3">
        <f t="shared" si="0"/>
        <v>0.25718228653938402</v>
      </c>
      <c r="F25" s="3">
        <f t="shared" si="1"/>
        <v>2.8341942618078899E-14</v>
      </c>
      <c r="G25" s="3">
        <f t="shared" si="2"/>
        <v>0.25718228653938402</v>
      </c>
      <c r="H25" s="4">
        <f t="shared" si="3"/>
        <v>6.3140961886160275E-12</v>
      </c>
      <c r="I25" s="10" t="s">
        <v>62</v>
      </c>
      <c r="J25" s="6">
        <f t="shared" si="4"/>
        <v>0.21472977783477101</v>
      </c>
      <c r="K25" s="6">
        <f t="shared" si="5"/>
        <v>-3.6786184512531897E-14</v>
      </c>
      <c r="L25" s="6">
        <f t="shared" si="6"/>
        <v>0.21472977783477101</v>
      </c>
      <c r="M25" s="7">
        <f t="shared" si="7"/>
        <v>-9.8155604602702398E-12</v>
      </c>
      <c r="N25" s="8" t="str">
        <f t="shared" si="8"/>
        <v>0,042452508704613+6,51281271306108E-14i</v>
      </c>
      <c r="O25" s="9">
        <f t="shared" si="9"/>
        <v>4.2452508704613E-2</v>
      </c>
      <c r="P25" s="9">
        <f t="shared" si="10"/>
        <v>6.5128127130610803E-14</v>
      </c>
      <c r="Q25" s="9">
        <f t="shared" si="11"/>
        <v>4.2452508704613E-2</v>
      </c>
      <c r="R25" s="8">
        <f t="shared" si="12"/>
        <v>8.7899794995389508E-11</v>
      </c>
      <c r="S25" s="21">
        <f t="shared" si="13"/>
        <v>0.23879211266600953</v>
      </c>
      <c r="T25" s="21">
        <f t="shared" si="14"/>
        <v>1.8390173873374493E-2</v>
      </c>
      <c r="U25" s="22">
        <f t="shared" si="15"/>
        <v>-0.10076687442727093</v>
      </c>
      <c r="V25" s="21">
        <f t="shared" si="16"/>
        <v>3.6780347746748987E-2</v>
      </c>
      <c r="W25" s="21">
        <f t="shared" si="17"/>
        <v>86.543468369443588</v>
      </c>
      <c r="AF25" s="11" t="s">
        <v>63</v>
      </c>
    </row>
    <row r="26" spans="1:32" x14ac:dyDescent="0.35">
      <c r="A26" s="1">
        <v>10</v>
      </c>
      <c r="B26" s="1">
        <v>20</v>
      </c>
      <c r="C26" s="1">
        <v>1572</v>
      </c>
      <c r="D26" s="2" t="s">
        <v>64</v>
      </c>
      <c r="E26" s="3">
        <f t="shared" si="0"/>
        <v>1.3824735885066</v>
      </c>
      <c r="F26" s="3">
        <f t="shared" si="1"/>
        <v>0.89213772843169903</v>
      </c>
      <c r="G26" s="3">
        <f t="shared" si="2"/>
        <v>1.6453397671634842</v>
      </c>
      <c r="H26" s="4">
        <f t="shared" si="3"/>
        <v>32.834958422601098</v>
      </c>
      <c r="I26" s="6" t="s">
        <v>65</v>
      </c>
      <c r="J26" s="6">
        <f t="shared" si="4"/>
        <v>1.0552523464018899</v>
      </c>
      <c r="K26" s="6">
        <f t="shared" si="5"/>
        <v>8.2633719879766601E-2</v>
      </c>
      <c r="L26" s="6">
        <f t="shared" si="6"/>
        <v>1.05848280394528</v>
      </c>
      <c r="M26" s="7">
        <f t="shared" si="7"/>
        <v>4.4775275008006901</v>
      </c>
      <c r="N26" s="8" t="str">
        <f t="shared" si="8"/>
        <v>0,32722124210471+0,809504008551932i</v>
      </c>
      <c r="O26" s="9">
        <f t="shared" si="9"/>
        <v>0.32722124210470999</v>
      </c>
      <c r="P26" s="9">
        <f t="shared" si="10"/>
        <v>0.80950400855193205</v>
      </c>
      <c r="Q26" s="9">
        <f t="shared" si="11"/>
        <v>0.87313829439911517</v>
      </c>
      <c r="R26" s="8">
        <f t="shared" si="12"/>
        <v>67.990241341031151</v>
      </c>
      <c r="S26" s="21">
        <f t="shared" si="13"/>
        <v>0.23879211266600953</v>
      </c>
      <c r="T26" s="21">
        <f t="shared" ref="T26:T46" si="18">T5</f>
        <v>1.0490737961906904</v>
      </c>
      <c r="U26" s="22">
        <f t="shared" si="15"/>
        <v>3.4326539605005473</v>
      </c>
      <c r="V26" s="21">
        <f t="shared" si="16"/>
        <v>2.0981475923813808</v>
      </c>
      <c r="W26" s="21">
        <f t="shared" si="17"/>
        <v>1.5170995946119856</v>
      </c>
    </row>
    <row r="27" spans="1:32" x14ac:dyDescent="0.35">
      <c r="A27" s="1">
        <v>20</v>
      </c>
      <c r="B27" s="1">
        <v>20</v>
      </c>
      <c r="C27" s="1">
        <v>1572</v>
      </c>
      <c r="D27" s="2" t="s">
        <v>66</v>
      </c>
      <c r="E27" s="3">
        <f t="shared" si="0"/>
        <v>1.18156527473038</v>
      </c>
      <c r="F27" s="3">
        <f t="shared" si="1"/>
        <v>1.8592136743727801</v>
      </c>
      <c r="G27" s="3">
        <f t="shared" si="2"/>
        <v>2.2029008115263409</v>
      </c>
      <c r="H27" s="4">
        <f t="shared" si="3"/>
        <v>57.563273571413134</v>
      </c>
      <c r="I27" s="6" t="s">
        <v>67</v>
      </c>
      <c r="J27" s="6">
        <f t="shared" si="4"/>
        <v>0.71548390657391603</v>
      </c>
      <c r="K27" s="6">
        <f t="shared" si="5"/>
        <v>0.10351080867194799</v>
      </c>
      <c r="L27" s="6">
        <f t="shared" si="6"/>
        <v>0.72293271338222953</v>
      </c>
      <c r="M27" s="7">
        <f t="shared" si="7"/>
        <v>8.2320055171257174</v>
      </c>
      <c r="N27" s="8" t="str">
        <f t="shared" si="8"/>
        <v>0,466081368156464+1,75570286570083i</v>
      </c>
      <c r="O27" s="9">
        <f t="shared" si="9"/>
        <v>0.466081368156464</v>
      </c>
      <c r="P27" s="9">
        <f t="shared" si="10"/>
        <v>1.75570286570083</v>
      </c>
      <c r="Q27" s="9">
        <f t="shared" si="11"/>
        <v>1.8165143529222962</v>
      </c>
      <c r="R27" s="8">
        <f t="shared" si="12"/>
        <v>75.13276846884564</v>
      </c>
      <c r="S27" s="21">
        <f t="shared" si="13"/>
        <v>0.23879211266600953</v>
      </c>
      <c r="T27" s="21">
        <f t="shared" si="18"/>
        <v>0.69897686526541847</v>
      </c>
      <c r="U27" s="22">
        <f t="shared" si="15"/>
        <v>2.0274564151679964</v>
      </c>
      <c r="V27" s="21">
        <f t="shared" si="16"/>
        <v>1.3979537305308369</v>
      </c>
      <c r="W27" s="21">
        <f t="shared" si="17"/>
        <v>2.2769701116139278</v>
      </c>
    </row>
    <row r="28" spans="1:32" x14ac:dyDescent="0.35">
      <c r="A28" s="1">
        <v>30</v>
      </c>
      <c r="B28" s="1">
        <v>20</v>
      </c>
      <c r="C28" s="1">
        <v>1572</v>
      </c>
      <c r="D28" s="2" t="s">
        <v>68</v>
      </c>
      <c r="E28" s="3">
        <f t="shared" si="0"/>
        <v>1.1820886093384</v>
      </c>
      <c r="F28" s="3">
        <f t="shared" si="1"/>
        <v>2.8168355755979002</v>
      </c>
      <c r="G28" s="3">
        <f t="shared" si="2"/>
        <v>3.0548152383215492</v>
      </c>
      <c r="H28" s="4">
        <f t="shared" si="3"/>
        <v>67.234581346567779</v>
      </c>
      <c r="I28" s="6" t="s">
        <v>69</v>
      </c>
      <c r="J28" s="6">
        <f t="shared" si="4"/>
        <v>0.57265567831869701</v>
      </c>
      <c r="K28" s="6">
        <f t="shared" si="5"/>
        <v>0.12503832625459099</v>
      </c>
      <c r="L28" s="6">
        <f t="shared" si="6"/>
        <v>0.58614768526643224</v>
      </c>
      <c r="M28" s="7">
        <f t="shared" si="7"/>
        <v>12.31711431151569</v>
      </c>
      <c r="N28" s="8" t="str">
        <f t="shared" si="8"/>
        <v>0,609432931019703+2,69179724934331i</v>
      </c>
      <c r="O28" s="9">
        <f t="shared" si="9"/>
        <v>0.60943293101970297</v>
      </c>
      <c r="P28" s="9">
        <f t="shared" si="10"/>
        <v>2.6917972493433102</v>
      </c>
      <c r="Q28" s="9">
        <f t="shared" si="11"/>
        <v>2.7599240802934197</v>
      </c>
      <c r="R28" s="8">
        <f t="shared" si="12"/>
        <v>77.243087352066382</v>
      </c>
      <c r="S28" s="21">
        <f t="shared" si="13"/>
        <v>0.23879211266600953</v>
      </c>
      <c r="T28" s="21">
        <f t="shared" si="18"/>
        <v>0.53978934904365949</v>
      </c>
      <c r="U28" s="22">
        <f t="shared" si="15"/>
        <v>1.4546358701815969</v>
      </c>
      <c r="V28" s="21">
        <f t="shared" si="16"/>
        <v>1.079578698087319</v>
      </c>
      <c r="W28" s="21">
        <f t="shared" si="17"/>
        <v>2.9484639401253268</v>
      </c>
    </row>
    <row r="29" spans="1:32" x14ac:dyDescent="0.35">
      <c r="A29" s="1">
        <v>40</v>
      </c>
      <c r="B29" s="1">
        <v>20</v>
      </c>
      <c r="C29" s="1">
        <v>1572</v>
      </c>
      <c r="D29" s="2" t="s">
        <v>70</v>
      </c>
      <c r="E29" s="3">
        <f t="shared" si="0"/>
        <v>1.2401043506480001</v>
      </c>
      <c r="F29" s="3">
        <f t="shared" si="1"/>
        <v>3.7386503470025598</v>
      </c>
      <c r="G29" s="3">
        <f t="shared" si="2"/>
        <v>3.9389548382329109</v>
      </c>
      <c r="H29" s="4">
        <f t="shared" si="3"/>
        <v>71.64939961825776</v>
      </c>
      <c r="I29" s="6" t="s">
        <v>71</v>
      </c>
      <c r="J29" s="6">
        <f t="shared" si="4"/>
        <v>0.49749436290232901</v>
      </c>
      <c r="K29" s="6">
        <f t="shared" si="5"/>
        <v>0.145514011861373</v>
      </c>
      <c r="L29" s="6">
        <f t="shared" si="6"/>
        <v>0.51833866223501601</v>
      </c>
      <c r="M29" s="7">
        <f t="shared" si="7"/>
        <v>16.303870254965972</v>
      </c>
      <c r="N29" s="8" t="str">
        <f t="shared" si="8"/>
        <v>0,742609987745671+3,59313633514119i</v>
      </c>
      <c r="O29" s="9">
        <f t="shared" si="9"/>
        <v>0.742609987745671</v>
      </c>
      <c r="P29" s="9">
        <f t="shared" si="10"/>
        <v>3.5931363351411898</v>
      </c>
      <c r="Q29" s="9">
        <f t="shared" si="11"/>
        <v>3.6690732231466141</v>
      </c>
      <c r="R29" s="8">
        <f t="shared" si="12"/>
        <v>78.322826656062631</v>
      </c>
      <c r="S29" s="21">
        <f t="shared" si="13"/>
        <v>0.23879211266600953</v>
      </c>
      <c r="T29" s="21">
        <f t="shared" si="18"/>
        <v>0.43417710104027352</v>
      </c>
      <c r="U29" s="22">
        <f t="shared" si="15"/>
        <v>1.1706691081543334</v>
      </c>
      <c r="V29" s="21">
        <f t="shared" si="16"/>
        <v>0.86835420208054703</v>
      </c>
      <c r="W29" s="21">
        <f t="shared" si="17"/>
        <v>3.6656687492400111</v>
      </c>
    </row>
    <row r="30" spans="1:32" x14ac:dyDescent="0.35">
      <c r="A30" s="1">
        <v>50</v>
      </c>
      <c r="B30" s="1">
        <v>20</v>
      </c>
      <c r="C30" s="1">
        <v>1572</v>
      </c>
      <c r="D30" s="2" t="s">
        <v>72</v>
      </c>
      <c r="E30" s="3">
        <f t="shared" si="0"/>
        <v>1.34345840815513</v>
      </c>
      <c r="F30" s="3">
        <f t="shared" si="1"/>
        <v>4.6529962564677696</v>
      </c>
      <c r="G30" s="3">
        <f t="shared" si="2"/>
        <v>4.8430625287255786</v>
      </c>
      <c r="H30" s="4">
        <f t="shared" si="3"/>
        <v>73.894998196808345</v>
      </c>
      <c r="I30" s="6" t="s">
        <v>73</v>
      </c>
      <c r="J30" s="6">
        <f t="shared" si="4"/>
        <v>0.45324310871684897</v>
      </c>
      <c r="K30" s="6">
        <f t="shared" si="5"/>
        <v>0.16609686210069499</v>
      </c>
      <c r="L30" s="6">
        <f t="shared" si="6"/>
        <v>0.48271884487661204</v>
      </c>
      <c r="M30" s="7">
        <f t="shared" si="7"/>
        <v>20.126020097164769</v>
      </c>
      <c r="N30" s="8" t="str">
        <f t="shared" si="8"/>
        <v>0,890215299438281+4,48689939436707i</v>
      </c>
      <c r="O30" s="9">
        <f t="shared" si="9"/>
        <v>0.89021529943828104</v>
      </c>
      <c r="P30" s="9">
        <f t="shared" si="10"/>
        <v>4.4868993943670699</v>
      </c>
      <c r="Q30" s="9">
        <f t="shared" si="11"/>
        <v>4.5743578188119001</v>
      </c>
      <c r="R30" s="8">
        <f t="shared" si="12"/>
        <v>78.778064290116617</v>
      </c>
      <c r="S30" s="21">
        <f t="shared" si="13"/>
        <v>0.23879211266600953</v>
      </c>
      <c r="T30" s="21">
        <f t="shared" si="18"/>
        <v>0.3697322333888815</v>
      </c>
      <c r="U30" s="22">
        <f t="shared" si="15"/>
        <v>1.0215024670926824</v>
      </c>
      <c r="V30" s="21">
        <f t="shared" si="16"/>
        <v>0.73946446677776301</v>
      </c>
      <c r="W30" s="21">
        <f t="shared" si="17"/>
        <v>4.3046001597728543</v>
      </c>
    </row>
    <row r="31" spans="1:32" x14ac:dyDescent="0.35">
      <c r="A31" s="1">
        <v>60</v>
      </c>
      <c r="B31" s="1">
        <v>20</v>
      </c>
      <c r="C31" s="1">
        <v>1572</v>
      </c>
      <c r="D31" s="2" t="s">
        <v>74</v>
      </c>
      <c r="E31" s="3">
        <f t="shared" si="0"/>
        <v>1.46483486051847</v>
      </c>
      <c r="F31" s="3">
        <f t="shared" si="1"/>
        <v>5.60963262151287</v>
      </c>
      <c r="G31" s="3">
        <f t="shared" si="2"/>
        <v>5.7977339812146891</v>
      </c>
      <c r="H31" s="4">
        <f t="shared" si="3"/>
        <v>75.365237189050561</v>
      </c>
      <c r="I31" s="6" t="s">
        <v>75</v>
      </c>
      <c r="J31" s="6">
        <f t="shared" si="4"/>
        <v>0.42640139623477902</v>
      </c>
      <c r="K31" s="6">
        <f t="shared" si="5"/>
        <v>0.18387640994856499</v>
      </c>
      <c r="L31" s="6">
        <f t="shared" si="6"/>
        <v>0.46435835821759658</v>
      </c>
      <c r="M31" s="7">
        <f t="shared" si="7"/>
        <v>23.327079590966019</v>
      </c>
      <c r="N31" s="8" t="str">
        <f t="shared" si="8"/>
        <v>1,03843346428369+5,42575621156431i</v>
      </c>
      <c r="O31" s="9">
        <f t="shared" si="9"/>
        <v>1.0384334642836901</v>
      </c>
      <c r="P31" s="9">
        <f t="shared" si="10"/>
        <v>5.4257562115643099</v>
      </c>
      <c r="Q31" s="9">
        <f t="shared" si="11"/>
        <v>5.5242351983847424</v>
      </c>
      <c r="R31" s="8">
        <f t="shared" si="12"/>
        <v>79.165206831580122</v>
      </c>
      <c r="S31" s="21">
        <f t="shared" si="13"/>
        <v>0.23879211266600953</v>
      </c>
      <c r="T31" s="21">
        <f t="shared" si="18"/>
        <v>0.32090007707701551</v>
      </c>
      <c r="U31" s="22">
        <f t="shared" si="15"/>
        <v>0.9446134674769554</v>
      </c>
      <c r="V31" s="21">
        <f t="shared" si="16"/>
        <v>0.64180015415403102</v>
      </c>
      <c r="W31" s="21">
        <f t="shared" si="17"/>
        <v>4.9596417844953775</v>
      </c>
    </row>
    <row r="32" spans="1:32" x14ac:dyDescent="0.35">
      <c r="A32" s="1">
        <v>70</v>
      </c>
      <c r="B32" s="1">
        <v>20</v>
      </c>
      <c r="C32" s="1">
        <v>1572</v>
      </c>
      <c r="D32" s="2" t="s">
        <v>76</v>
      </c>
      <c r="E32" s="3">
        <f t="shared" si="0"/>
        <v>1.58328797691792</v>
      </c>
      <c r="F32" s="3">
        <f t="shared" si="1"/>
        <v>6.4926632789271999</v>
      </c>
      <c r="G32" s="3">
        <f t="shared" si="2"/>
        <v>6.6829243053757938</v>
      </c>
      <c r="H32" s="4">
        <f t="shared" si="3"/>
        <v>76.295441434519304</v>
      </c>
      <c r="I32" s="6" t="s">
        <v>77</v>
      </c>
      <c r="J32" s="6">
        <f t="shared" si="4"/>
        <v>0.41224852979365501</v>
      </c>
      <c r="K32" s="6">
        <f t="shared" si="5"/>
        <v>0.199171040650966</v>
      </c>
      <c r="L32" s="6">
        <f t="shared" si="6"/>
        <v>0.45784053310188561</v>
      </c>
      <c r="M32" s="7">
        <f t="shared" si="7"/>
        <v>25.786740515130536</v>
      </c>
      <c r="N32" s="8" t="str">
        <f t="shared" si="8"/>
        <v>1,17103944712427+6,29349223827623i</v>
      </c>
      <c r="O32" s="9">
        <f t="shared" si="9"/>
        <v>1.17103944712427</v>
      </c>
      <c r="P32" s="9">
        <f t="shared" si="10"/>
        <v>6.2934922382762304</v>
      </c>
      <c r="Q32" s="9">
        <f t="shared" si="11"/>
        <v>6.4015137225475254</v>
      </c>
      <c r="R32" s="8">
        <f t="shared" si="12"/>
        <v>79.459433274408241</v>
      </c>
      <c r="S32" s="21">
        <f t="shared" si="13"/>
        <v>0.23879211266600953</v>
      </c>
      <c r="T32" s="21">
        <f t="shared" si="18"/>
        <v>0.26860691354011745</v>
      </c>
      <c r="U32" s="22">
        <f t="shared" si="15"/>
        <v>0.91731849092625484</v>
      </c>
      <c r="V32" s="21">
        <f t="shared" si="16"/>
        <v>0.53721382708023491</v>
      </c>
      <c r="W32" s="21">
        <f t="shared" si="17"/>
        <v>5.9251990573997251</v>
      </c>
    </row>
    <row r="33" spans="1:23" x14ac:dyDescent="0.35">
      <c r="A33" s="1">
        <v>80</v>
      </c>
      <c r="B33" s="1">
        <v>20</v>
      </c>
      <c r="C33" s="1">
        <v>1572</v>
      </c>
      <c r="D33" s="2" t="s">
        <v>78</v>
      </c>
      <c r="E33" s="3">
        <f t="shared" si="0"/>
        <v>1.73962333229371</v>
      </c>
      <c r="F33" s="3">
        <f t="shared" si="1"/>
        <v>7.2573042005402497</v>
      </c>
      <c r="G33" s="3">
        <f t="shared" si="2"/>
        <v>7.4628917717892591</v>
      </c>
      <c r="H33" s="4">
        <f t="shared" si="3"/>
        <v>76.52016566309706</v>
      </c>
      <c r="I33" s="6" t="s">
        <v>79</v>
      </c>
      <c r="J33" s="6">
        <f t="shared" si="4"/>
        <v>0.40034614131517698</v>
      </c>
      <c r="K33" s="6">
        <f t="shared" si="5"/>
        <v>0.213766084331423</v>
      </c>
      <c r="L33" s="6">
        <f t="shared" si="6"/>
        <v>0.45384245248361321</v>
      </c>
      <c r="M33" s="7">
        <f t="shared" si="7"/>
        <v>28.100128376034093</v>
      </c>
      <c r="N33" s="8" t="str">
        <f t="shared" si="8"/>
        <v>1,33927719097853+7,04353811620883i</v>
      </c>
      <c r="O33" s="9">
        <f t="shared" si="9"/>
        <v>1.3392771909785299</v>
      </c>
      <c r="P33" s="9">
        <f t="shared" si="10"/>
        <v>7.04353811620883</v>
      </c>
      <c r="Q33" s="9">
        <f t="shared" si="11"/>
        <v>7.1697344852345797</v>
      </c>
      <c r="R33" s="8">
        <f t="shared" si="12"/>
        <v>79.234143171408178</v>
      </c>
      <c r="S33" s="21">
        <f t="shared" si="13"/>
        <v>0.23879211266600953</v>
      </c>
      <c r="T33" s="21">
        <f t="shared" si="18"/>
        <v>0.25079610956267145</v>
      </c>
      <c r="U33" s="22">
        <f t="shared" si="15"/>
        <v>0.90057555677472201</v>
      </c>
      <c r="V33" s="21">
        <f t="shared" si="16"/>
        <v>0.50159221912534291</v>
      </c>
      <c r="W33" s="21">
        <f t="shared" si="17"/>
        <v>6.3459893125704214</v>
      </c>
    </row>
    <row r="34" spans="1:23" x14ac:dyDescent="0.35">
      <c r="A34" s="1">
        <v>90</v>
      </c>
      <c r="B34" s="1">
        <v>20</v>
      </c>
      <c r="C34" s="1">
        <v>1572</v>
      </c>
      <c r="D34" s="2" t="s">
        <v>80</v>
      </c>
      <c r="E34" s="3">
        <f t="shared" si="0"/>
        <v>1.9024502344126699</v>
      </c>
      <c r="F34" s="3">
        <f t="shared" si="1"/>
        <v>8.3176459433636705</v>
      </c>
      <c r="G34" s="3">
        <f t="shared" si="2"/>
        <v>8.5324410887840845</v>
      </c>
      <c r="H34" s="4">
        <f t="shared" si="3"/>
        <v>77.116658426893039</v>
      </c>
      <c r="I34" s="6" t="s">
        <v>81</v>
      </c>
      <c r="J34" s="6">
        <f t="shared" si="4"/>
        <v>0.398456021806948</v>
      </c>
      <c r="K34" s="6">
        <f t="shared" si="5"/>
        <v>0.224051172090835</v>
      </c>
      <c r="L34" s="6">
        <f t="shared" si="6"/>
        <v>0.4571281319602809</v>
      </c>
      <c r="M34" s="7">
        <f t="shared" si="7"/>
        <v>29.348977019818488</v>
      </c>
      <c r="N34" s="8" t="str">
        <f t="shared" si="8"/>
        <v>1,50399421260572+8,09359477127284i</v>
      </c>
      <c r="O34" s="9">
        <f t="shared" si="9"/>
        <v>1.50399421260572</v>
      </c>
      <c r="P34" s="9">
        <f t="shared" si="10"/>
        <v>8.0935947712728407</v>
      </c>
      <c r="Q34" s="9">
        <f t="shared" si="11"/>
        <v>8.2321488636398321</v>
      </c>
      <c r="R34" s="8">
        <f t="shared" si="12"/>
        <v>79.473070396166307</v>
      </c>
      <c r="S34" s="21">
        <f t="shared" si="13"/>
        <v>0.23879211266600953</v>
      </c>
      <c r="T34" s="21">
        <f t="shared" si="18"/>
        <v>0.22951963811029147</v>
      </c>
      <c r="U34" s="22">
        <f t="shared" si="15"/>
        <v>0.91433513802715338</v>
      </c>
      <c r="V34" s="21">
        <f t="shared" si="16"/>
        <v>0.45903927622058294</v>
      </c>
      <c r="W34" s="21">
        <f t="shared" si="17"/>
        <v>6.9342625494824253</v>
      </c>
    </row>
    <row r="35" spans="1:23" x14ac:dyDescent="0.35">
      <c r="A35" s="1">
        <v>100</v>
      </c>
      <c r="B35" s="1">
        <v>20</v>
      </c>
      <c r="C35" s="1">
        <v>1572</v>
      </c>
      <c r="D35" s="2" t="s">
        <v>82</v>
      </c>
      <c r="E35" s="3">
        <f t="shared" si="0"/>
        <v>2.039756943989</v>
      </c>
      <c r="F35" s="3">
        <f t="shared" si="1"/>
        <v>8.8603277499651103</v>
      </c>
      <c r="G35" s="3">
        <f t="shared" si="2"/>
        <v>9.0920853618602351</v>
      </c>
      <c r="H35" s="4">
        <f t="shared" si="3"/>
        <v>77.03568011318221</v>
      </c>
      <c r="I35" s="6" t="s">
        <v>83</v>
      </c>
      <c r="J35" s="6">
        <f t="shared" si="4"/>
        <v>0.39335626978299199</v>
      </c>
      <c r="K35" s="6">
        <f t="shared" si="5"/>
        <v>0.23115364935093699</v>
      </c>
      <c r="L35" s="6">
        <f t="shared" si="6"/>
        <v>0.45624682419261386</v>
      </c>
      <c r="M35" s="7">
        <f t="shared" si="7"/>
        <v>30.440390313328507</v>
      </c>
      <c r="N35" s="8" t="str">
        <f t="shared" si="8"/>
        <v>1,64640067420601+8,62917410061417i</v>
      </c>
      <c r="O35" s="9">
        <f t="shared" si="9"/>
        <v>1.64640067420601</v>
      </c>
      <c r="P35" s="9">
        <f t="shared" si="10"/>
        <v>8.6291741006141702</v>
      </c>
      <c r="Q35" s="9">
        <f t="shared" si="11"/>
        <v>8.7848324308854266</v>
      </c>
      <c r="R35" s="8">
        <f t="shared" si="12"/>
        <v>79.198092897234019</v>
      </c>
      <c r="S35" s="21">
        <f t="shared" si="13"/>
        <v>0.23879211266600953</v>
      </c>
      <c r="T35" s="21">
        <f t="shared" si="18"/>
        <v>0.1984481839485045</v>
      </c>
      <c r="U35" s="22">
        <f t="shared" si="15"/>
        <v>0.9106444475858837</v>
      </c>
      <c r="V35" s="21">
        <f t="shared" si="16"/>
        <v>0.39689636789700899</v>
      </c>
      <c r="W35" s="21">
        <f t="shared" si="17"/>
        <v>8.0199747825958738</v>
      </c>
    </row>
    <row r="36" spans="1:23" x14ac:dyDescent="0.35">
      <c r="A36" s="1">
        <v>150</v>
      </c>
      <c r="B36" s="1">
        <v>20</v>
      </c>
      <c r="C36" s="1">
        <v>1572</v>
      </c>
      <c r="D36" s="2" t="s">
        <v>84</v>
      </c>
      <c r="E36" s="3">
        <f t="shared" si="0"/>
        <v>2.8060957916315399</v>
      </c>
      <c r="F36" s="3">
        <f t="shared" si="1"/>
        <v>12.5745615843027</v>
      </c>
      <c r="G36" s="3">
        <f t="shared" si="2"/>
        <v>12.883857055603864</v>
      </c>
      <c r="H36" s="4">
        <f t="shared" si="3"/>
        <v>77.420188512746691</v>
      </c>
      <c r="I36" s="6" t="s">
        <v>85</v>
      </c>
      <c r="J36" s="6">
        <f t="shared" si="4"/>
        <v>0.40437294493800802</v>
      </c>
      <c r="K36" s="6">
        <f t="shared" si="5"/>
        <v>0.248474377247457</v>
      </c>
      <c r="L36" s="6">
        <f t="shared" si="6"/>
        <v>0.47461246796344159</v>
      </c>
      <c r="M36" s="7">
        <f t="shared" si="7"/>
        <v>31.569408724297961</v>
      </c>
      <c r="N36" s="8" t="str">
        <f t="shared" si="8"/>
        <v>2,40172284669353+12,3260872070552i</v>
      </c>
      <c r="O36" s="9">
        <f t="shared" si="9"/>
        <v>2.4017228466935299</v>
      </c>
      <c r="P36" s="9">
        <f t="shared" si="10"/>
        <v>12.326087207055201</v>
      </c>
      <c r="Q36" s="9">
        <f t="shared" si="11"/>
        <v>12.557893870719704</v>
      </c>
      <c r="R36" s="8">
        <f t="shared" si="12"/>
        <v>78.974139042044584</v>
      </c>
      <c r="S36" s="21">
        <f t="shared" si="13"/>
        <v>0.23879211266600953</v>
      </c>
      <c r="T36" s="21">
        <f t="shared" si="18"/>
        <v>0.13154861641975246</v>
      </c>
      <c r="U36" s="22">
        <f t="shared" si="15"/>
        <v>0.98755504386054005</v>
      </c>
      <c r="V36" s="21">
        <f t="shared" si="16"/>
        <v>0.26309723283950492</v>
      </c>
      <c r="W36" s="21">
        <f t="shared" si="17"/>
        <v>12.098564578137037</v>
      </c>
    </row>
    <row r="37" spans="1:23" x14ac:dyDescent="0.35">
      <c r="A37" s="1">
        <v>200</v>
      </c>
      <c r="B37" s="1">
        <v>20</v>
      </c>
      <c r="C37" s="1">
        <v>1572</v>
      </c>
      <c r="D37" s="2" t="s">
        <v>86</v>
      </c>
      <c r="E37" s="3">
        <f t="shared" si="0"/>
        <v>3.58552018692223</v>
      </c>
      <c r="F37" s="3">
        <f t="shared" si="1"/>
        <v>16.299814683498699</v>
      </c>
      <c r="G37" s="3">
        <f t="shared" si="2"/>
        <v>16.689515083645379</v>
      </c>
      <c r="H37" s="4">
        <f t="shared" si="3"/>
        <v>77.594053523772857</v>
      </c>
      <c r="I37" s="6" t="s">
        <v>87</v>
      </c>
      <c r="J37" s="6">
        <f t="shared" si="4"/>
        <v>0.40764293738442903</v>
      </c>
      <c r="K37" s="6">
        <f t="shared" si="5"/>
        <v>0.24901643094005299</v>
      </c>
      <c r="L37" s="6">
        <f t="shared" si="6"/>
        <v>0.4776839407783432</v>
      </c>
      <c r="M37" s="7">
        <f t="shared" si="7"/>
        <v>31.419464240252736</v>
      </c>
      <c r="N37" s="8" t="str">
        <f t="shared" si="8"/>
        <v>3,1778772495378+16,0507982525586i</v>
      </c>
      <c r="O37" s="9">
        <f t="shared" si="9"/>
        <v>3.1778772495377998</v>
      </c>
      <c r="P37" s="9">
        <f t="shared" si="10"/>
        <v>16.0507982525586</v>
      </c>
      <c r="Q37" s="9">
        <f t="shared" si="11"/>
        <v>16.362366221224487</v>
      </c>
      <c r="R37" s="8">
        <f t="shared" si="12"/>
        <v>78.800915038666744</v>
      </c>
      <c r="S37" s="21">
        <f t="shared" si="13"/>
        <v>0.23879211266600953</v>
      </c>
      <c r="T37" s="21">
        <f t="shared" si="18"/>
        <v>0.10191211751291646</v>
      </c>
      <c r="U37" s="22">
        <f t="shared" si="15"/>
        <v>1.0004175826630572</v>
      </c>
      <c r="V37" s="21">
        <f t="shared" si="16"/>
        <v>0.20382423502583291</v>
      </c>
      <c r="W37" s="21">
        <f t="shared" si="17"/>
        <v>15.616881189003246</v>
      </c>
    </row>
    <row r="38" spans="1:23" x14ac:dyDescent="0.35">
      <c r="A38" s="1">
        <v>250</v>
      </c>
      <c r="B38" s="1">
        <v>20</v>
      </c>
      <c r="C38" s="1">
        <v>1572</v>
      </c>
      <c r="D38" s="2" t="s">
        <v>88</v>
      </c>
      <c r="E38" s="3">
        <f t="shared" si="0"/>
        <v>4.3715869215991203</v>
      </c>
      <c r="F38" s="3">
        <f t="shared" si="1"/>
        <v>20.533919290683901</v>
      </c>
      <c r="G38" s="3">
        <f t="shared" si="2"/>
        <v>20.994109022519076</v>
      </c>
      <c r="H38" s="4">
        <f t="shared" si="3"/>
        <v>77.981399900723005</v>
      </c>
      <c r="I38" s="6" t="s">
        <v>89</v>
      </c>
      <c r="J38" s="6">
        <f t="shared" si="4"/>
        <v>0.40725372934014198</v>
      </c>
      <c r="K38" s="6">
        <f t="shared" si="5"/>
        <v>0.24981461706594599</v>
      </c>
      <c r="L38" s="6">
        <f t="shared" si="6"/>
        <v>0.47776871283211803</v>
      </c>
      <c r="M38" s="7">
        <f t="shared" si="7"/>
        <v>31.52548223434221</v>
      </c>
      <c r="N38" s="8" t="str">
        <f t="shared" si="8"/>
        <v>3,96433319225898+20,284104673618i</v>
      </c>
      <c r="O38" s="9">
        <f t="shared" si="9"/>
        <v>3.9643331922589802</v>
      </c>
      <c r="P38" s="9">
        <f t="shared" si="10"/>
        <v>20.284104673618</v>
      </c>
      <c r="Q38" s="9">
        <f t="shared" si="11"/>
        <v>20.667869751610539</v>
      </c>
      <c r="R38" s="8">
        <f t="shared" si="12"/>
        <v>78.941485208787768</v>
      </c>
      <c r="S38" s="21">
        <f t="shared" si="13"/>
        <v>0.23879211266600953</v>
      </c>
      <c r="T38" s="21">
        <f t="shared" si="18"/>
        <v>7.8476343044732499E-2</v>
      </c>
      <c r="U38" s="22">
        <f t="shared" si="15"/>
        <v>1.0007725862384618</v>
      </c>
      <c r="V38" s="21">
        <f t="shared" si="16"/>
        <v>0.156952686089465</v>
      </c>
      <c r="W38" s="21">
        <f t="shared" si="17"/>
        <v>20.280626863712932</v>
      </c>
    </row>
    <row r="39" spans="1:23" x14ac:dyDescent="0.35">
      <c r="A39" s="1">
        <v>300</v>
      </c>
      <c r="B39" s="1">
        <v>20</v>
      </c>
      <c r="C39" s="1">
        <v>1572</v>
      </c>
      <c r="D39" s="2" t="s">
        <v>90</v>
      </c>
      <c r="E39" s="3">
        <f t="shared" si="0"/>
        <v>5.1554714897009699</v>
      </c>
      <c r="F39" s="3">
        <f t="shared" si="1"/>
        <v>23.7758630739275</v>
      </c>
      <c r="G39" s="3">
        <f t="shared" si="2"/>
        <v>24.328389819124258</v>
      </c>
      <c r="H39" s="4">
        <f t="shared" si="3"/>
        <v>77.765591164932559</v>
      </c>
      <c r="I39" s="6" t="s">
        <v>91</v>
      </c>
      <c r="J39" s="6">
        <f t="shared" si="4"/>
        <v>0.40659648120734199</v>
      </c>
      <c r="K39" s="6">
        <f t="shared" si="5"/>
        <v>0.247301598458049</v>
      </c>
      <c r="L39" s="6">
        <f t="shared" si="6"/>
        <v>0.47589786628025399</v>
      </c>
      <c r="M39" s="7">
        <f t="shared" si="7"/>
        <v>31.308956397287766</v>
      </c>
      <c r="N39" s="8" t="str">
        <f t="shared" si="8"/>
        <v>4,74887500849363+23,5285614754695i</v>
      </c>
      <c r="O39" s="9">
        <f t="shared" si="9"/>
        <v>4.7488750084936298</v>
      </c>
      <c r="P39" s="9">
        <f t="shared" si="10"/>
        <v>23.528561475469498</v>
      </c>
      <c r="Q39" s="9">
        <f t="shared" si="11"/>
        <v>24.003021038011916</v>
      </c>
      <c r="R39" s="8">
        <f t="shared" si="12"/>
        <v>78.589037835936963</v>
      </c>
      <c r="S39" s="21">
        <f t="shared" si="13"/>
        <v>0.23879211266600953</v>
      </c>
      <c r="T39" s="21">
        <f t="shared" si="18"/>
        <v>6.8205906620329493E-2</v>
      </c>
      <c r="U39" s="22">
        <f t="shared" si="15"/>
        <v>0.99293796167328308</v>
      </c>
      <c r="V39" s="21">
        <f t="shared" si="16"/>
        <v>0.13641181324065899</v>
      </c>
      <c r="W39" s="21">
        <f t="shared" si="17"/>
        <v>23.334480982393032</v>
      </c>
    </row>
    <row r="40" spans="1:23" x14ac:dyDescent="0.35">
      <c r="A40" s="1">
        <v>350</v>
      </c>
      <c r="B40" s="1">
        <v>20</v>
      </c>
      <c r="C40" s="1">
        <v>1572</v>
      </c>
      <c r="D40" s="2" t="s">
        <v>92</v>
      </c>
      <c r="E40" s="3">
        <f t="shared" si="0"/>
        <v>5.8717576283497799</v>
      </c>
      <c r="F40" s="3">
        <f t="shared" si="1"/>
        <v>24.679360232263299</v>
      </c>
      <c r="G40" s="3">
        <f t="shared" si="2"/>
        <v>25.368254948259704</v>
      </c>
      <c r="H40" s="4">
        <f t="shared" si="3"/>
        <v>76.616907166769565</v>
      </c>
      <c r="I40" s="6" t="s">
        <v>93</v>
      </c>
      <c r="J40" s="6">
        <f t="shared" si="4"/>
        <v>0.40887992592254202</v>
      </c>
      <c r="K40" s="6">
        <f t="shared" si="5"/>
        <v>0.248042669301934</v>
      </c>
      <c r="L40" s="6">
        <f t="shared" si="6"/>
        <v>0.47823421000264299</v>
      </c>
      <c r="M40" s="7">
        <f t="shared" si="7"/>
        <v>31.242649970007175</v>
      </c>
      <c r="N40" s="8" t="str">
        <f t="shared" si="8"/>
        <v>5,46287770242724+24,4313175629614i</v>
      </c>
      <c r="O40" s="9">
        <f t="shared" si="9"/>
        <v>5.4628777024272397</v>
      </c>
      <c r="P40" s="9">
        <f t="shared" si="10"/>
        <v>24.4313175629614</v>
      </c>
      <c r="Q40" s="9">
        <f t="shared" si="11"/>
        <v>25.034622239090066</v>
      </c>
      <c r="R40" s="8">
        <f t="shared" si="12"/>
        <v>77.395909902008441</v>
      </c>
      <c r="S40" s="21">
        <f t="shared" si="13"/>
        <v>0.23879211266600953</v>
      </c>
      <c r="T40" s="21">
        <f t="shared" si="18"/>
        <v>6.0683123326230493E-2</v>
      </c>
      <c r="U40" s="22">
        <f t="shared" si="15"/>
        <v>1.0027219687592155</v>
      </c>
      <c r="V40" s="21">
        <f t="shared" si="16"/>
        <v>0.12136624665246099</v>
      </c>
      <c r="W40" s="21">
        <f t="shared" si="17"/>
        <v>26.227216789136506</v>
      </c>
    </row>
    <row r="41" spans="1:23" x14ac:dyDescent="0.35">
      <c r="A41" s="1">
        <v>400</v>
      </c>
      <c r="B41" s="1">
        <v>20</v>
      </c>
      <c r="C41" s="1">
        <v>1572</v>
      </c>
      <c r="D41" s="2" t="s">
        <v>94</v>
      </c>
      <c r="E41" s="3">
        <f t="shared" si="0"/>
        <v>6.6125526539362598</v>
      </c>
      <c r="F41" s="3">
        <f t="shared" si="1"/>
        <v>27.735956770004801</v>
      </c>
      <c r="G41" s="3">
        <f t="shared" si="2"/>
        <v>28.513315320191275</v>
      </c>
      <c r="H41" s="4">
        <f t="shared" si="3"/>
        <v>76.590391097236619</v>
      </c>
      <c r="I41" s="6" t="s">
        <v>95</v>
      </c>
      <c r="J41" s="6">
        <f t="shared" si="4"/>
        <v>0.40777926665686998</v>
      </c>
      <c r="K41" s="6">
        <f t="shared" si="5"/>
        <v>0.25016450491919601</v>
      </c>
      <c r="L41" s="6">
        <f t="shared" si="6"/>
        <v>0.4783996340264916</v>
      </c>
      <c r="M41" s="7">
        <f t="shared" si="7"/>
        <v>31.528291375755167</v>
      </c>
      <c r="N41" s="8" t="str">
        <f t="shared" si="8"/>
        <v>6,20477338727939+27,4857922650856i</v>
      </c>
      <c r="O41" s="9">
        <f t="shared" si="9"/>
        <v>6.2047733872793902</v>
      </c>
      <c r="P41" s="9">
        <f t="shared" si="10"/>
        <v>27.4857922650856</v>
      </c>
      <c r="Q41" s="9">
        <f t="shared" si="11"/>
        <v>28.177437591571916</v>
      </c>
      <c r="R41" s="8">
        <f t="shared" si="12"/>
        <v>77.279007923127452</v>
      </c>
      <c r="S41" s="21">
        <f t="shared" si="13"/>
        <v>0.23879211266600953</v>
      </c>
      <c r="T41" s="21">
        <f t="shared" si="18"/>
        <v>5.1108213090509447E-2</v>
      </c>
      <c r="U41" s="22">
        <f t="shared" si="15"/>
        <v>1.0034147220583163</v>
      </c>
      <c r="V41" s="21">
        <f t="shared" si="16"/>
        <v>0.10221642618101889</v>
      </c>
      <c r="W41" s="21">
        <f t="shared" si="17"/>
        <v>31.140776299504324</v>
      </c>
    </row>
    <row r="42" spans="1:23" x14ac:dyDescent="0.35">
      <c r="A42" s="1">
        <v>500</v>
      </c>
      <c r="B42" s="1">
        <v>20</v>
      </c>
      <c r="C42" s="1">
        <v>1572</v>
      </c>
      <c r="D42" s="2" t="s">
        <v>96</v>
      </c>
      <c r="E42" s="3">
        <f t="shared" si="0"/>
        <v>8.0219946179400807</v>
      </c>
      <c r="F42" s="3">
        <f t="shared" si="1"/>
        <v>32.326824854397401</v>
      </c>
      <c r="G42" s="3">
        <f t="shared" si="2"/>
        <v>33.307296540204902</v>
      </c>
      <c r="H42" s="4">
        <f t="shared" si="3"/>
        <v>76.063406617473973</v>
      </c>
      <c r="I42" s="6" t="s">
        <v>97</v>
      </c>
      <c r="J42" s="6">
        <f t="shared" si="4"/>
        <v>0.40724789409788797</v>
      </c>
      <c r="K42" s="6">
        <f t="shared" si="5"/>
        <v>0.24835235809039499</v>
      </c>
      <c r="L42" s="6">
        <f t="shared" si="6"/>
        <v>0.477000776745934</v>
      </c>
      <c r="M42" s="7">
        <f t="shared" si="7"/>
        <v>31.376130145752605</v>
      </c>
      <c r="N42" s="8" t="str">
        <f t="shared" si="8"/>
        <v>7,61474672384219+32,078472496307i</v>
      </c>
      <c r="O42" s="9">
        <f t="shared" si="9"/>
        <v>7.61474672384219</v>
      </c>
      <c r="P42" s="9">
        <f t="shared" si="10"/>
        <v>32.078472496307</v>
      </c>
      <c r="Q42" s="9">
        <f t="shared" si="11"/>
        <v>32.969876635568262</v>
      </c>
      <c r="R42" s="8">
        <f t="shared" si="12"/>
        <v>76.64635956605629</v>
      </c>
      <c r="S42" s="21">
        <f t="shared" si="13"/>
        <v>0.23879211266600953</v>
      </c>
      <c r="T42" s="21">
        <f t="shared" si="18"/>
        <v>4.0756032078867466E-2</v>
      </c>
      <c r="U42" s="22">
        <f t="shared" si="15"/>
        <v>0.99755666726354109</v>
      </c>
      <c r="V42" s="21">
        <f t="shared" si="16"/>
        <v>8.1512064157734931E-2</v>
      </c>
      <c r="W42" s="21">
        <f t="shared" si="17"/>
        <v>39.050647222946722</v>
      </c>
    </row>
    <row r="43" spans="1:23" x14ac:dyDescent="0.35">
      <c r="A43" s="1">
        <v>600</v>
      </c>
      <c r="B43" s="1">
        <v>20</v>
      </c>
      <c r="C43" s="1">
        <v>1572</v>
      </c>
      <c r="D43" s="2" t="s">
        <v>98</v>
      </c>
      <c r="E43" s="3">
        <f t="shared" si="0"/>
        <v>9.4845623713257492</v>
      </c>
      <c r="F43" s="3">
        <f t="shared" si="1"/>
        <v>38.834086783045301</v>
      </c>
      <c r="G43" s="3">
        <f t="shared" si="2"/>
        <v>39.975532762536915</v>
      </c>
      <c r="H43" s="4">
        <f t="shared" si="3"/>
        <v>76.27516842162639</v>
      </c>
      <c r="I43" s="6" t="s">
        <v>99</v>
      </c>
      <c r="J43" s="6">
        <f t="shared" si="4"/>
        <v>0.40843363550464901</v>
      </c>
      <c r="K43" s="6">
        <f t="shared" si="5"/>
        <v>0.25121472825654401</v>
      </c>
      <c r="L43" s="6">
        <f t="shared" si="6"/>
        <v>0.47950690746281616</v>
      </c>
      <c r="M43" s="7">
        <f t="shared" si="7"/>
        <v>31.594369893215283</v>
      </c>
      <c r="N43" s="8" t="str">
        <f t="shared" si="8"/>
        <v>9,0761287358211+38,5828720547888i</v>
      </c>
      <c r="O43" s="9">
        <f t="shared" si="9"/>
        <v>9.0761287358211007</v>
      </c>
      <c r="P43" s="9">
        <f t="shared" si="10"/>
        <v>38.582872054788801</v>
      </c>
      <c r="Q43" s="9">
        <f t="shared" si="11"/>
        <v>39.636020597751738</v>
      </c>
      <c r="R43" s="8">
        <f t="shared" si="12"/>
        <v>76.762567450869099</v>
      </c>
      <c r="S43" s="21">
        <f t="shared" si="13"/>
        <v>0.23879211266600953</v>
      </c>
      <c r="T43" s="21">
        <f t="shared" si="18"/>
        <v>3.6628792834151491E-2</v>
      </c>
      <c r="U43" s="22">
        <f t="shared" si="15"/>
        <v>1.0080516986483816</v>
      </c>
      <c r="V43" s="21">
        <f t="shared" si="16"/>
        <v>7.3257585668302982E-2</v>
      </c>
      <c r="W43" s="21">
        <f t="shared" si="17"/>
        <v>43.450774862420381</v>
      </c>
    </row>
    <row r="44" spans="1:23" x14ac:dyDescent="0.35">
      <c r="A44" s="1">
        <v>800</v>
      </c>
      <c r="B44" s="1">
        <v>20</v>
      </c>
      <c r="C44" s="1">
        <v>1572</v>
      </c>
      <c r="D44" s="2" t="s">
        <v>100</v>
      </c>
      <c r="E44" s="3">
        <f t="shared" si="0"/>
        <v>11.9115847313491</v>
      </c>
      <c r="F44" s="3">
        <f t="shared" si="1"/>
        <v>44.225896147811603</v>
      </c>
      <c r="G44" s="3">
        <f t="shared" si="2"/>
        <v>45.80191852847571</v>
      </c>
      <c r="H44" s="4">
        <f t="shared" si="3"/>
        <v>74.925940012236765</v>
      </c>
      <c r="I44" s="6" t="s">
        <v>101</v>
      </c>
      <c r="J44" s="6">
        <f t="shared" si="4"/>
        <v>0.40537741873598199</v>
      </c>
      <c r="K44" s="6">
        <f t="shared" si="5"/>
        <v>0.24795526591370201</v>
      </c>
      <c r="L44" s="6">
        <f t="shared" si="6"/>
        <v>0.47519750158790014</v>
      </c>
      <c r="M44" s="7">
        <f t="shared" si="7"/>
        <v>31.452675170972896</v>
      </c>
      <c r="N44" s="8" t="str">
        <f t="shared" si="8"/>
        <v>11,5062073126131+43,9779408818979i</v>
      </c>
      <c r="O44" s="9">
        <f t="shared" si="9"/>
        <v>11.5062073126131</v>
      </c>
      <c r="P44" s="9">
        <f t="shared" si="10"/>
        <v>43.977940881897901</v>
      </c>
      <c r="Q44" s="9">
        <f t="shared" si="11"/>
        <v>45.458245576930679</v>
      </c>
      <c r="R44" s="8">
        <f t="shared" si="12"/>
        <v>75.33802463718763</v>
      </c>
      <c r="S44" s="21">
        <f t="shared" si="13"/>
        <v>0.23879211266600953</v>
      </c>
      <c r="T44" s="21">
        <f t="shared" si="18"/>
        <v>2.4812357468187496E-2</v>
      </c>
      <c r="U44" s="22">
        <f t="shared" si="15"/>
        <v>0.99000501433036381</v>
      </c>
      <c r="V44" s="21">
        <f t="shared" si="16"/>
        <v>4.9624714936374992E-2</v>
      </c>
      <c r="W44" s="21">
        <f t="shared" si="17"/>
        <v>64.143418575180377</v>
      </c>
    </row>
    <row r="45" spans="1:23" x14ac:dyDescent="0.35">
      <c r="A45" s="1">
        <v>1000</v>
      </c>
      <c r="B45" s="1">
        <v>20</v>
      </c>
      <c r="C45" s="1">
        <v>1572</v>
      </c>
      <c r="D45" s="2" t="s">
        <v>102</v>
      </c>
      <c r="E45" s="3">
        <f t="shared" si="0"/>
        <v>14.278299653066799</v>
      </c>
      <c r="F45" s="3">
        <f t="shared" si="1"/>
        <v>52.126101062899799</v>
      </c>
      <c r="G45" s="3">
        <f t="shared" si="2"/>
        <v>54.046278808095671</v>
      </c>
      <c r="H45" s="4">
        <f t="shared" si="3"/>
        <v>74.681377236145991</v>
      </c>
      <c r="I45" s="6" t="s">
        <v>103</v>
      </c>
      <c r="J45" s="6">
        <f t="shared" si="4"/>
        <v>0.408639653333704</v>
      </c>
      <c r="K45" s="6">
        <f t="shared" si="5"/>
        <v>0.247853824354728</v>
      </c>
      <c r="L45" s="6">
        <f t="shared" si="6"/>
        <v>0.47793083654850538</v>
      </c>
      <c r="M45" s="7">
        <f t="shared" si="7"/>
        <v>31.238233754895795</v>
      </c>
      <c r="N45" s="8" t="str">
        <f t="shared" si="8"/>
        <v>13,8696599997331+51,8782472385451i</v>
      </c>
      <c r="O45" s="9">
        <f t="shared" si="9"/>
        <v>13.8696599997331</v>
      </c>
      <c r="P45" s="9">
        <f t="shared" si="10"/>
        <v>51.8782472385451</v>
      </c>
      <c r="Q45" s="9">
        <f t="shared" si="11"/>
        <v>53.700279375919528</v>
      </c>
      <c r="R45" s="8">
        <f t="shared" si="12"/>
        <v>75.032025312381677</v>
      </c>
      <c r="S45" s="21">
        <f t="shared" si="13"/>
        <v>0.23879211266600953</v>
      </c>
      <c r="T45" s="21">
        <f t="shared" si="18"/>
        <v>1.9552405596985456E-2</v>
      </c>
      <c r="U45" s="22">
        <f t="shared" si="15"/>
        <v>1.0014515186980699</v>
      </c>
      <c r="V45" s="21">
        <f t="shared" si="16"/>
        <v>3.9104811193970912E-2</v>
      </c>
      <c r="W45" s="21">
        <f t="shared" si="17"/>
        <v>81.39916201228634</v>
      </c>
    </row>
    <row r="46" spans="1:23" x14ac:dyDescent="0.35">
      <c r="A46" s="1">
        <v>1500</v>
      </c>
      <c r="B46" s="1">
        <v>20</v>
      </c>
      <c r="C46" s="1">
        <v>1572</v>
      </c>
      <c r="D46" s="2" t="s">
        <v>104</v>
      </c>
      <c r="E46" s="3">
        <f t="shared" si="0"/>
        <v>18.616</v>
      </c>
      <c r="F46" s="3">
        <f t="shared" si="1"/>
        <v>71.05</v>
      </c>
      <c r="G46" s="3">
        <f t="shared" si="2"/>
        <v>73.448335284062082</v>
      </c>
      <c r="H46" s="4">
        <f t="shared" si="3"/>
        <v>75.317821362912966</v>
      </c>
      <c r="I46" s="6" t="s">
        <v>105</v>
      </c>
      <c r="J46" s="6">
        <f t="shared" si="4"/>
        <v>0.40982000000000002</v>
      </c>
      <c r="K46" s="6">
        <f t="shared" si="5"/>
        <v>0.24786</v>
      </c>
      <c r="L46" s="6">
        <f t="shared" si="6"/>
        <v>0.47894364177844556</v>
      </c>
      <c r="M46" s="7">
        <f t="shared" si="7"/>
        <v>31.165637212017938</v>
      </c>
      <c r="N46" s="8" t="str">
        <f t="shared" si="8"/>
        <v>18,20618+70,80214i</v>
      </c>
      <c r="O46" s="9">
        <f t="shared" si="9"/>
        <v>18.20618</v>
      </c>
      <c r="P46" s="9">
        <f t="shared" si="10"/>
        <v>70.802139999999994</v>
      </c>
      <c r="Q46" s="9">
        <f t="shared" si="11"/>
        <v>73.10545820095787</v>
      </c>
      <c r="R46" s="8">
        <f t="shared" si="12"/>
        <v>75.57929106626932</v>
      </c>
      <c r="S46" s="21">
        <f t="shared" si="13"/>
        <v>0.23879211266600953</v>
      </c>
      <c r="T46" s="21">
        <f t="shared" si="18"/>
        <v>1.8390173873374493E-2</v>
      </c>
      <c r="U46" s="22">
        <f t="shared" si="15"/>
        <v>1.0056928867174431</v>
      </c>
      <c r="V46" s="21">
        <f t="shared" si="16"/>
        <v>3.6780347746748987E-2</v>
      </c>
      <c r="W46" s="21">
        <f t="shared" si="17"/>
        <v>86.543468369443588</v>
      </c>
    </row>
    <row r="47" spans="1:23" x14ac:dyDescent="0.35">
      <c r="A47" s="1">
        <v>10</v>
      </c>
      <c r="B47" s="1">
        <v>100</v>
      </c>
      <c r="C47" s="1">
        <v>0</v>
      </c>
      <c r="D47" s="2" t="s">
        <v>106</v>
      </c>
      <c r="E47" s="3">
        <f t="shared" si="0"/>
        <v>6.4393295926010499</v>
      </c>
      <c r="F47" s="3">
        <f t="shared" si="1"/>
        <v>-5.7833004397339903E-12</v>
      </c>
      <c r="G47" s="3">
        <f t="shared" si="2"/>
        <v>6.4393295926010499</v>
      </c>
      <c r="H47" s="4">
        <f t="shared" si="3"/>
        <v>-5.145857221435756E-11</v>
      </c>
      <c r="I47" s="5" t="s">
        <v>107</v>
      </c>
      <c r="J47" s="6">
        <f t="shared" si="4"/>
        <v>5.2232832693203797</v>
      </c>
      <c r="K47" s="6">
        <f t="shared" si="5"/>
        <v>-4.4288509482865497E-12</v>
      </c>
      <c r="L47" s="6">
        <f t="shared" si="6"/>
        <v>5.2232832693203797</v>
      </c>
      <c r="M47" s="7">
        <f t="shared" si="7"/>
        <v>-4.8581410263500531E-11</v>
      </c>
      <c r="N47" s="8" t="str">
        <f t="shared" si="8"/>
        <v>1,21604632328067-1,35444949144744E-12i</v>
      </c>
      <c r="O47" s="9">
        <f t="shared" si="9"/>
        <v>1.21604632328067</v>
      </c>
      <c r="P47" s="9">
        <f t="shared" si="10"/>
        <v>-1.35444949144744E-12</v>
      </c>
      <c r="Q47" s="9">
        <f t="shared" si="11"/>
        <v>1.21604632328067</v>
      </c>
      <c r="R47" s="8">
        <f t="shared" si="12"/>
        <v>-6.381684475161851E-11</v>
      </c>
      <c r="S47" s="21">
        <f t="shared" si="13"/>
        <v>1.1939605633300476</v>
      </c>
      <c r="T47" s="21">
        <f t="shared" ref="T47:T67" si="19">E47-S47</f>
        <v>5.2453690292710018</v>
      </c>
      <c r="U47" s="22">
        <f t="shared" si="15"/>
        <v>3.3747535971810003</v>
      </c>
      <c r="V47" s="21">
        <f t="shared" si="16"/>
        <v>10.490738058542004</v>
      </c>
      <c r="W47" s="21">
        <f t="shared" si="17"/>
        <v>1.5170995806372711</v>
      </c>
    </row>
    <row r="48" spans="1:23" x14ac:dyDescent="0.35">
      <c r="A48" s="1">
        <v>20</v>
      </c>
      <c r="B48" s="1">
        <v>100</v>
      </c>
      <c r="C48" s="1">
        <v>0</v>
      </c>
      <c r="D48" s="2" t="s">
        <v>108</v>
      </c>
      <c r="E48" s="3">
        <f t="shared" si="0"/>
        <v>4.6888449930957101</v>
      </c>
      <c r="F48" s="3">
        <f t="shared" si="1"/>
        <v>-4.3817536594874899E-12</v>
      </c>
      <c r="G48" s="3">
        <f t="shared" si="2"/>
        <v>4.6888449930957101</v>
      </c>
      <c r="H48" s="4">
        <f t="shared" si="3"/>
        <v>-5.3543248267817538E-11</v>
      </c>
      <c r="I48" s="5" t="s">
        <v>109</v>
      </c>
      <c r="J48" s="6">
        <f t="shared" si="4"/>
        <v>3.5377176221356899</v>
      </c>
      <c r="K48" s="6">
        <f t="shared" si="5"/>
        <v>-3.0746256968408201E-12</v>
      </c>
      <c r="L48" s="6">
        <f t="shared" si="6"/>
        <v>3.5377176221356899</v>
      </c>
      <c r="M48" s="7">
        <f t="shared" si="7"/>
        <v>-4.9795686040397022E-11</v>
      </c>
      <c r="N48" s="8" t="str">
        <f t="shared" si="8"/>
        <v>1,15112737096002-1,30712796264667E-12i</v>
      </c>
      <c r="O48" s="9">
        <f t="shared" si="9"/>
        <v>1.15112737096002</v>
      </c>
      <c r="P48" s="9">
        <f t="shared" si="10"/>
        <v>-1.30712796264667E-12</v>
      </c>
      <c r="Q48" s="9">
        <f t="shared" si="11"/>
        <v>1.15112737096002</v>
      </c>
      <c r="R48" s="8">
        <f t="shared" si="12"/>
        <v>-6.5060494114329615E-11</v>
      </c>
      <c r="S48" s="21">
        <f t="shared" si="13"/>
        <v>1.1939605633300476</v>
      </c>
      <c r="T48" s="21">
        <f t="shared" si="19"/>
        <v>3.4948844297656625</v>
      </c>
      <c r="U48" s="22">
        <f t="shared" si="15"/>
        <v>1.9630104467342908</v>
      </c>
      <c r="V48" s="21">
        <f t="shared" si="16"/>
        <v>6.989768859531325</v>
      </c>
      <c r="W48" s="21">
        <f t="shared" si="17"/>
        <v>2.2769700442221339</v>
      </c>
    </row>
    <row r="49" spans="1:23" x14ac:dyDescent="0.35">
      <c r="A49" s="1">
        <v>30</v>
      </c>
      <c r="B49" s="1">
        <v>100</v>
      </c>
      <c r="C49" s="1">
        <v>0</v>
      </c>
      <c r="D49" s="2" t="s">
        <v>110</v>
      </c>
      <c r="E49" s="3">
        <f t="shared" si="0"/>
        <v>3.89290508797062</v>
      </c>
      <c r="F49" s="3">
        <f t="shared" si="1"/>
        <v>-3.7068814214976903E-12</v>
      </c>
      <c r="G49" s="3">
        <f t="shared" si="2"/>
        <v>3.89290508797062</v>
      </c>
      <c r="H49" s="4">
        <f t="shared" si="3"/>
        <v>-5.4557883073895213E-11</v>
      </c>
      <c r="I49" s="5" t="s">
        <v>111</v>
      </c>
      <c r="J49" s="6">
        <f t="shared" si="4"/>
        <v>2.8056548933979801</v>
      </c>
      <c r="K49" s="6">
        <f t="shared" si="5"/>
        <v>-2.46967471277846E-12</v>
      </c>
      <c r="L49" s="6">
        <f t="shared" si="6"/>
        <v>2.8056548933979801</v>
      </c>
      <c r="M49" s="7">
        <f t="shared" si="7"/>
        <v>-5.0434548506075874E-11</v>
      </c>
      <c r="N49" s="8" t="str">
        <f t="shared" si="8"/>
        <v>1,08725019457264-1,23720670871923E-12i</v>
      </c>
      <c r="O49" s="9">
        <f t="shared" si="9"/>
        <v>1.08725019457264</v>
      </c>
      <c r="P49" s="9">
        <f t="shared" si="10"/>
        <v>-1.2372067087192299E-12</v>
      </c>
      <c r="Q49" s="9">
        <f t="shared" si="11"/>
        <v>1.08725019457264</v>
      </c>
      <c r="R49" s="8">
        <f t="shared" si="12"/>
        <v>-6.5198169794530464E-11</v>
      </c>
      <c r="S49" s="21">
        <f t="shared" si="13"/>
        <v>1.1939605633300476</v>
      </c>
      <c r="T49" s="21">
        <f t="shared" si="19"/>
        <v>2.6989445246405723</v>
      </c>
      <c r="U49" s="22">
        <f t="shared" si="15"/>
        <v>1.3498723321085191</v>
      </c>
      <c r="V49" s="21">
        <f t="shared" si="16"/>
        <v>5.3978890492811447</v>
      </c>
      <c r="W49" s="21">
        <f t="shared" si="17"/>
        <v>2.9484663659971031</v>
      </c>
    </row>
    <row r="50" spans="1:23" x14ac:dyDescent="0.35">
      <c r="A50" s="1">
        <v>40</v>
      </c>
      <c r="B50" s="1">
        <v>100</v>
      </c>
      <c r="C50" s="1">
        <v>0</v>
      </c>
      <c r="D50" s="2" t="s">
        <v>112</v>
      </c>
      <c r="E50" s="3">
        <f t="shared" si="0"/>
        <v>3.36485192158151</v>
      </c>
      <c r="F50" s="3">
        <f t="shared" si="1"/>
        <v>-3.26607710131384E-12</v>
      </c>
      <c r="G50" s="3">
        <f t="shared" si="2"/>
        <v>3.36485192158151</v>
      </c>
      <c r="H50" s="4">
        <f t="shared" si="3"/>
        <v>-5.5613868850921361E-11</v>
      </c>
      <c r="I50" s="5" t="s">
        <v>113</v>
      </c>
      <c r="J50" s="6">
        <f t="shared" si="4"/>
        <v>2.3973252880818898</v>
      </c>
      <c r="K50" s="6">
        <f t="shared" si="5"/>
        <v>-2.1328656813207301E-12</v>
      </c>
      <c r="L50" s="6">
        <f t="shared" si="6"/>
        <v>2.3973252880818898</v>
      </c>
      <c r="M50" s="7">
        <f t="shared" si="7"/>
        <v>-5.0975227440139656E-11</v>
      </c>
      <c r="N50" s="8" t="str">
        <f t="shared" si="8"/>
        <v>0,96752663349962-1,13321141999311E-12i</v>
      </c>
      <c r="O50" s="9">
        <f t="shared" si="9"/>
        <v>0.96752663349961998</v>
      </c>
      <c r="P50" s="9">
        <f t="shared" si="10"/>
        <v>-1.1332114199931101E-12</v>
      </c>
      <c r="Q50" s="9">
        <f t="shared" si="11"/>
        <v>0.96752663349961998</v>
      </c>
      <c r="R50" s="8">
        <f t="shared" si="12"/>
        <v>-6.7107436026625582E-11</v>
      </c>
      <c r="S50" s="21">
        <f t="shared" si="13"/>
        <v>1.1939605633300476</v>
      </c>
      <c r="T50" s="21">
        <f t="shared" si="19"/>
        <v>2.1708913582514624</v>
      </c>
      <c r="U50" s="22">
        <f t="shared" si="15"/>
        <v>1.0078764422466062</v>
      </c>
      <c r="V50" s="21">
        <f t="shared" si="16"/>
        <v>4.3417827165029248</v>
      </c>
      <c r="W50" s="21">
        <f t="shared" si="17"/>
        <v>3.6656588660449176</v>
      </c>
    </row>
    <row r="51" spans="1:23" x14ac:dyDescent="0.35">
      <c r="A51" s="1">
        <v>50</v>
      </c>
      <c r="B51" s="1">
        <v>100</v>
      </c>
      <c r="C51" s="1">
        <v>0</v>
      </c>
      <c r="D51" s="2" t="s">
        <v>114</v>
      </c>
      <c r="E51" s="3">
        <f t="shared" si="0"/>
        <v>3.0426182438043701</v>
      </c>
      <c r="F51" s="3">
        <f t="shared" si="1"/>
        <v>-6.8508442552567E-12</v>
      </c>
      <c r="G51" s="3">
        <f t="shared" si="2"/>
        <v>3.0426182438043701</v>
      </c>
      <c r="H51" s="4">
        <f t="shared" si="3"/>
        <v>-1.2900877812290294E-10</v>
      </c>
      <c r="I51" s="5" t="s">
        <v>115</v>
      </c>
      <c r="J51" s="6">
        <f t="shared" si="4"/>
        <v>2.1401013150986699</v>
      </c>
      <c r="K51" s="6">
        <f t="shared" si="5"/>
        <v>-1.90976002853806E-12</v>
      </c>
      <c r="L51" s="6">
        <f t="shared" si="6"/>
        <v>2.1401013150986699</v>
      </c>
      <c r="M51" s="7">
        <f t="shared" si="7"/>
        <v>-5.1128976346136027E-11</v>
      </c>
      <c r="N51" s="8" t="str">
        <f t="shared" si="8"/>
        <v>0,9025169287057-4,94108422671864E-12i</v>
      </c>
      <c r="O51" s="9">
        <f t="shared" si="9"/>
        <v>0.90251692870569999</v>
      </c>
      <c r="P51" s="9">
        <f t="shared" si="10"/>
        <v>-4.94108422671864E-12</v>
      </c>
      <c r="Q51" s="9">
        <f t="shared" si="11"/>
        <v>0.90251692870569999</v>
      </c>
      <c r="R51" s="8">
        <f t="shared" si="12"/>
        <v>-3.1368195255421813E-10</v>
      </c>
      <c r="S51" s="21">
        <f t="shared" si="13"/>
        <v>1.1939605633300476</v>
      </c>
      <c r="T51" s="21">
        <f t="shared" si="19"/>
        <v>1.8486576804743224</v>
      </c>
      <c r="U51" s="22">
        <f t="shared" si="15"/>
        <v>0.79243886341585945</v>
      </c>
      <c r="V51" s="21">
        <f t="shared" si="16"/>
        <v>3.6973153609486449</v>
      </c>
      <c r="W51" s="21">
        <f t="shared" si="17"/>
        <v>4.3046082780198631</v>
      </c>
    </row>
    <row r="52" spans="1:23" x14ac:dyDescent="0.35">
      <c r="A52" s="1">
        <v>60</v>
      </c>
      <c r="B52" s="1">
        <v>100</v>
      </c>
      <c r="C52" s="1">
        <v>0</v>
      </c>
      <c r="D52" s="2" t="s">
        <v>116</v>
      </c>
      <c r="E52" s="3">
        <f t="shared" si="0"/>
        <v>2.7984593282316199</v>
      </c>
      <c r="F52" s="3">
        <f t="shared" si="1"/>
        <v>-2.7296077715571899E-12</v>
      </c>
      <c r="G52" s="3">
        <f t="shared" si="2"/>
        <v>2.7984593282316199</v>
      </c>
      <c r="H52" s="4">
        <f t="shared" si="3"/>
        <v>-5.5886109709932656E-11</v>
      </c>
      <c r="I52" s="5" t="s">
        <v>117</v>
      </c>
      <c r="J52" s="6">
        <f t="shared" si="4"/>
        <v>1.9669906563828401</v>
      </c>
      <c r="K52" s="6">
        <f t="shared" si="5"/>
        <v>-1.77149140317485E-12</v>
      </c>
      <c r="L52" s="6">
        <f t="shared" si="6"/>
        <v>1.9669906563828401</v>
      </c>
      <c r="M52" s="7">
        <f t="shared" si="7"/>
        <v>-5.1601150476371169E-11</v>
      </c>
      <c r="N52" s="8" t="str">
        <f t="shared" si="8"/>
        <v>0,83146867184878-9,5811636838234E-13i</v>
      </c>
      <c r="O52" s="9">
        <f t="shared" si="9"/>
        <v>0.83146867184878004</v>
      </c>
      <c r="P52" s="9">
        <f t="shared" si="10"/>
        <v>-9.5811636838233991E-13</v>
      </c>
      <c r="Q52" s="9">
        <f t="shared" si="11"/>
        <v>0.83146867184878004</v>
      </c>
      <c r="R52" s="8">
        <f t="shared" si="12"/>
        <v>-6.6022961597155286E-11</v>
      </c>
      <c r="S52" s="21">
        <f t="shared" si="13"/>
        <v>1.1939605633300476</v>
      </c>
      <c r="T52" s="21">
        <f t="shared" si="19"/>
        <v>1.6044987649015723</v>
      </c>
      <c r="U52" s="22">
        <f t="shared" si="15"/>
        <v>0.64745027331284055</v>
      </c>
      <c r="V52" s="21">
        <f t="shared" si="16"/>
        <v>3.2089975298031446</v>
      </c>
      <c r="W52" s="21">
        <f t="shared" si="17"/>
        <v>4.9596467935473498</v>
      </c>
    </row>
    <row r="53" spans="1:23" x14ac:dyDescent="0.35">
      <c r="A53" s="1">
        <v>70</v>
      </c>
      <c r="B53" s="1">
        <v>100</v>
      </c>
      <c r="C53" s="1">
        <v>0</v>
      </c>
      <c r="D53" s="2" t="s">
        <v>118</v>
      </c>
      <c r="E53" s="3">
        <f t="shared" si="0"/>
        <v>2.5369936739885599</v>
      </c>
      <c r="F53" s="3">
        <f t="shared" si="1"/>
        <v>-2.4799076121190901E-12</v>
      </c>
      <c r="G53" s="3">
        <f t="shared" si="2"/>
        <v>2.5369936739885599</v>
      </c>
      <c r="H53" s="4">
        <f t="shared" si="3"/>
        <v>-5.6006540817819392E-11</v>
      </c>
      <c r="I53" s="5" t="s">
        <v>119</v>
      </c>
      <c r="J53" s="6">
        <f t="shared" si="4"/>
        <v>1.85272030406633</v>
      </c>
      <c r="K53" s="6">
        <f t="shared" si="5"/>
        <v>-1.66730556266255E-12</v>
      </c>
      <c r="L53" s="6">
        <f t="shared" si="6"/>
        <v>1.85272030406633</v>
      </c>
      <c r="M53" s="7">
        <f t="shared" si="7"/>
        <v>-5.1561788193059618E-11</v>
      </c>
      <c r="N53" s="8" t="str">
        <f t="shared" si="8"/>
        <v>0,68427336992223-8,1260204945654E-13i</v>
      </c>
      <c r="O53" s="9">
        <f t="shared" si="9"/>
        <v>0.68427336992222998</v>
      </c>
      <c r="P53" s="9">
        <f t="shared" si="10"/>
        <v>-8.1260204945653998E-13</v>
      </c>
      <c r="Q53" s="9">
        <f t="shared" si="11"/>
        <v>0.68427336992222998</v>
      </c>
      <c r="R53" s="8">
        <f t="shared" si="12"/>
        <v>-6.8041034335198937E-11</v>
      </c>
      <c r="S53" s="21">
        <f t="shared" si="13"/>
        <v>1.1939605633300476</v>
      </c>
      <c r="T53" s="21">
        <f t="shared" si="19"/>
        <v>1.3430331106585123</v>
      </c>
      <c r="U53" s="22">
        <f t="shared" si="15"/>
        <v>0.55174329954328716</v>
      </c>
      <c r="V53" s="21">
        <f t="shared" si="16"/>
        <v>2.6860662213170245</v>
      </c>
      <c r="W53" s="21">
        <f t="shared" si="17"/>
        <v>5.9252054855840059</v>
      </c>
    </row>
    <row r="54" spans="1:23" x14ac:dyDescent="0.35">
      <c r="A54" s="1">
        <v>80</v>
      </c>
      <c r="B54" s="1">
        <v>100</v>
      </c>
      <c r="C54" s="1">
        <v>0</v>
      </c>
      <c r="D54" s="2" t="s">
        <v>120</v>
      </c>
      <c r="E54" s="3">
        <f t="shared" si="0"/>
        <v>2.4479420004521</v>
      </c>
      <c r="F54" s="3">
        <f t="shared" si="1"/>
        <v>-2.3990206748976198E-12</v>
      </c>
      <c r="G54" s="3">
        <f t="shared" si="2"/>
        <v>2.4479420004521</v>
      </c>
      <c r="H54" s="4">
        <f t="shared" si="3"/>
        <v>-5.6150741974635931E-11</v>
      </c>
      <c r="I54" s="5" t="s">
        <v>121</v>
      </c>
      <c r="J54" s="6">
        <f t="shared" si="4"/>
        <v>1.74540558047913</v>
      </c>
      <c r="K54" s="6">
        <f t="shared" si="5"/>
        <v>-1.5741215937359E-12</v>
      </c>
      <c r="L54" s="6">
        <f t="shared" si="6"/>
        <v>1.74540558047913</v>
      </c>
      <c r="M54" s="7">
        <f t="shared" si="7"/>
        <v>-5.1673103816200555E-11</v>
      </c>
      <c r="N54" s="8" t="str">
        <f t="shared" si="8"/>
        <v>0,70253641997297-8,2489908116172E-13i</v>
      </c>
      <c r="O54" s="9">
        <f t="shared" si="9"/>
        <v>0.70253641997297001</v>
      </c>
      <c r="P54" s="9">
        <f t="shared" si="10"/>
        <v>-8.2489908116172E-13</v>
      </c>
      <c r="Q54" s="9">
        <f t="shared" si="11"/>
        <v>0.70253641997297001</v>
      </c>
      <c r="R54" s="8">
        <f t="shared" si="12"/>
        <v>-6.7275139809270748E-11</v>
      </c>
      <c r="S54" s="21">
        <f t="shared" si="13"/>
        <v>1.1939605633300476</v>
      </c>
      <c r="T54" s="21">
        <f t="shared" si="19"/>
        <v>1.2539814371220523</v>
      </c>
      <c r="U54" s="22">
        <f t="shared" si="15"/>
        <v>0.46186200288815227</v>
      </c>
      <c r="V54" s="21">
        <f t="shared" si="16"/>
        <v>2.5079628742441047</v>
      </c>
      <c r="W54" s="21">
        <f t="shared" si="17"/>
        <v>6.3459848120704079</v>
      </c>
    </row>
    <row r="55" spans="1:23" x14ac:dyDescent="0.35">
      <c r="A55" s="1">
        <v>90</v>
      </c>
      <c r="B55" s="1">
        <v>100</v>
      </c>
      <c r="C55" s="1">
        <v>0</v>
      </c>
      <c r="D55" s="2" t="s">
        <v>122</v>
      </c>
      <c r="E55" s="3">
        <f t="shared" si="0"/>
        <v>2.3415542695769198</v>
      </c>
      <c r="F55" s="3">
        <f t="shared" si="1"/>
        <v>-2.28021695476743E-12</v>
      </c>
      <c r="G55" s="3">
        <f t="shared" si="2"/>
        <v>2.3415542695769198</v>
      </c>
      <c r="H55" s="4">
        <f t="shared" si="3"/>
        <v>-5.5794909210433286E-11</v>
      </c>
      <c r="I55" s="5" t="s">
        <v>123</v>
      </c>
      <c r="J55" s="6">
        <f t="shared" si="4"/>
        <v>1.6568401056873501</v>
      </c>
      <c r="K55" s="6">
        <f t="shared" si="5"/>
        <v>-1.4930266339690899E-12</v>
      </c>
      <c r="L55" s="6">
        <f t="shared" si="6"/>
        <v>1.6568401056873501</v>
      </c>
      <c r="M55" s="7">
        <f t="shared" si="7"/>
        <v>-5.1630887333913221E-11</v>
      </c>
      <c r="N55" s="8" t="str">
        <f t="shared" si="8"/>
        <v>0,68471416388957-7,8719032079834E-13i</v>
      </c>
      <c r="O55" s="9">
        <f t="shared" si="9"/>
        <v>0.68471416388956996</v>
      </c>
      <c r="P55" s="9">
        <f t="shared" si="10"/>
        <v>-7.8719032079834E-13</v>
      </c>
      <c r="Q55" s="9">
        <f t="shared" si="11"/>
        <v>0.68471416388956996</v>
      </c>
      <c r="R55" s="8">
        <f t="shared" si="12"/>
        <v>-6.5870819436661086E-11</v>
      </c>
      <c r="S55" s="21">
        <f t="shared" si="13"/>
        <v>1.1939605633300476</v>
      </c>
      <c r="T55" s="21">
        <f t="shared" si="19"/>
        <v>1.1475937062468722</v>
      </c>
      <c r="U55" s="22">
        <f t="shared" si="15"/>
        <v>0.38768411333980402</v>
      </c>
      <c r="V55" s="21">
        <f t="shared" si="16"/>
        <v>2.2951874124937444</v>
      </c>
      <c r="W55" s="21">
        <f t="shared" si="17"/>
        <v>6.9342896456098932</v>
      </c>
    </row>
    <row r="56" spans="1:23" x14ac:dyDescent="0.35">
      <c r="A56" s="1">
        <v>100</v>
      </c>
      <c r="B56" s="1">
        <v>100</v>
      </c>
      <c r="C56" s="1">
        <v>0</v>
      </c>
      <c r="D56" s="2" t="s">
        <v>124</v>
      </c>
      <c r="E56" s="3">
        <f t="shared" si="0"/>
        <v>2.1861983438671801</v>
      </c>
      <c r="F56" s="3">
        <f t="shared" si="1"/>
        <v>-2.1443707059435699E-12</v>
      </c>
      <c r="G56" s="3">
        <f t="shared" si="2"/>
        <v>2.1861983438671801</v>
      </c>
      <c r="H56" s="4">
        <f t="shared" si="3"/>
        <v>-5.6199562819502292E-11</v>
      </c>
      <c r="I56" s="5" t="s">
        <v>125</v>
      </c>
      <c r="J56" s="6">
        <f t="shared" si="4"/>
        <v>1.59389633451208</v>
      </c>
      <c r="K56" s="6">
        <f t="shared" si="5"/>
        <v>-1.4447097383508999E-12</v>
      </c>
      <c r="L56" s="6">
        <f t="shared" si="6"/>
        <v>1.59389633451208</v>
      </c>
      <c r="M56" s="7">
        <f t="shared" si="7"/>
        <v>-5.1932970066271685E-11</v>
      </c>
      <c r="N56" s="8" t="str">
        <f t="shared" si="8"/>
        <v>0,5923020093551-6,9966096759267E-13i</v>
      </c>
      <c r="O56" s="9">
        <f t="shared" si="9"/>
        <v>0.59230200935510002</v>
      </c>
      <c r="P56" s="9">
        <f t="shared" si="10"/>
        <v>-6.9966096759267004E-13</v>
      </c>
      <c r="Q56" s="9">
        <f t="shared" si="11"/>
        <v>0.59230200935510002</v>
      </c>
      <c r="R56" s="8">
        <f t="shared" si="12"/>
        <v>-6.7681047674896399E-11</v>
      </c>
      <c r="S56" s="21">
        <f t="shared" si="13"/>
        <v>1.1939605633300476</v>
      </c>
      <c r="T56" s="21">
        <f t="shared" si="19"/>
        <v>0.99223778053713252</v>
      </c>
      <c r="U56" s="22">
        <f t="shared" si="15"/>
        <v>0.33496564582215416</v>
      </c>
      <c r="V56" s="21">
        <f t="shared" si="16"/>
        <v>1.984475561074265</v>
      </c>
      <c r="W56" s="21">
        <f t="shared" si="17"/>
        <v>8.0200001558970708</v>
      </c>
    </row>
    <row r="57" spans="1:23" x14ac:dyDescent="0.35">
      <c r="A57" s="1">
        <v>150</v>
      </c>
      <c r="B57" s="1">
        <v>100</v>
      </c>
      <c r="C57" s="1">
        <v>0</v>
      </c>
      <c r="D57" s="2" t="s">
        <v>126</v>
      </c>
      <c r="E57" s="3">
        <f t="shared" si="0"/>
        <v>1.8517003374691601</v>
      </c>
      <c r="F57" s="3">
        <f t="shared" si="1"/>
        <v>-1.5765995683508499E-12</v>
      </c>
      <c r="G57" s="3">
        <f t="shared" si="2"/>
        <v>1.8517003374691601</v>
      </c>
      <c r="H57" s="4">
        <f t="shared" si="3"/>
        <v>-4.8783542034730304E-11</v>
      </c>
      <c r="I57" s="5" t="s">
        <v>127</v>
      </c>
      <c r="J57" s="6">
        <f t="shared" si="4"/>
        <v>1.3798248258790899</v>
      </c>
      <c r="K57" s="6">
        <f t="shared" si="5"/>
        <v>3.7140678543962499E-8</v>
      </c>
      <c r="L57" s="6">
        <f t="shared" si="6"/>
        <v>1.3798248258790906</v>
      </c>
      <c r="M57" s="7">
        <f t="shared" si="7"/>
        <v>1.5422277443554367E-6</v>
      </c>
      <c r="N57" s="8" t="str">
        <f t="shared" si="8"/>
        <v>0,47187551159007-3,71422551435309E-08i</v>
      </c>
      <c r="O57" s="9">
        <f t="shared" si="9"/>
        <v>0.47187551159007002</v>
      </c>
      <c r="P57" s="9">
        <f t="shared" si="10"/>
        <v>-3.7142255143530899E-8</v>
      </c>
      <c r="Q57" s="9">
        <f t="shared" si="11"/>
        <v>0.47187551159007146</v>
      </c>
      <c r="R57" s="8">
        <f t="shared" si="12"/>
        <v>-4.509864167672932E-6</v>
      </c>
      <c r="S57" s="21">
        <f t="shared" si="13"/>
        <v>1.1939605633300476</v>
      </c>
      <c r="T57" s="21">
        <f t="shared" si="19"/>
        <v>0.65773977413911244</v>
      </c>
      <c r="U57" s="22">
        <f t="shared" si="15"/>
        <v>0.15567035315693617</v>
      </c>
      <c r="V57" s="21">
        <f t="shared" si="16"/>
        <v>1.3154795482782249</v>
      </c>
      <c r="W57" s="21">
        <f t="shared" si="17"/>
        <v>12.098625425245604</v>
      </c>
    </row>
    <row r="58" spans="1:23" x14ac:dyDescent="0.35">
      <c r="A58" s="1">
        <v>200</v>
      </c>
      <c r="B58" s="1">
        <v>100</v>
      </c>
      <c r="C58" s="1">
        <v>0</v>
      </c>
      <c r="D58" s="2" t="s">
        <v>128</v>
      </c>
      <c r="E58" s="3">
        <f t="shared" si="0"/>
        <v>1.70352181479278</v>
      </c>
      <c r="F58" s="3">
        <f t="shared" si="1"/>
        <v>-1.66706644691047E-12</v>
      </c>
      <c r="G58" s="3">
        <f t="shared" si="2"/>
        <v>1.70352181479278</v>
      </c>
      <c r="H58" s="4">
        <f t="shared" si="3"/>
        <v>-5.6069649796330082E-11</v>
      </c>
      <c r="I58" s="5" t="s">
        <v>129</v>
      </c>
      <c r="J58" s="6">
        <f t="shared" si="4"/>
        <v>1.30972510870596</v>
      </c>
      <c r="K58" s="6">
        <f t="shared" si="5"/>
        <v>-1.18541442571652E-12</v>
      </c>
      <c r="L58" s="6">
        <f t="shared" si="6"/>
        <v>1.30972510870596</v>
      </c>
      <c r="M58" s="7">
        <f t="shared" si="7"/>
        <v>-5.1857632655898829E-11</v>
      </c>
      <c r="N58" s="8" t="str">
        <f t="shared" si="8"/>
        <v>0,39379670608682-4,8165202119395E-13i</v>
      </c>
      <c r="O58" s="9">
        <f t="shared" si="9"/>
        <v>0.39379670608681999</v>
      </c>
      <c r="P58" s="9">
        <f t="shared" si="10"/>
        <v>-4.8165202119394998E-13</v>
      </c>
      <c r="Q58" s="9">
        <f t="shared" si="11"/>
        <v>0.39379670608681999</v>
      </c>
      <c r="R58" s="8">
        <f t="shared" si="12"/>
        <v>-7.0078361707461337E-11</v>
      </c>
      <c r="S58" s="21">
        <f t="shared" si="13"/>
        <v>1.1939605633300476</v>
      </c>
      <c r="T58" s="21">
        <f t="shared" si="19"/>
        <v>0.50956125146273235</v>
      </c>
      <c r="U58" s="22">
        <f t="shared" si="15"/>
        <v>9.6958433076747702E-2</v>
      </c>
      <c r="V58" s="21">
        <f t="shared" si="16"/>
        <v>1.0191225029254647</v>
      </c>
      <c r="W58" s="21">
        <f t="shared" si="17"/>
        <v>15.616860842050841</v>
      </c>
    </row>
    <row r="59" spans="1:23" x14ac:dyDescent="0.35">
      <c r="A59" s="1">
        <v>250</v>
      </c>
      <c r="B59" s="1">
        <v>100</v>
      </c>
      <c r="C59" s="1">
        <v>0</v>
      </c>
      <c r="D59" s="2" t="s">
        <v>130</v>
      </c>
      <c r="E59" s="3">
        <f t="shared" si="0"/>
        <v>1.58634139907965</v>
      </c>
      <c r="F59" s="3">
        <f t="shared" si="1"/>
        <v>-1.5355458229197501E-12</v>
      </c>
      <c r="G59" s="3">
        <f t="shared" si="2"/>
        <v>1.58634139907965</v>
      </c>
      <c r="H59" s="4">
        <f t="shared" si="3"/>
        <v>-5.5461135259590535E-11</v>
      </c>
      <c r="I59" s="5" t="s">
        <v>131</v>
      </c>
      <c r="J59" s="6">
        <f t="shared" si="4"/>
        <v>1.2470138096519701</v>
      </c>
      <c r="K59" s="6">
        <f t="shared" si="5"/>
        <v>-1.12516510087076E-12</v>
      </c>
      <c r="L59" s="6">
        <f t="shared" si="6"/>
        <v>1.2470138096519701</v>
      </c>
      <c r="M59" s="7">
        <f t="shared" si="7"/>
        <v>-5.1697271542885558E-11</v>
      </c>
      <c r="N59" s="8" t="str">
        <f t="shared" si="8"/>
        <v>0,33932758942768-4,1038072204899E-13i</v>
      </c>
      <c r="O59" s="9">
        <f t="shared" si="9"/>
        <v>0.33932758942767999</v>
      </c>
      <c r="P59" s="9">
        <f t="shared" si="10"/>
        <v>-4.1038072204898998E-13</v>
      </c>
      <c r="Q59" s="9">
        <f t="shared" si="11"/>
        <v>0.33932758942767999</v>
      </c>
      <c r="R59" s="8">
        <f t="shared" si="12"/>
        <v>-6.9293167132670581E-11</v>
      </c>
      <c r="S59" s="21">
        <f t="shared" si="13"/>
        <v>1.1939605633300476</v>
      </c>
      <c r="T59" s="21">
        <f t="shared" si="19"/>
        <v>0.39238083574960236</v>
      </c>
      <c r="U59" s="22">
        <f t="shared" si="15"/>
        <v>4.4434672259151389E-2</v>
      </c>
      <c r="V59" s="21">
        <f t="shared" si="16"/>
        <v>0.78476167149920473</v>
      </c>
      <c r="W59" s="21">
        <f t="shared" si="17"/>
        <v>20.280672320278658</v>
      </c>
    </row>
    <row r="60" spans="1:23" x14ac:dyDescent="0.35">
      <c r="A60" s="1">
        <v>300</v>
      </c>
      <c r="B60" s="1">
        <v>100</v>
      </c>
      <c r="C60" s="1">
        <v>0</v>
      </c>
      <c r="D60" s="2" t="s">
        <v>132</v>
      </c>
      <c r="E60" s="3">
        <f t="shared" si="0"/>
        <v>1.53499152599918</v>
      </c>
      <c r="F60" s="3">
        <f t="shared" si="1"/>
        <v>-4.20808778103583E-9</v>
      </c>
      <c r="G60" s="3">
        <f t="shared" si="2"/>
        <v>1.53499152599918</v>
      </c>
      <c r="H60" s="4">
        <f t="shared" si="3"/>
        <v>-1.5707296463215365E-7</v>
      </c>
      <c r="I60" s="5" t="s">
        <v>133</v>
      </c>
      <c r="J60" s="6">
        <f t="shared" si="4"/>
        <v>1.2164934275033099</v>
      </c>
      <c r="K60" s="6">
        <f t="shared" si="5"/>
        <v>-1.08871382948265E-12</v>
      </c>
      <c r="L60" s="6">
        <f t="shared" si="6"/>
        <v>1.2164934275033099</v>
      </c>
      <c r="M60" s="7">
        <f t="shared" si="7"/>
        <v>-5.1277471884829967E-11</v>
      </c>
      <c r="N60" s="8" t="str">
        <f t="shared" si="8"/>
        <v>0,31849809849587-4,20699906720635E-09i</v>
      </c>
      <c r="O60" s="9">
        <f t="shared" si="9"/>
        <v>0.31849809849587002</v>
      </c>
      <c r="P60" s="9">
        <f t="shared" si="10"/>
        <v>-4.2069990672063499E-9</v>
      </c>
      <c r="Q60" s="9">
        <f t="shared" si="11"/>
        <v>0.31849809849587002</v>
      </c>
      <c r="R60" s="8">
        <f t="shared" si="12"/>
        <v>-7.568123392407747E-7</v>
      </c>
      <c r="S60" s="21">
        <f t="shared" si="13"/>
        <v>1.1939605633300476</v>
      </c>
      <c r="T60" s="21">
        <f t="shared" si="19"/>
        <v>0.34103096266913235</v>
      </c>
      <c r="U60" s="22">
        <f t="shared" si="15"/>
        <v>1.8872368874911907E-2</v>
      </c>
      <c r="V60" s="21">
        <f t="shared" si="16"/>
        <v>0.68206192533826471</v>
      </c>
      <c r="W60" s="21">
        <f t="shared" si="17"/>
        <v>23.3343831665964</v>
      </c>
    </row>
    <row r="61" spans="1:23" x14ac:dyDescent="0.35">
      <c r="A61" s="1">
        <v>350</v>
      </c>
      <c r="B61" s="1">
        <v>100</v>
      </c>
      <c r="C61" s="1">
        <v>0</v>
      </c>
      <c r="D61" s="2" t="s">
        <v>134</v>
      </c>
      <c r="E61" s="3">
        <f t="shared" si="0"/>
        <v>1.4973701207130801</v>
      </c>
      <c r="F61" s="3">
        <f t="shared" si="1"/>
        <v>-6.9692833892555802E-7</v>
      </c>
      <c r="G61" s="3">
        <f t="shared" si="2"/>
        <v>1.4973701207132424</v>
      </c>
      <c r="H61" s="4">
        <f t="shared" si="3"/>
        <v>-2.6667456423184513E-5</v>
      </c>
      <c r="I61" s="5" t="s">
        <v>135</v>
      </c>
      <c r="J61" s="6">
        <f t="shared" si="4"/>
        <v>1.16617769050125</v>
      </c>
      <c r="K61" s="6">
        <f t="shared" si="5"/>
        <v>-1.9517479193188398E-8</v>
      </c>
      <c r="L61" s="6">
        <f t="shared" si="6"/>
        <v>1.16617769050125</v>
      </c>
      <c r="M61" s="7">
        <f t="shared" si="7"/>
        <v>-9.5891834804645987E-7</v>
      </c>
      <c r="N61" s="8" t="str">
        <f t="shared" si="8"/>
        <v>0,33119243021183-6,7741085973237E-07i</v>
      </c>
      <c r="O61" s="9">
        <f t="shared" si="9"/>
        <v>0.33119243021182998</v>
      </c>
      <c r="P61" s="9">
        <f t="shared" si="10"/>
        <v>-6.7741085973236996E-7</v>
      </c>
      <c r="Q61" s="9">
        <f t="shared" si="11"/>
        <v>0.3311924302125227</v>
      </c>
      <c r="R61" s="8">
        <f t="shared" si="12"/>
        <v>-1.171910337265701E-4</v>
      </c>
      <c r="S61" s="21">
        <f t="shared" si="13"/>
        <v>1.1939605633300476</v>
      </c>
      <c r="T61" s="21">
        <f t="shared" si="19"/>
        <v>0.30340955738303244</v>
      </c>
      <c r="U61" s="22">
        <f t="shared" si="15"/>
        <v>-2.3269506281940411E-2</v>
      </c>
      <c r="V61" s="21">
        <f t="shared" si="16"/>
        <v>0.60681911476606487</v>
      </c>
      <c r="W61" s="21">
        <f t="shared" si="17"/>
        <v>26.227740560422401</v>
      </c>
    </row>
    <row r="62" spans="1:23" x14ac:dyDescent="0.35">
      <c r="A62" s="1">
        <v>400</v>
      </c>
      <c r="B62" s="1">
        <v>100</v>
      </c>
      <c r="C62" s="1">
        <v>0</v>
      </c>
      <c r="D62" s="2" t="s">
        <v>136</v>
      </c>
      <c r="E62" s="3">
        <f t="shared" si="0"/>
        <v>1.44949971722631</v>
      </c>
      <c r="F62" s="3">
        <f t="shared" si="1"/>
        <v>-8.3939028890538302E-7</v>
      </c>
      <c r="G62" s="3">
        <f t="shared" si="2"/>
        <v>1.4494997172265529</v>
      </c>
      <c r="H62" s="4">
        <f t="shared" si="3"/>
        <v>-3.3179393101620796E-5</v>
      </c>
      <c r="I62" s="5" t="s">
        <v>137</v>
      </c>
      <c r="J62" s="6">
        <f t="shared" si="4"/>
        <v>1.1426221698861201</v>
      </c>
      <c r="K62" s="6">
        <f t="shared" si="5"/>
        <v>-1.02488475511889E-12</v>
      </c>
      <c r="L62" s="6">
        <f t="shared" si="6"/>
        <v>1.1426221698861201</v>
      </c>
      <c r="M62" s="7">
        <f t="shared" si="7"/>
        <v>-5.1391940838557156E-11</v>
      </c>
      <c r="N62" s="8" t="str">
        <f t="shared" si="8"/>
        <v>0,30687754734019-8,39389264020628E-07i</v>
      </c>
      <c r="O62" s="9">
        <f t="shared" si="9"/>
        <v>0.30687754734019002</v>
      </c>
      <c r="P62" s="9">
        <f t="shared" si="10"/>
        <v>-8.3938926402062798E-7</v>
      </c>
      <c r="Q62" s="9">
        <f t="shared" si="11"/>
        <v>0.30687754734133799</v>
      </c>
      <c r="R62" s="8">
        <f t="shared" si="12"/>
        <v>-1.5671873883800385E-4</v>
      </c>
      <c r="S62" s="21">
        <f t="shared" si="13"/>
        <v>1.1939605633300476</v>
      </c>
      <c r="T62" s="21">
        <f t="shared" si="19"/>
        <v>0.25553915389626236</v>
      </c>
      <c r="U62" s="22">
        <f t="shared" si="15"/>
        <v>-4.2998399629499341E-2</v>
      </c>
      <c r="V62" s="21">
        <f t="shared" si="16"/>
        <v>0.51107830779252472</v>
      </c>
      <c r="W62" s="21">
        <f t="shared" si="17"/>
        <v>31.14100924755062</v>
      </c>
    </row>
    <row r="63" spans="1:23" x14ac:dyDescent="0.35">
      <c r="A63" s="1">
        <v>500</v>
      </c>
      <c r="B63" s="1">
        <v>100</v>
      </c>
      <c r="C63" s="1">
        <v>0</v>
      </c>
      <c r="D63" s="2" t="s">
        <v>138</v>
      </c>
      <c r="E63" s="3">
        <f t="shared" si="0"/>
        <v>1.39773992928873</v>
      </c>
      <c r="F63" s="3">
        <f t="shared" si="1"/>
        <v>-2.4292551325218201E-9</v>
      </c>
      <c r="G63" s="3">
        <f t="shared" si="2"/>
        <v>1.39773992928873</v>
      </c>
      <c r="H63" s="4">
        <f t="shared" si="3"/>
        <v>-9.9579373485324704E-8</v>
      </c>
      <c r="I63" s="5" t="s">
        <v>139</v>
      </c>
      <c r="J63" s="6">
        <f t="shared" si="4"/>
        <v>1.12263313566795</v>
      </c>
      <c r="K63" s="6">
        <f t="shared" si="5"/>
        <v>-1.2178323251642599E-9</v>
      </c>
      <c r="L63" s="6">
        <f t="shared" si="6"/>
        <v>1.12263313566795</v>
      </c>
      <c r="M63" s="7">
        <f t="shared" si="7"/>
        <v>-6.2154456491255937E-8</v>
      </c>
      <c r="N63" s="8" t="str">
        <f t="shared" si="8"/>
        <v>0,27510679362078-1,21142280735756E-09i</v>
      </c>
      <c r="O63" s="9">
        <f t="shared" si="9"/>
        <v>0.27510679362078</v>
      </c>
      <c r="P63" s="9">
        <f t="shared" si="10"/>
        <v>-1.21142280735756E-9</v>
      </c>
      <c r="Q63" s="9">
        <f t="shared" si="11"/>
        <v>0.27510679362078</v>
      </c>
      <c r="R63" s="8">
        <f t="shared" si="12"/>
        <v>-2.5229989108576916E-7</v>
      </c>
      <c r="S63" s="21">
        <f t="shared" si="13"/>
        <v>1.1939605633300476</v>
      </c>
      <c r="T63" s="21">
        <f t="shared" si="19"/>
        <v>0.2037793659586824</v>
      </c>
      <c r="U63" s="22">
        <f t="shared" si="15"/>
        <v>-5.9740187283204717E-2</v>
      </c>
      <c r="V63" s="21">
        <f t="shared" si="16"/>
        <v>0.4075587319173648</v>
      </c>
      <c r="W63" s="21">
        <f t="shared" si="17"/>
        <v>39.050799462239233</v>
      </c>
    </row>
    <row r="64" spans="1:23" x14ac:dyDescent="0.35">
      <c r="A64" s="1">
        <v>600</v>
      </c>
      <c r="B64" s="1">
        <v>100</v>
      </c>
      <c r="C64" s="1">
        <v>0</v>
      </c>
      <c r="D64" s="2" t="s">
        <v>140</v>
      </c>
      <c r="E64" s="3">
        <f t="shared" si="0"/>
        <v>1.3770992824071999</v>
      </c>
      <c r="F64" s="3">
        <f t="shared" si="1"/>
        <v>-1.3064362911106699E-12</v>
      </c>
      <c r="G64" s="3">
        <f t="shared" si="2"/>
        <v>1.3770992824071999</v>
      </c>
      <c r="H64" s="4">
        <f t="shared" si="3"/>
        <v>-5.4355765513522589E-11</v>
      </c>
      <c r="I64" s="5" t="s">
        <v>141</v>
      </c>
      <c r="J64" s="6">
        <f t="shared" si="4"/>
        <v>1.1243977756447201</v>
      </c>
      <c r="K64" s="6">
        <f t="shared" si="5"/>
        <v>-7.4338069146509001E-7</v>
      </c>
      <c r="L64" s="6">
        <f t="shared" si="6"/>
        <v>1.1243977756449657</v>
      </c>
      <c r="M64" s="7">
        <f t="shared" si="7"/>
        <v>-3.7880345474748069E-5</v>
      </c>
      <c r="N64" s="8" t="str">
        <f t="shared" si="8"/>
        <v>0,25270150676248+7,43379385028799E-07i</v>
      </c>
      <c r="O64" s="9">
        <f t="shared" si="9"/>
        <v>0.25270150676247999</v>
      </c>
      <c r="P64" s="9">
        <f t="shared" si="10"/>
        <v>7.4337938502879904E-7</v>
      </c>
      <c r="Q64" s="9">
        <f t="shared" si="11"/>
        <v>0.25270150676357339</v>
      </c>
      <c r="R64" s="8">
        <f t="shared" si="12"/>
        <v>1.6854866393452739E-4</v>
      </c>
      <c r="S64" s="21">
        <f t="shared" si="13"/>
        <v>1.1939605633300476</v>
      </c>
      <c r="T64" s="21">
        <f t="shared" si="19"/>
        <v>0.18313871907715229</v>
      </c>
      <c r="U64" s="22">
        <f t="shared" si="15"/>
        <v>-5.826221553839768E-2</v>
      </c>
      <c r="V64" s="21">
        <f t="shared" si="16"/>
        <v>0.36627743815430458</v>
      </c>
      <c r="W64" s="21">
        <f t="shared" si="17"/>
        <v>43.452019292776342</v>
      </c>
    </row>
    <row r="65" spans="1:48" x14ac:dyDescent="0.35">
      <c r="A65" s="1">
        <v>800</v>
      </c>
      <c r="B65" s="1">
        <v>100</v>
      </c>
      <c r="C65" s="1">
        <v>0</v>
      </c>
      <c r="D65" s="2" t="s">
        <v>142</v>
      </c>
      <c r="E65" s="3">
        <f t="shared" si="0"/>
        <v>1.3180235407548799</v>
      </c>
      <c r="F65" s="3">
        <f t="shared" si="1"/>
        <v>-2.1596107618447699E-7</v>
      </c>
      <c r="G65" s="3">
        <f t="shared" si="2"/>
        <v>1.3180235407548975</v>
      </c>
      <c r="H65" s="4">
        <f t="shared" si="3"/>
        <v>-9.3880403664010538E-6</v>
      </c>
      <c r="I65" s="5" t="s">
        <v>143</v>
      </c>
      <c r="J65" s="6">
        <f t="shared" si="4"/>
        <v>1.0856610332763901</v>
      </c>
      <c r="K65" s="6">
        <f t="shared" si="5"/>
        <v>-2.2801861003877202E-6</v>
      </c>
      <c r="L65" s="6">
        <f t="shared" si="6"/>
        <v>1.0856610332787846</v>
      </c>
      <c r="M65" s="7">
        <f t="shared" si="7"/>
        <v>-1.2033686026489059E-4</v>
      </c>
      <c r="N65" s="8" t="str">
        <f t="shared" si="8"/>
        <v>0,23236250747849+2,06422502420324E-06i</v>
      </c>
      <c r="O65" s="9">
        <f t="shared" si="9"/>
        <v>0.23236250747848999</v>
      </c>
      <c r="P65" s="9">
        <f t="shared" si="10"/>
        <v>2.0642250242032398E-6</v>
      </c>
      <c r="Q65" s="9">
        <f t="shared" si="11"/>
        <v>0.23236250748765891</v>
      </c>
      <c r="R65" s="8">
        <f t="shared" si="12"/>
        <v>5.0899511772557824E-4</v>
      </c>
      <c r="S65" s="21">
        <f t="shared" si="13"/>
        <v>1.1939605633300476</v>
      </c>
      <c r="T65" s="21">
        <f t="shared" si="19"/>
        <v>0.1240629774248323</v>
      </c>
      <c r="U65" s="22">
        <f t="shared" si="15"/>
        <v>-9.0706119931806897E-2</v>
      </c>
      <c r="V65" s="21">
        <f t="shared" si="16"/>
        <v>0.2481259548496646</v>
      </c>
      <c r="W65" s="21">
        <f t="shared" si="17"/>
        <v>64.142803274379204</v>
      </c>
    </row>
    <row r="66" spans="1:48" x14ac:dyDescent="0.35">
      <c r="A66" s="1">
        <v>1000</v>
      </c>
      <c r="B66" s="1">
        <v>100</v>
      </c>
      <c r="C66" s="1">
        <v>0</v>
      </c>
      <c r="D66" s="2" t="s">
        <v>144</v>
      </c>
      <c r="E66" s="3">
        <f t="shared" si="0"/>
        <v>1.29171999747743</v>
      </c>
      <c r="F66" s="3">
        <f t="shared" si="1"/>
        <v>-1.2114690944621401E-12</v>
      </c>
      <c r="G66" s="3">
        <f t="shared" si="2"/>
        <v>1.29171999747743</v>
      </c>
      <c r="H66" s="4">
        <f t="shared" si="3"/>
        <v>-5.3736155094578917E-11</v>
      </c>
      <c r="I66" s="5" t="s">
        <v>145</v>
      </c>
      <c r="J66" s="6">
        <f t="shared" si="4"/>
        <v>1.0833718800008101</v>
      </c>
      <c r="K66" s="6">
        <f t="shared" si="5"/>
        <v>1.46116546631166E-6</v>
      </c>
      <c r="L66" s="6">
        <f t="shared" si="6"/>
        <v>1.0833718800017953</v>
      </c>
      <c r="M66" s="7">
        <f t="shared" si="7"/>
        <v>7.7275971377261174E-5</v>
      </c>
      <c r="N66" s="8" t="str">
        <f t="shared" si="8"/>
        <v>0,20834811747662-1,46116667778075E-06i</v>
      </c>
      <c r="O66" s="9">
        <f t="shared" si="9"/>
        <v>0.20834811747661999</v>
      </c>
      <c r="P66" s="9">
        <f t="shared" si="10"/>
        <v>-1.4611666777807501E-6</v>
      </c>
      <c r="Q66" s="9">
        <f t="shared" si="11"/>
        <v>0.20834811748174367</v>
      </c>
      <c r="R66" s="8">
        <f t="shared" si="12"/>
        <v>-4.0182116745072539E-4</v>
      </c>
      <c r="S66" s="21">
        <f t="shared" si="13"/>
        <v>1.1939605633300476</v>
      </c>
      <c r="T66" s="21">
        <f t="shared" si="19"/>
        <v>9.7759434147382418E-2</v>
      </c>
      <c r="U66" s="22">
        <f t="shared" si="15"/>
        <v>-9.2623397057447196E-2</v>
      </c>
      <c r="V66" s="21">
        <f t="shared" si="16"/>
        <v>0.19551886829476484</v>
      </c>
      <c r="W66" s="21">
        <f t="shared" si="17"/>
        <v>81.401321764993483</v>
      </c>
      <c r="AV66" s="11"/>
    </row>
    <row r="67" spans="1:48" x14ac:dyDescent="0.35">
      <c r="A67" s="1">
        <v>1500</v>
      </c>
      <c r="B67" s="1">
        <v>100</v>
      </c>
      <c r="C67" s="1">
        <v>0</v>
      </c>
      <c r="D67" s="2" t="s">
        <v>146</v>
      </c>
      <c r="E67" s="3">
        <f t="shared" si="0"/>
        <v>1.2859136708665699</v>
      </c>
      <c r="F67" s="3">
        <f t="shared" si="1"/>
        <v>-3.7971341026451002E-13</v>
      </c>
      <c r="G67" s="3">
        <f t="shared" si="2"/>
        <v>1.2859136708665699</v>
      </c>
      <c r="H67" s="4">
        <f t="shared" si="3"/>
        <v>-1.6918690830944124E-11</v>
      </c>
      <c r="I67" s="10" t="s">
        <v>147</v>
      </c>
      <c r="J67" s="6">
        <f t="shared" si="4"/>
        <v>1.0736511497027199</v>
      </c>
      <c r="K67" s="6">
        <f t="shared" si="5"/>
        <v>2.9118362324437498E-13</v>
      </c>
      <c r="L67" s="6">
        <f t="shared" si="6"/>
        <v>1.0736511497027199</v>
      </c>
      <c r="M67" s="7">
        <f t="shared" si="7"/>
        <v>1.553911871640021E-11</v>
      </c>
      <c r="N67" s="8" t="str">
        <f t="shared" si="8"/>
        <v>0,21226252116385-6,70897033508885E-13i</v>
      </c>
      <c r="O67" s="9">
        <f t="shared" si="9"/>
        <v>0.21226252116385</v>
      </c>
      <c r="P67" s="9">
        <f t="shared" si="10"/>
        <v>-6.7089703350888495E-13</v>
      </c>
      <c r="Q67" s="9">
        <f t="shared" si="11"/>
        <v>0.21226252116385</v>
      </c>
      <c r="R67" s="8">
        <f t="shared" si="12"/>
        <v>-1.8109446876037878E-10</v>
      </c>
      <c r="S67" s="21">
        <f t="shared" si="13"/>
        <v>1.1939605633300476</v>
      </c>
      <c r="T67" s="21">
        <f t="shared" si="19"/>
        <v>9.1953107536522305E-2</v>
      </c>
      <c r="U67" s="22">
        <f t="shared" si="15"/>
        <v>-0.10076498112448165</v>
      </c>
      <c r="V67" s="21">
        <f t="shared" si="16"/>
        <v>0.18390621507304461</v>
      </c>
      <c r="W67" s="21">
        <f t="shared" si="17"/>
        <v>86.541361872235541</v>
      </c>
    </row>
    <row r="68" spans="1:48" x14ac:dyDescent="0.35">
      <c r="A68" s="1">
        <v>10</v>
      </c>
      <c r="B68" s="1">
        <v>100</v>
      </c>
      <c r="C68" s="1">
        <v>1572</v>
      </c>
      <c r="D68" s="2" t="s">
        <v>148</v>
      </c>
      <c r="E68" s="3">
        <f t="shared" si="0"/>
        <v>6.4788062093786101</v>
      </c>
      <c r="F68" s="3">
        <f t="shared" si="1"/>
        <v>0.96810144562057299</v>
      </c>
      <c r="G68" s="3">
        <f t="shared" si="2"/>
        <v>6.5507366232886719</v>
      </c>
      <c r="H68" s="4">
        <f t="shared" si="3"/>
        <v>8.4985931875782814</v>
      </c>
      <c r="I68" s="6" t="s">
        <v>149</v>
      </c>
      <c r="J68" s="6">
        <f t="shared" si="4"/>
        <v>5.2534029784319003</v>
      </c>
      <c r="K68" s="6">
        <f t="shared" si="5"/>
        <v>8.5445240829403996E-2</v>
      </c>
      <c r="L68" s="6">
        <f t="shared" si="6"/>
        <v>5.254097804854565</v>
      </c>
      <c r="M68" s="7">
        <f t="shared" si="7"/>
        <v>0.93181887361158833</v>
      </c>
      <c r="N68" s="8" t="str">
        <f t="shared" si="8"/>
        <v>1,22540323094671+0,882656204791169i</v>
      </c>
      <c r="O68" s="9">
        <f t="shared" si="9"/>
        <v>1.22540323094671</v>
      </c>
      <c r="P68" s="9">
        <f t="shared" si="10"/>
        <v>0.88265620479116902</v>
      </c>
      <c r="Q68" s="9">
        <f t="shared" si="11"/>
        <v>1.5101970249841528</v>
      </c>
      <c r="R68" s="8">
        <f t="shared" si="12"/>
        <v>35.765152296780684</v>
      </c>
      <c r="S68" s="21">
        <f t="shared" si="13"/>
        <v>1.1939605633300476</v>
      </c>
      <c r="T68" s="21">
        <f t="shared" ref="T68:T88" si="20">T47</f>
        <v>5.2453690292710018</v>
      </c>
      <c r="U68" s="22">
        <f t="shared" si="15"/>
        <v>3.400562268321897</v>
      </c>
      <c r="V68" s="21">
        <f t="shared" si="16"/>
        <v>10.490738058542004</v>
      </c>
      <c r="W68" s="21">
        <f t="shared" si="17"/>
        <v>1.5170995806372711</v>
      </c>
    </row>
    <row r="69" spans="1:48" x14ac:dyDescent="0.35">
      <c r="A69" s="1">
        <v>20</v>
      </c>
      <c r="B69" s="1">
        <v>100</v>
      </c>
      <c r="C69" s="1">
        <v>1572</v>
      </c>
      <c r="D69" s="2" t="s">
        <v>150</v>
      </c>
      <c r="E69" s="3">
        <f t="shared" ref="E69:E132" si="21">IMREAL(D69)</f>
        <v>4.84376963342027</v>
      </c>
      <c r="F69" s="3">
        <f t="shared" ref="F69:F132" si="22">IMAGINARY(D69)</f>
        <v>2.0699244634526002</v>
      </c>
      <c r="G69" s="3">
        <f t="shared" ref="G69:G132" si="23">IMABS(D69)</f>
        <v>5.2675128425134261</v>
      </c>
      <c r="H69" s="4">
        <f t="shared" ref="H69:H132" si="24">DEGREES(IMARGUMENT(D69))</f>
        <v>23.138836035640288</v>
      </c>
      <c r="I69" s="6" t="s">
        <v>151</v>
      </c>
      <c r="J69" s="6">
        <f t="shared" ref="J69:J132" si="25">IMREAL(I69)</f>
        <v>3.5464550360752298</v>
      </c>
      <c r="K69" s="6">
        <f t="shared" ref="K69:K132" si="26">IMAGINARY(I69)</f>
        <v>0.106904508016737</v>
      </c>
      <c r="L69" s="6">
        <f t="shared" ref="L69:L132" si="27">IMABS(I69)</f>
        <v>3.5480659374844854</v>
      </c>
      <c r="M69" s="7">
        <f t="shared" ref="M69:M132" si="28">DEGREES(IMARGUMENT(I69))</f>
        <v>1.7266038415878164</v>
      </c>
      <c r="N69" s="8" t="str">
        <f t="shared" ref="N69:N132" si="29">IMSUB(D69,I69)</f>
        <v>1,29731459734504+1,96301995543586i</v>
      </c>
      <c r="O69" s="9">
        <f t="shared" ref="O69:O132" si="30">IMREAL(N69)</f>
        <v>1.29731459734504</v>
      </c>
      <c r="P69" s="9">
        <f t="shared" ref="P69:P132" si="31">IMAGINARY(N69)</f>
        <v>1.9630199554358601</v>
      </c>
      <c r="Q69" s="9">
        <f t="shared" ref="Q69:Q132" si="32">IMABS(N69)</f>
        <v>2.3529709964051682</v>
      </c>
      <c r="R69" s="8">
        <f t="shared" ref="R69:R132" si="33">DEGREES(IMARGUMENT(N69))</f>
        <v>56.54020413707164</v>
      </c>
      <c r="S69" s="21">
        <f t="shared" ref="S69:S132" si="34">B69/(2*PI()*13.33)</f>
        <v>1.1939605633300476</v>
      </c>
      <c r="T69" s="21">
        <f t="shared" si="20"/>
        <v>3.4948844297656625</v>
      </c>
      <c r="U69" s="22">
        <f t="shared" ref="U69:U132" si="35">(L69-S69)/S69</f>
        <v>1.9716776637820073</v>
      </c>
      <c r="V69" s="21">
        <f t="shared" si="16"/>
        <v>6.989768859531325</v>
      </c>
      <c r="W69" s="21">
        <f t="shared" si="17"/>
        <v>2.2769700442221339</v>
      </c>
    </row>
    <row r="70" spans="1:48" x14ac:dyDescent="0.35">
      <c r="A70" s="1">
        <v>30</v>
      </c>
      <c r="B70" s="1">
        <v>100</v>
      </c>
      <c r="C70" s="1">
        <v>1572</v>
      </c>
      <c r="D70" s="2" t="s">
        <v>152</v>
      </c>
      <c r="E70" s="3">
        <f t="shared" si="21"/>
        <v>4.1830764682860302</v>
      </c>
      <c r="F70" s="3">
        <f t="shared" si="22"/>
        <v>3.1859466271642898</v>
      </c>
      <c r="G70" s="3">
        <f t="shared" si="23"/>
        <v>5.258173128632019</v>
      </c>
      <c r="H70" s="4">
        <f t="shared" si="24"/>
        <v>37.293900522675742</v>
      </c>
      <c r="I70" s="6" t="s">
        <v>153</v>
      </c>
      <c r="J70" s="6">
        <f t="shared" si="25"/>
        <v>2.8172860267247799</v>
      </c>
      <c r="K70" s="6">
        <f t="shared" si="26"/>
        <v>0.12956249033346201</v>
      </c>
      <c r="L70" s="6">
        <f t="shared" si="27"/>
        <v>2.8202636393217042</v>
      </c>
      <c r="M70" s="7">
        <f t="shared" si="28"/>
        <v>2.6330862819812872</v>
      </c>
      <c r="N70" s="8" t="str">
        <f t="shared" si="29"/>
        <v>1,36579044156125+3,05638413683083i</v>
      </c>
      <c r="O70" s="9">
        <f t="shared" si="30"/>
        <v>1.3657904415612501</v>
      </c>
      <c r="P70" s="9">
        <f t="shared" si="31"/>
        <v>3.0563841368308302</v>
      </c>
      <c r="Q70" s="9">
        <f t="shared" si="32"/>
        <v>3.3476659812668306</v>
      </c>
      <c r="R70" s="8">
        <f t="shared" si="33"/>
        <v>65.921814065717371</v>
      </c>
      <c r="S70" s="21">
        <f t="shared" si="34"/>
        <v>1.1939605633300476</v>
      </c>
      <c r="T70" s="21">
        <f t="shared" si="20"/>
        <v>2.6989445246405723</v>
      </c>
      <c r="U70" s="22">
        <f t="shared" si="35"/>
        <v>1.3621078668258293</v>
      </c>
      <c r="V70" s="21">
        <f t="shared" ref="V70:V133" si="36">T70*2</f>
        <v>5.3978890492811447</v>
      </c>
      <c r="W70" s="21">
        <f t="shared" ref="W70:W133" si="37">B70/(2*PI()*V70)</f>
        <v>2.9484663659971031</v>
      </c>
    </row>
    <row r="71" spans="1:48" x14ac:dyDescent="0.35">
      <c r="A71" s="1">
        <v>40</v>
      </c>
      <c r="B71" s="1">
        <v>100</v>
      </c>
      <c r="C71" s="1">
        <v>1572</v>
      </c>
      <c r="D71" s="2" t="s">
        <v>154</v>
      </c>
      <c r="E71" s="3">
        <f t="shared" si="21"/>
        <v>3.8020069087369901</v>
      </c>
      <c r="F71" s="3">
        <f t="shared" si="22"/>
        <v>4.2717597657394499</v>
      </c>
      <c r="G71" s="3">
        <f t="shared" si="23"/>
        <v>5.7186701277722047</v>
      </c>
      <c r="H71" s="4">
        <f t="shared" si="24"/>
        <v>48.329864221941349</v>
      </c>
      <c r="I71" s="6" t="s">
        <v>155</v>
      </c>
      <c r="J71" s="6">
        <f t="shared" si="25"/>
        <v>2.4188484832238601</v>
      </c>
      <c r="K71" s="6">
        <f t="shared" si="26"/>
        <v>0.15185017921386501</v>
      </c>
      <c r="L71" s="6">
        <f t="shared" si="27"/>
        <v>2.4236102124148702</v>
      </c>
      <c r="M71" s="7">
        <f t="shared" si="28"/>
        <v>3.5921934864045402</v>
      </c>
      <c r="N71" s="8" t="str">
        <f t="shared" si="29"/>
        <v>1,38315842551313+4,11990958652559i</v>
      </c>
      <c r="O71" s="9">
        <f t="shared" si="30"/>
        <v>1.38315842551313</v>
      </c>
      <c r="P71" s="9">
        <f t="shared" si="31"/>
        <v>4.1199095865255897</v>
      </c>
      <c r="Q71" s="9">
        <f t="shared" si="32"/>
        <v>4.3458925701417668</v>
      </c>
      <c r="R71" s="8">
        <f t="shared" si="33"/>
        <v>71.441788385209449</v>
      </c>
      <c r="S71" s="21">
        <f t="shared" si="34"/>
        <v>1.1939605633300476</v>
      </c>
      <c r="T71" s="21">
        <f t="shared" si="20"/>
        <v>2.1708913582514624</v>
      </c>
      <c r="U71" s="22">
        <f t="shared" si="35"/>
        <v>1.0298913438608353</v>
      </c>
      <c r="V71" s="21">
        <f t="shared" si="36"/>
        <v>4.3417827165029248</v>
      </c>
      <c r="W71" s="21">
        <f t="shared" si="37"/>
        <v>3.6656588660449176</v>
      </c>
    </row>
    <row r="72" spans="1:48" x14ac:dyDescent="0.35">
      <c r="A72" s="1">
        <v>50</v>
      </c>
      <c r="B72" s="1">
        <v>100</v>
      </c>
      <c r="C72" s="1">
        <v>1572</v>
      </c>
      <c r="D72" s="2" t="s">
        <v>156</v>
      </c>
      <c r="E72" s="3">
        <f t="shared" si="21"/>
        <v>3.6332351212170999</v>
      </c>
      <c r="F72" s="3">
        <f t="shared" si="22"/>
        <v>5.3526234991192103</v>
      </c>
      <c r="G72" s="3">
        <f t="shared" si="23"/>
        <v>6.4692330124496689</v>
      </c>
      <c r="H72" s="4">
        <f t="shared" si="24"/>
        <v>55.832260430898195</v>
      </c>
      <c r="I72" s="6" t="s">
        <v>157</v>
      </c>
      <c r="J72" s="6">
        <f t="shared" si="25"/>
        <v>2.1653743937087202</v>
      </c>
      <c r="K72" s="6">
        <f t="shared" si="26"/>
        <v>0.17534012102158</v>
      </c>
      <c r="L72" s="6">
        <f t="shared" si="27"/>
        <v>2.1724618346404316</v>
      </c>
      <c r="M72" s="7">
        <f t="shared" si="28"/>
        <v>4.6293969326099882</v>
      </c>
      <c r="N72" s="8" t="str">
        <f t="shared" si="29"/>
        <v>1,46786072750838+5,17728337809763i</v>
      </c>
      <c r="O72" s="9">
        <f t="shared" si="30"/>
        <v>1.4678607275083799</v>
      </c>
      <c r="P72" s="9">
        <f t="shared" si="31"/>
        <v>5.1772833780976297</v>
      </c>
      <c r="Q72" s="9">
        <f t="shared" si="32"/>
        <v>5.3813453979917911</v>
      </c>
      <c r="R72" s="8">
        <f t="shared" si="33"/>
        <v>74.170933314302701</v>
      </c>
      <c r="S72" s="21">
        <f t="shared" si="34"/>
        <v>1.1939605633300476</v>
      </c>
      <c r="T72" s="21">
        <f t="shared" si="20"/>
        <v>1.8486576804743224</v>
      </c>
      <c r="U72" s="22">
        <f t="shared" si="35"/>
        <v>0.81954237130016161</v>
      </c>
      <c r="V72" s="21">
        <f t="shared" si="36"/>
        <v>3.6973153609486449</v>
      </c>
      <c r="W72" s="21">
        <f t="shared" si="37"/>
        <v>4.3046082780198631</v>
      </c>
    </row>
    <row r="73" spans="1:48" x14ac:dyDescent="0.35">
      <c r="A73" s="1">
        <v>60</v>
      </c>
      <c r="B73" s="1">
        <v>100</v>
      </c>
      <c r="C73" s="1">
        <v>1572</v>
      </c>
      <c r="D73" s="2" t="s">
        <v>158</v>
      </c>
      <c r="E73" s="3">
        <f t="shared" si="21"/>
        <v>3.5455908587514</v>
      </c>
      <c r="F73" s="3">
        <f t="shared" si="22"/>
        <v>6.4772120055839197</v>
      </c>
      <c r="G73" s="3">
        <f t="shared" si="23"/>
        <v>7.384137722370971</v>
      </c>
      <c r="H73" s="4">
        <f t="shared" si="24"/>
        <v>61.303941596614926</v>
      </c>
      <c r="I73" s="6" t="s">
        <v>159</v>
      </c>
      <c r="J73" s="6">
        <f t="shared" si="25"/>
        <v>1.9932481862760301</v>
      </c>
      <c r="K73" s="6">
        <f t="shared" si="26"/>
        <v>0.19713048221246299</v>
      </c>
      <c r="L73" s="6">
        <f t="shared" si="27"/>
        <v>2.0029724808668745</v>
      </c>
      <c r="M73" s="7">
        <f t="shared" si="28"/>
        <v>5.6481348231200412</v>
      </c>
      <c r="N73" s="8" t="str">
        <f t="shared" si="29"/>
        <v>1,55234267247537+6,28008152337146i</v>
      </c>
      <c r="O73" s="9">
        <f t="shared" si="30"/>
        <v>1.5523426724753699</v>
      </c>
      <c r="P73" s="9">
        <f t="shared" si="31"/>
        <v>6.28008152337146</v>
      </c>
      <c r="Q73" s="9">
        <f t="shared" si="32"/>
        <v>6.469095123197647</v>
      </c>
      <c r="R73" s="8">
        <f t="shared" si="33"/>
        <v>76.115650700143405</v>
      </c>
      <c r="S73" s="21">
        <f t="shared" si="34"/>
        <v>1.1939605633300476</v>
      </c>
      <c r="T73" s="21">
        <f t="shared" si="20"/>
        <v>1.6044987649015723</v>
      </c>
      <c r="U73" s="22">
        <f t="shared" si="35"/>
        <v>0.67758680008695649</v>
      </c>
      <c r="V73" s="21">
        <f t="shared" si="36"/>
        <v>3.2089975298031446</v>
      </c>
      <c r="W73" s="21">
        <f t="shared" si="37"/>
        <v>4.9596467935473498</v>
      </c>
    </row>
    <row r="74" spans="1:48" x14ac:dyDescent="0.35">
      <c r="A74" s="1">
        <v>70</v>
      </c>
      <c r="B74" s="1">
        <v>100</v>
      </c>
      <c r="C74" s="1">
        <v>1572</v>
      </c>
      <c r="D74" s="2" t="s">
        <v>160</v>
      </c>
      <c r="E74" s="3">
        <f t="shared" si="21"/>
        <v>3.44296313072685</v>
      </c>
      <c r="F74" s="3">
        <f t="shared" si="22"/>
        <v>7.5304371383375601</v>
      </c>
      <c r="G74" s="3">
        <f t="shared" si="23"/>
        <v>8.280185904555406</v>
      </c>
      <c r="H74" s="4">
        <f t="shared" si="24"/>
        <v>65.429823151226103</v>
      </c>
      <c r="I74" s="6" t="s">
        <v>161</v>
      </c>
      <c r="J74" s="6">
        <f t="shared" si="25"/>
        <v>1.87822372698659</v>
      </c>
      <c r="K74" s="6">
        <f t="shared" si="26"/>
        <v>0.21798854696970599</v>
      </c>
      <c r="L74" s="6">
        <f t="shared" si="27"/>
        <v>1.8908313978843696</v>
      </c>
      <c r="M74" s="7">
        <f t="shared" si="28"/>
        <v>6.6201872035631553</v>
      </c>
      <c r="N74" s="8" t="str">
        <f t="shared" si="29"/>
        <v>1,56473940374026+7,31244859136785i</v>
      </c>
      <c r="O74" s="9">
        <f t="shared" si="30"/>
        <v>1.56473940374026</v>
      </c>
      <c r="P74" s="9">
        <f t="shared" si="31"/>
        <v>7.3124485913678496</v>
      </c>
      <c r="Q74" s="9">
        <f t="shared" si="32"/>
        <v>7.4779886201447949</v>
      </c>
      <c r="R74" s="8">
        <f t="shared" si="33"/>
        <v>77.921828868815538</v>
      </c>
      <c r="S74" s="21">
        <f t="shared" si="34"/>
        <v>1.1939605633300476</v>
      </c>
      <c r="T74" s="21">
        <f t="shared" si="20"/>
        <v>1.3430331106585123</v>
      </c>
      <c r="U74" s="22">
        <f t="shared" si="35"/>
        <v>0.58366319287020318</v>
      </c>
      <c r="V74" s="21">
        <f t="shared" si="36"/>
        <v>2.6860662213170245</v>
      </c>
      <c r="W74" s="21">
        <f t="shared" si="37"/>
        <v>5.9252054855840059</v>
      </c>
    </row>
    <row r="75" spans="1:48" x14ac:dyDescent="0.35">
      <c r="A75" s="1">
        <v>80</v>
      </c>
      <c r="B75" s="1">
        <v>100</v>
      </c>
      <c r="C75" s="1">
        <v>1572</v>
      </c>
      <c r="D75" s="2" t="s">
        <v>162</v>
      </c>
      <c r="E75" s="3">
        <f t="shared" si="21"/>
        <v>3.5142644877831302</v>
      </c>
      <c r="F75" s="3">
        <f t="shared" si="22"/>
        <v>8.4676227468943601</v>
      </c>
      <c r="G75" s="3">
        <f t="shared" si="23"/>
        <v>9.1679163321780148</v>
      </c>
      <c r="H75" s="4">
        <f t="shared" si="24"/>
        <v>67.460389457222945</v>
      </c>
      <c r="I75" s="6" t="s">
        <v>163</v>
      </c>
      <c r="J75" s="6">
        <f t="shared" si="25"/>
        <v>1.7653895621042299</v>
      </c>
      <c r="K75" s="6">
        <f t="shared" si="26"/>
        <v>0.240650980079472</v>
      </c>
      <c r="L75" s="6">
        <f t="shared" si="27"/>
        <v>1.7817163635662594</v>
      </c>
      <c r="M75" s="7">
        <f t="shared" si="28"/>
        <v>7.762490815145723</v>
      </c>
      <c r="N75" s="8" t="str">
        <f t="shared" si="29"/>
        <v>1,7488749256789+8,22697176681489i</v>
      </c>
      <c r="O75" s="9">
        <f t="shared" si="30"/>
        <v>1.7488749256789</v>
      </c>
      <c r="P75" s="9">
        <f t="shared" si="31"/>
        <v>8.2269717668148896</v>
      </c>
      <c r="Q75" s="9">
        <f t="shared" si="32"/>
        <v>8.4108042396454383</v>
      </c>
      <c r="R75" s="8">
        <f t="shared" si="33"/>
        <v>77.998813306092543</v>
      </c>
      <c r="S75" s="21">
        <f t="shared" si="34"/>
        <v>1.1939605633300476</v>
      </c>
      <c r="T75" s="21">
        <f t="shared" si="20"/>
        <v>1.2539814371220523</v>
      </c>
      <c r="U75" s="22">
        <f t="shared" si="35"/>
        <v>0.49227404848022427</v>
      </c>
      <c r="V75" s="21">
        <f t="shared" si="36"/>
        <v>2.5079628742441047</v>
      </c>
      <c r="W75" s="21">
        <f t="shared" si="37"/>
        <v>6.3459848120704079</v>
      </c>
    </row>
    <row r="76" spans="1:48" x14ac:dyDescent="0.35">
      <c r="A76" s="1">
        <v>90</v>
      </c>
      <c r="B76" s="1">
        <v>100</v>
      </c>
      <c r="C76" s="1">
        <v>1572</v>
      </c>
      <c r="D76" s="2" t="s">
        <v>164</v>
      </c>
      <c r="E76" s="3">
        <f t="shared" si="21"/>
        <v>3.5734039044530599</v>
      </c>
      <c r="F76" s="3">
        <f t="shared" si="22"/>
        <v>9.7093900500962604</v>
      </c>
      <c r="G76" s="3">
        <f t="shared" si="23"/>
        <v>10.346084796156884</v>
      </c>
      <c r="H76" s="4">
        <f t="shared" si="24"/>
        <v>69.794574311586246</v>
      </c>
      <c r="I76" s="6" t="s">
        <v>165</v>
      </c>
      <c r="J76" s="6">
        <f t="shared" si="25"/>
        <v>1.7035624207868101</v>
      </c>
      <c r="K76" s="6">
        <f t="shared" si="26"/>
        <v>0.26050565784734198</v>
      </c>
      <c r="L76" s="6">
        <f t="shared" si="27"/>
        <v>1.7233653470136541</v>
      </c>
      <c r="M76" s="7">
        <f t="shared" si="28"/>
        <v>8.6942151559773588</v>
      </c>
      <c r="N76" s="8" t="str">
        <f t="shared" si="29"/>
        <v>1,86984148366625+9,44888439224892i</v>
      </c>
      <c r="O76" s="9">
        <f t="shared" si="30"/>
        <v>1.86984148366625</v>
      </c>
      <c r="P76" s="9">
        <f t="shared" si="31"/>
        <v>9.4488843922489192</v>
      </c>
      <c r="Q76" s="9">
        <f t="shared" si="32"/>
        <v>9.632119363469517</v>
      </c>
      <c r="R76" s="8">
        <f t="shared" si="33"/>
        <v>78.806348656522616</v>
      </c>
      <c r="S76" s="21">
        <f t="shared" si="34"/>
        <v>1.1939605633300476</v>
      </c>
      <c r="T76" s="21">
        <f t="shared" si="20"/>
        <v>1.1475937062468722</v>
      </c>
      <c r="U76" s="22">
        <f t="shared" si="35"/>
        <v>0.44340223617357666</v>
      </c>
      <c r="V76" s="21">
        <f t="shared" si="36"/>
        <v>2.2951874124937444</v>
      </c>
      <c r="W76" s="21">
        <f t="shared" si="37"/>
        <v>6.9342896456098932</v>
      </c>
    </row>
    <row r="77" spans="1:48" x14ac:dyDescent="0.35">
      <c r="A77" s="1">
        <v>100</v>
      </c>
      <c r="B77" s="1">
        <v>100</v>
      </c>
      <c r="C77" s="1">
        <v>1572</v>
      </c>
      <c r="D77" s="2" t="s">
        <v>166</v>
      </c>
      <c r="E77" s="3">
        <f t="shared" si="21"/>
        <v>3.58050385549942</v>
      </c>
      <c r="F77" s="3">
        <f t="shared" si="22"/>
        <v>10.4283067197021</v>
      </c>
      <c r="G77" s="3">
        <f t="shared" si="23"/>
        <v>11.025860007247969</v>
      </c>
      <c r="H77" s="4">
        <f t="shared" si="24"/>
        <v>71.050362666806834</v>
      </c>
      <c r="I77" s="6" t="s">
        <v>167</v>
      </c>
      <c r="J77" s="6">
        <f t="shared" si="25"/>
        <v>1.6331765293498599</v>
      </c>
      <c r="K77" s="6">
        <f t="shared" si="26"/>
        <v>0.27772110058647898</v>
      </c>
      <c r="L77" s="6">
        <f t="shared" si="27"/>
        <v>1.6566214370610501</v>
      </c>
      <c r="M77" s="7">
        <f t="shared" si="28"/>
        <v>9.6508102405536693</v>
      </c>
      <c r="N77" s="8" t="str">
        <f t="shared" si="29"/>
        <v>1,94732732614956+10,1505856191156i</v>
      </c>
      <c r="O77" s="9">
        <f t="shared" si="30"/>
        <v>1.9473273261495601</v>
      </c>
      <c r="P77" s="9">
        <f t="shared" si="31"/>
        <v>10.150585619115599</v>
      </c>
      <c r="Q77" s="9">
        <f t="shared" si="32"/>
        <v>10.335689242917725</v>
      </c>
      <c r="R77" s="8">
        <f t="shared" si="33"/>
        <v>79.140104096466146</v>
      </c>
      <c r="S77" s="21">
        <f t="shared" si="34"/>
        <v>1.1939605633300476</v>
      </c>
      <c r="T77" s="21">
        <f t="shared" si="20"/>
        <v>0.99223778053713252</v>
      </c>
      <c r="U77" s="22">
        <f t="shared" si="35"/>
        <v>0.38750096773766618</v>
      </c>
      <c r="V77" s="21">
        <f t="shared" si="36"/>
        <v>1.984475561074265</v>
      </c>
      <c r="W77" s="21">
        <f t="shared" si="37"/>
        <v>8.0200001558970708</v>
      </c>
    </row>
    <row r="78" spans="1:48" x14ac:dyDescent="0.35">
      <c r="A78" s="1">
        <v>150</v>
      </c>
      <c r="B78" s="1">
        <v>100</v>
      </c>
      <c r="C78" s="1">
        <v>1572</v>
      </c>
      <c r="D78" s="2" t="s">
        <v>168</v>
      </c>
      <c r="E78" s="3">
        <f t="shared" si="21"/>
        <v>4.0762871080745802</v>
      </c>
      <c r="F78" s="3">
        <f t="shared" si="22"/>
        <v>15.039418267680301</v>
      </c>
      <c r="G78" s="3">
        <f t="shared" si="23"/>
        <v>15.582047953259899</v>
      </c>
      <c r="H78" s="4">
        <f t="shared" si="24"/>
        <v>74.834889308272039</v>
      </c>
      <c r="I78" s="6" t="s">
        <v>169</v>
      </c>
      <c r="J78" s="6">
        <f t="shared" si="25"/>
        <v>1.4914422356628501</v>
      </c>
      <c r="K78" s="6">
        <f t="shared" si="26"/>
        <v>0.36618237773180501</v>
      </c>
      <c r="L78" s="6">
        <f t="shared" si="27"/>
        <v>1.535737437220412</v>
      </c>
      <c r="M78" s="7">
        <f t="shared" si="28"/>
        <v>13.794530095632897</v>
      </c>
      <c r="N78" s="8" t="str">
        <f t="shared" si="29"/>
        <v>2,58484487241173+14,6732358899485i</v>
      </c>
      <c r="O78" s="9">
        <f t="shared" si="30"/>
        <v>2.5848448724117299</v>
      </c>
      <c r="P78" s="9">
        <f t="shared" si="31"/>
        <v>14.673235889948501</v>
      </c>
      <c r="Q78" s="9">
        <f t="shared" si="32"/>
        <v>14.899170262014792</v>
      </c>
      <c r="R78" s="8">
        <f t="shared" si="33"/>
        <v>80.009250138463059</v>
      </c>
      <c r="S78" s="21">
        <f t="shared" si="34"/>
        <v>1.1939605633300476</v>
      </c>
      <c r="T78" s="21">
        <f t="shared" si="20"/>
        <v>0.65773977413911244</v>
      </c>
      <c r="U78" s="22">
        <f t="shared" si="35"/>
        <v>0.28625474273381563</v>
      </c>
      <c r="V78" s="21">
        <f t="shared" si="36"/>
        <v>1.3154795482782249</v>
      </c>
      <c r="W78" s="21">
        <f t="shared" si="37"/>
        <v>12.098625425245604</v>
      </c>
    </row>
    <row r="79" spans="1:48" x14ac:dyDescent="0.35">
      <c r="A79" s="1">
        <v>200</v>
      </c>
      <c r="B79" s="1">
        <v>100</v>
      </c>
      <c r="C79" s="1">
        <v>1572</v>
      </c>
      <c r="D79" s="2" t="s">
        <v>170</v>
      </c>
      <c r="E79" s="3">
        <f t="shared" si="21"/>
        <v>4.7659303505012396</v>
      </c>
      <c r="F79" s="3">
        <f t="shared" si="22"/>
        <v>19.631944443648599</v>
      </c>
      <c r="G79" s="3">
        <f t="shared" si="23"/>
        <v>20.202161635437285</v>
      </c>
      <c r="H79" s="4">
        <f t="shared" si="24"/>
        <v>76.354617712422041</v>
      </c>
      <c r="I79" s="6" t="s">
        <v>171</v>
      </c>
      <c r="J79" s="6">
        <f t="shared" si="25"/>
        <v>1.4337698787283799</v>
      </c>
      <c r="K79" s="6">
        <f t="shared" si="26"/>
        <v>0.43678892091780003</v>
      </c>
      <c r="L79" s="6">
        <f t="shared" si="27"/>
        <v>1.4988264164289771</v>
      </c>
      <c r="M79" s="7">
        <f t="shared" si="28"/>
        <v>16.943025518168632</v>
      </c>
      <c r="N79" s="8" t="str">
        <f t="shared" si="29"/>
        <v>3,33216047177286+19,1951555227308i</v>
      </c>
      <c r="O79" s="9">
        <f t="shared" si="30"/>
        <v>3.3321604717728599</v>
      </c>
      <c r="P79" s="9">
        <f t="shared" si="31"/>
        <v>19.195155522730801</v>
      </c>
      <c r="Q79" s="9">
        <f t="shared" si="32"/>
        <v>19.482230081576091</v>
      </c>
      <c r="R79" s="8">
        <f t="shared" si="33"/>
        <v>80.151946925212243</v>
      </c>
      <c r="S79" s="21">
        <f t="shared" si="34"/>
        <v>1.1939605633300476</v>
      </c>
      <c r="T79" s="21">
        <f t="shared" si="20"/>
        <v>0.50956125146273235</v>
      </c>
      <c r="U79" s="22">
        <f t="shared" si="35"/>
        <v>0.25533996889196675</v>
      </c>
      <c r="V79" s="21">
        <f t="shared" si="36"/>
        <v>1.0191225029254647</v>
      </c>
      <c r="W79" s="21">
        <f t="shared" si="37"/>
        <v>15.616860842050841</v>
      </c>
    </row>
    <row r="80" spans="1:48" x14ac:dyDescent="0.35">
      <c r="A80" s="1">
        <v>250</v>
      </c>
      <c r="B80" s="1">
        <v>100</v>
      </c>
      <c r="C80" s="1">
        <v>1572</v>
      </c>
      <c r="D80" s="2" t="s">
        <v>172</v>
      </c>
      <c r="E80" s="3">
        <f t="shared" si="21"/>
        <v>5.5214016415552898</v>
      </c>
      <c r="F80" s="3">
        <f t="shared" si="22"/>
        <v>24.726933123425201</v>
      </c>
      <c r="G80" s="3">
        <f t="shared" si="23"/>
        <v>25.335885573188708</v>
      </c>
      <c r="H80" s="4">
        <f t="shared" si="24"/>
        <v>77.4126300269495</v>
      </c>
      <c r="I80" s="6" t="s">
        <v>173</v>
      </c>
      <c r="J80" s="6">
        <f t="shared" si="25"/>
        <v>1.42205535519382</v>
      </c>
      <c r="K80" s="6">
        <f t="shared" si="26"/>
        <v>0.47528697600408898</v>
      </c>
      <c r="L80" s="6">
        <f t="shared" si="27"/>
        <v>1.4993795859603176</v>
      </c>
      <c r="M80" s="7">
        <f t="shared" si="28"/>
        <v>18.480935403911758</v>
      </c>
      <c r="N80" s="8" t="str">
        <f t="shared" si="29"/>
        <v>4,09934628636147+24,2516461474211i</v>
      </c>
      <c r="O80" s="9">
        <f t="shared" si="30"/>
        <v>4.0993462863614702</v>
      </c>
      <c r="P80" s="9">
        <f t="shared" si="31"/>
        <v>24.251646147421098</v>
      </c>
      <c r="Q80" s="9">
        <f t="shared" si="32"/>
        <v>24.595669961097421</v>
      </c>
      <c r="R80" s="8">
        <f t="shared" si="33"/>
        <v>80.40577121528446</v>
      </c>
      <c r="S80" s="21">
        <f t="shared" si="34"/>
        <v>1.1939605633300476</v>
      </c>
      <c r="T80" s="21">
        <f t="shared" si="20"/>
        <v>0.39238083574960236</v>
      </c>
      <c r="U80" s="22">
        <f t="shared" si="35"/>
        <v>0.25580327525930413</v>
      </c>
      <c r="V80" s="21">
        <f t="shared" si="36"/>
        <v>0.78476167149920473</v>
      </c>
      <c r="W80" s="21">
        <f t="shared" si="37"/>
        <v>20.280672320278658</v>
      </c>
    </row>
    <row r="81" spans="1:23" x14ac:dyDescent="0.35">
      <c r="A81" s="1">
        <v>300</v>
      </c>
      <c r="B81" s="1">
        <v>100</v>
      </c>
      <c r="C81" s="1">
        <v>1572</v>
      </c>
      <c r="D81" s="2" t="s">
        <v>174</v>
      </c>
      <c r="E81" s="3">
        <f t="shared" si="21"/>
        <v>6.288889582855</v>
      </c>
      <c r="F81" s="3">
        <f t="shared" si="22"/>
        <v>28.792347563931401</v>
      </c>
      <c r="G81" s="3">
        <f t="shared" si="23"/>
        <v>29.471162352841944</v>
      </c>
      <c r="H81" s="4">
        <f t="shared" si="24"/>
        <v>77.678834619029857</v>
      </c>
      <c r="I81" s="6" t="s">
        <v>175</v>
      </c>
      <c r="J81" s="6">
        <f t="shared" si="25"/>
        <v>1.43130865408552</v>
      </c>
      <c r="K81" s="6">
        <f t="shared" si="26"/>
        <v>0.49302831263200397</v>
      </c>
      <c r="L81" s="6">
        <f t="shared" si="27"/>
        <v>1.5138432482647812</v>
      </c>
      <c r="M81" s="7">
        <f t="shared" si="28"/>
        <v>19.006771401665521</v>
      </c>
      <c r="N81" s="8" t="str">
        <f t="shared" si="29"/>
        <v>4,85758092876948+28,2993192512994i</v>
      </c>
      <c r="O81" s="9">
        <f t="shared" si="30"/>
        <v>4.8575809287694796</v>
      </c>
      <c r="P81" s="9">
        <f t="shared" si="31"/>
        <v>28.299319251299401</v>
      </c>
      <c r="Q81" s="9">
        <f t="shared" si="32"/>
        <v>28.713194920915885</v>
      </c>
      <c r="R81" s="8">
        <f t="shared" si="33"/>
        <v>80.260091710705609</v>
      </c>
      <c r="S81" s="21">
        <f t="shared" si="34"/>
        <v>1.1939605633300476</v>
      </c>
      <c r="T81" s="21">
        <f t="shared" si="20"/>
        <v>0.34103096266913235</v>
      </c>
      <c r="U81" s="22">
        <f t="shared" si="35"/>
        <v>0.26791729539420989</v>
      </c>
      <c r="V81" s="21">
        <f t="shared" si="36"/>
        <v>0.68206192533826471</v>
      </c>
      <c r="W81" s="21">
        <f t="shared" si="37"/>
        <v>23.3343831665964</v>
      </c>
    </row>
    <row r="82" spans="1:23" x14ac:dyDescent="0.35">
      <c r="A82" s="1">
        <v>350</v>
      </c>
      <c r="B82" s="1">
        <v>100</v>
      </c>
      <c r="C82" s="1">
        <v>1572</v>
      </c>
      <c r="D82" s="2" t="s">
        <v>176</v>
      </c>
      <c r="E82" s="3">
        <f t="shared" si="21"/>
        <v>7.0602476023633898</v>
      </c>
      <c r="F82" s="3">
        <f t="shared" si="22"/>
        <v>30.4857867177295</v>
      </c>
      <c r="G82" s="3">
        <f t="shared" si="23"/>
        <v>31.292655496227386</v>
      </c>
      <c r="H82" s="4">
        <f t="shared" si="24"/>
        <v>76.960663439547574</v>
      </c>
      <c r="I82" s="6" t="s">
        <v>177</v>
      </c>
      <c r="J82" s="6">
        <f t="shared" si="25"/>
        <v>1.44845826437819</v>
      </c>
      <c r="K82" s="6">
        <f t="shared" si="26"/>
        <v>0.503471123555846</v>
      </c>
      <c r="L82" s="6">
        <f t="shared" si="27"/>
        <v>1.5334648727310531</v>
      </c>
      <c r="M82" s="7">
        <f t="shared" si="28"/>
        <v>19.166993728522868</v>
      </c>
      <c r="N82" s="8" t="str">
        <f t="shared" si="29"/>
        <v>5,6117893379852+29,9823155941737i</v>
      </c>
      <c r="O82" s="9">
        <f t="shared" si="30"/>
        <v>5.6117893379851997</v>
      </c>
      <c r="P82" s="9">
        <f t="shared" si="31"/>
        <v>29.982315594173699</v>
      </c>
      <c r="Q82" s="9">
        <f t="shared" si="32"/>
        <v>30.502974083891488</v>
      </c>
      <c r="R82" s="8">
        <f t="shared" si="33"/>
        <v>79.398612517475087</v>
      </c>
      <c r="S82" s="21">
        <f t="shared" si="34"/>
        <v>1.1939605633300476</v>
      </c>
      <c r="T82" s="21">
        <f t="shared" si="20"/>
        <v>0.30340955738303244</v>
      </c>
      <c r="U82" s="22">
        <f t="shared" si="35"/>
        <v>0.28435135952405494</v>
      </c>
      <c r="V82" s="21">
        <f t="shared" si="36"/>
        <v>0.60681911476606487</v>
      </c>
      <c r="W82" s="21">
        <f t="shared" si="37"/>
        <v>26.227740560422401</v>
      </c>
    </row>
    <row r="83" spans="1:23" x14ac:dyDescent="0.35">
      <c r="A83" s="1">
        <v>400</v>
      </c>
      <c r="B83" s="1">
        <v>100</v>
      </c>
      <c r="C83" s="1">
        <v>1572</v>
      </c>
      <c r="D83" s="2" t="s">
        <v>178</v>
      </c>
      <c r="E83" s="3">
        <f t="shared" si="21"/>
        <v>7.8195968082319798</v>
      </c>
      <c r="F83" s="3">
        <f t="shared" si="22"/>
        <v>34.336473294407497</v>
      </c>
      <c r="G83" s="3">
        <f t="shared" si="23"/>
        <v>35.215614328602463</v>
      </c>
      <c r="H83" s="4">
        <f t="shared" si="24"/>
        <v>77.17058270198568</v>
      </c>
      <c r="I83" s="6" t="s">
        <v>179</v>
      </c>
      <c r="J83" s="6">
        <f t="shared" si="25"/>
        <v>1.4355853433188199</v>
      </c>
      <c r="K83" s="6">
        <f t="shared" si="26"/>
        <v>0.50337339253698499</v>
      </c>
      <c r="L83" s="6">
        <f t="shared" si="27"/>
        <v>1.5212790836220709</v>
      </c>
      <c r="M83" s="7">
        <f t="shared" si="28"/>
        <v>19.322698259744701</v>
      </c>
      <c r="N83" s="8" t="str">
        <f t="shared" si="29"/>
        <v>6,38401146491316+33,8330999018705i</v>
      </c>
      <c r="O83" s="9">
        <f t="shared" si="30"/>
        <v>6.3840114649131596</v>
      </c>
      <c r="P83" s="9">
        <f t="shared" si="31"/>
        <v>33.833099901870497</v>
      </c>
      <c r="Q83" s="9">
        <f t="shared" si="32"/>
        <v>34.4301358021442</v>
      </c>
      <c r="R83" s="8">
        <f t="shared" si="33"/>
        <v>79.314420886722473</v>
      </c>
      <c r="S83" s="21">
        <f t="shared" si="34"/>
        <v>1.1939605633300476</v>
      </c>
      <c r="T83" s="21">
        <f t="shared" si="20"/>
        <v>0.25553915389626236</v>
      </c>
      <c r="U83" s="22">
        <f t="shared" si="35"/>
        <v>0.27414516889829826</v>
      </c>
      <c r="V83" s="21">
        <f t="shared" si="36"/>
        <v>0.51107830779252472</v>
      </c>
      <c r="W83" s="21">
        <f t="shared" si="37"/>
        <v>31.14100924755062</v>
      </c>
    </row>
    <row r="84" spans="1:23" x14ac:dyDescent="0.35">
      <c r="A84" s="1">
        <v>500</v>
      </c>
      <c r="B84" s="1">
        <v>100</v>
      </c>
      <c r="C84" s="1">
        <v>1572</v>
      </c>
      <c r="D84" s="2" t="s">
        <v>180</v>
      </c>
      <c r="E84" s="3">
        <f t="shared" si="21"/>
        <v>9.3324740238138801</v>
      </c>
      <c r="F84" s="3">
        <f t="shared" si="22"/>
        <v>40.488357467693199</v>
      </c>
      <c r="G84" s="3">
        <f t="shared" si="23"/>
        <v>41.549995930648038</v>
      </c>
      <c r="H84" s="4">
        <f t="shared" si="24"/>
        <v>77.020154026317059</v>
      </c>
      <c r="I84" s="6" t="s">
        <v>181</v>
      </c>
      <c r="J84" s="6">
        <f t="shared" si="25"/>
        <v>1.44911373068406</v>
      </c>
      <c r="K84" s="6">
        <f t="shared" si="26"/>
        <v>0.49999844319956699</v>
      </c>
      <c r="L84" s="6">
        <f t="shared" si="27"/>
        <v>1.5329478293989867</v>
      </c>
      <c r="M84" s="7">
        <f t="shared" si="28"/>
        <v>19.036349596732752</v>
      </c>
      <c r="N84" s="8" t="str">
        <f t="shared" si="29"/>
        <v>7,88336029312982+39,9883590244936i</v>
      </c>
      <c r="O84" s="9">
        <f t="shared" si="30"/>
        <v>7.8833602931298197</v>
      </c>
      <c r="P84" s="9">
        <f t="shared" si="31"/>
        <v>39.988359024493597</v>
      </c>
      <c r="Q84" s="9">
        <f t="shared" si="32"/>
        <v>40.758020400690398</v>
      </c>
      <c r="R84" s="8">
        <f t="shared" si="33"/>
        <v>78.84764110383928</v>
      </c>
      <c r="S84" s="21">
        <f t="shared" si="34"/>
        <v>1.1939605633300476</v>
      </c>
      <c r="T84" s="21">
        <f t="shared" si="20"/>
        <v>0.2037793659586824</v>
      </c>
      <c r="U84" s="22">
        <f t="shared" si="35"/>
        <v>0.2839183106043951</v>
      </c>
      <c r="V84" s="21">
        <f t="shared" si="36"/>
        <v>0.4075587319173648</v>
      </c>
      <c r="W84" s="21">
        <f t="shared" si="37"/>
        <v>39.050799462239233</v>
      </c>
    </row>
    <row r="85" spans="1:23" x14ac:dyDescent="0.35">
      <c r="A85" s="1">
        <v>600</v>
      </c>
      <c r="B85" s="1">
        <v>100</v>
      </c>
      <c r="C85" s="1">
        <v>1572</v>
      </c>
      <c r="D85" s="2" t="s">
        <v>182</v>
      </c>
      <c r="E85" s="3">
        <f t="shared" si="21"/>
        <v>10.839524789873799</v>
      </c>
      <c r="F85" s="3">
        <f t="shared" si="22"/>
        <v>48.537371820075997</v>
      </c>
      <c r="G85" s="3">
        <f t="shared" si="23"/>
        <v>49.733004744038908</v>
      </c>
      <c r="H85" s="4">
        <f t="shared" si="24"/>
        <v>77.411089437761618</v>
      </c>
      <c r="I85" s="6" t="s">
        <v>183</v>
      </c>
      <c r="J85" s="6">
        <f t="shared" si="25"/>
        <v>1.43588670503237</v>
      </c>
      <c r="K85" s="6">
        <f t="shared" si="26"/>
        <v>0.50365094361193197</v>
      </c>
      <c r="L85" s="6">
        <f t="shared" si="27"/>
        <v>1.521655316650228</v>
      </c>
      <c r="M85" s="7">
        <f t="shared" si="28"/>
        <v>19.32880565458748</v>
      </c>
      <c r="N85" s="8" t="str">
        <f t="shared" si="29"/>
        <v>9,40363808484143+48,0337208764641i</v>
      </c>
      <c r="O85" s="9">
        <f t="shared" si="30"/>
        <v>9.4036380848414307</v>
      </c>
      <c r="P85" s="9">
        <f t="shared" si="31"/>
        <v>48.033720876464102</v>
      </c>
      <c r="Q85" s="9">
        <f t="shared" si="32"/>
        <v>48.945548832031122</v>
      </c>
      <c r="R85" s="8">
        <f t="shared" si="33"/>
        <v>78.923207586646441</v>
      </c>
      <c r="S85" s="21">
        <f t="shared" si="34"/>
        <v>1.1939605633300476</v>
      </c>
      <c r="T85" s="21">
        <f t="shared" si="20"/>
        <v>0.18313871907715229</v>
      </c>
      <c r="U85" s="22">
        <f t="shared" si="35"/>
        <v>0.27446028234484948</v>
      </c>
      <c r="V85" s="21">
        <f t="shared" si="36"/>
        <v>0.36627743815430458</v>
      </c>
      <c r="W85" s="21">
        <f t="shared" si="37"/>
        <v>43.452019292776342</v>
      </c>
    </row>
    <row r="86" spans="1:23" x14ac:dyDescent="0.35">
      <c r="A86" s="1">
        <v>800</v>
      </c>
      <c r="B86" s="1">
        <v>100</v>
      </c>
      <c r="C86" s="1">
        <v>1572</v>
      </c>
      <c r="D86" s="2" t="s">
        <v>184</v>
      </c>
      <c r="E86" s="3">
        <f t="shared" si="21"/>
        <v>13.6687785379644</v>
      </c>
      <c r="F86" s="3">
        <f t="shared" si="22"/>
        <v>56.878878038319101</v>
      </c>
      <c r="G86" s="3">
        <f t="shared" si="23"/>
        <v>58.498224533894145</v>
      </c>
      <c r="H86" s="4">
        <f t="shared" si="24"/>
        <v>76.487268472166519</v>
      </c>
      <c r="I86" s="6" t="s">
        <v>185</v>
      </c>
      <c r="J86" s="6">
        <f t="shared" si="25"/>
        <v>1.4439215289104801</v>
      </c>
      <c r="K86" s="6">
        <f t="shared" si="26"/>
        <v>0.49822077487907002</v>
      </c>
      <c r="L86" s="6">
        <f t="shared" si="27"/>
        <v>1.5274597612285172</v>
      </c>
      <c r="M86" s="7">
        <f t="shared" si="28"/>
        <v>19.036840191842625</v>
      </c>
      <c r="N86" s="8" t="str">
        <f t="shared" si="29"/>
        <v>12,2248570090539+56,38065726344i</v>
      </c>
      <c r="O86" s="9">
        <f t="shared" si="30"/>
        <v>12.224857009053901</v>
      </c>
      <c r="P86" s="9">
        <f t="shared" si="31"/>
        <v>56.38065726344</v>
      </c>
      <c r="Q86" s="9">
        <f t="shared" si="32"/>
        <v>57.690776059516686</v>
      </c>
      <c r="R86" s="8">
        <f t="shared" si="33"/>
        <v>77.766095112167832</v>
      </c>
      <c r="S86" s="21">
        <f t="shared" si="34"/>
        <v>1.1939605633300476</v>
      </c>
      <c r="T86" s="21">
        <f t="shared" si="20"/>
        <v>0.1240629774248323</v>
      </c>
      <c r="U86" s="22">
        <f t="shared" si="35"/>
        <v>0.27932178678357245</v>
      </c>
      <c r="V86" s="21">
        <f t="shared" si="36"/>
        <v>0.2481259548496646</v>
      </c>
      <c r="W86" s="21">
        <f t="shared" si="37"/>
        <v>64.142803274379204</v>
      </c>
    </row>
    <row r="87" spans="1:23" x14ac:dyDescent="0.35">
      <c r="A87" s="1">
        <v>1000</v>
      </c>
      <c r="B87" s="1">
        <v>100</v>
      </c>
      <c r="C87" s="1">
        <v>1572</v>
      </c>
      <c r="D87" s="2" t="s">
        <v>186</v>
      </c>
      <c r="E87" s="3">
        <f t="shared" si="21"/>
        <v>16.607120189567802</v>
      </c>
      <c r="F87" s="3">
        <f t="shared" si="22"/>
        <v>67.651205783614103</v>
      </c>
      <c r="G87" s="3">
        <f t="shared" si="23"/>
        <v>69.659759438054721</v>
      </c>
      <c r="H87" s="4">
        <f t="shared" si="24"/>
        <v>76.207675915838692</v>
      </c>
      <c r="I87" s="6" t="s">
        <v>187</v>
      </c>
      <c r="J87" s="6">
        <f t="shared" si="25"/>
        <v>1.45706210655866</v>
      </c>
      <c r="K87" s="6">
        <f t="shared" si="26"/>
        <v>0.50814546664211202</v>
      </c>
      <c r="L87" s="6">
        <f t="shared" si="27"/>
        <v>1.5431272784958763</v>
      </c>
      <c r="M87" s="7">
        <f t="shared" si="28"/>
        <v>19.226044308447857</v>
      </c>
      <c r="N87" s="8" t="str">
        <f t="shared" si="29"/>
        <v>15,1500580830091+67,143060316972i</v>
      </c>
      <c r="O87" s="9">
        <f t="shared" si="30"/>
        <v>15.1500580830091</v>
      </c>
      <c r="P87" s="9">
        <f t="shared" si="31"/>
        <v>67.143060316971997</v>
      </c>
      <c r="Q87" s="9">
        <f t="shared" si="32"/>
        <v>68.831059912274256</v>
      </c>
      <c r="R87" s="8">
        <f t="shared" si="33"/>
        <v>77.28480179086344</v>
      </c>
      <c r="S87" s="21">
        <f t="shared" si="34"/>
        <v>1.1939605633300476</v>
      </c>
      <c r="T87" s="21">
        <f t="shared" si="20"/>
        <v>9.7759434147382418E-2</v>
      </c>
      <c r="U87" s="22">
        <f t="shared" si="35"/>
        <v>0.29244409395899634</v>
      </c>
      <c r="V87" s="21">
        <f t="shared" si="36"/>
        <v>0.19551886829476484</v>
      </c>
      <c r="W87" s="21">
        <f t="shared" si="37"/>
        <v>81.401321764993483</v>
      </c>
    </row>
    <row r="88" spans="1:23" x14ac:dyDescent="0.35">
      <c r="A88" s="1">
        <v>1500</v>
      </c>
      <c r="B88" s="1">
        <v>100</v>
      </c>
      <c r="C88" s="1">
        <v>1572</v>
      </c>
      <c r="D88" s="2" t="s">
        <v>188</v>
      </c>
      <c r="E88" s="3">
        <f t="shared" si="21"/>
        <v>24.388060008238199</v>
      </c>
      <c r="F88" s="3">
        <f t="shared" si="22"/>
        <v>117.850792771557</v>
      </c>
      <c r="G88" s="3">
        <f t="shared" si="23"/>
        <v>120.34777450310369</v>
      </c>
      <c r="H88" s="4">
        <f t="shared" si="24"/>
        <v>78.308235726691748</v>
      </c>
      <c r="I88" s="6" t="s">
        <v>189</v>
      </c>
      <c r="J88" s="6">
        <f t="shared" si="25"/>
        <v>1.4621</v>
      </c>
      <c r="K88" s="6">
        <f t="shared" si="26"/>
        <v>0.50575999999999999</v>
      </c>
      <c r="L88" s="6">
        <f t="shared" si="27"/>
        <v>1.5471036124319533</v>
      </c>
      <c r="M88" s="7">
        <f t="shared" si="28"/>
        <v>19.08118927052508</v>
      </c>
      <c r="N88" s="8" t="str">
        <f t="shared" si="29"/>
        <v>22,9259600082382+117,345032771557i</v>
      </c>
      <c r="O88" s="9">
        <f t="shared" si="30"/>
        <v>22.925960008238199</v>
      </c>
      <c r="P88" s="9">
        <f t="shared" si="31"/>
        <v>117.345032771557</v>
      </c>
      <c r="Q88" s="9">
        <f t="shared" si="32"/>
        <v>119.56360800200505</v>
      </c>
      <c r="R88" s="8">
        <f t="shared" si="33"/>
        <v>78.94524682629833</v>
      </c>
      <c r="S88" s="21">
        <f t="shared" si="34"/>
        <v>1.1939605633300476</v>
      </c>
      <c r="T88" s="21">
        <f t="shared" si="20"/>
        <v>9.1953107536522305E-2</v>
      </c>
      <c r="U88" s="22">
        <f t="shared" si="35"/>
        <v>0.29577446688604403</v>
      </c>
      <c r="V88" s="21">
        <f t="shared" si="36"/>
        <v>0.18390621507304461</v>
      </c>
      <c r="W88" s="21">
        <f t="shared" si="37"/>
        <v>86.541361872235541</v>
      </c>
    </row>
    <row r="89" spans="1:23" x14ac:dyDescent="0.35">
      <c r="A89" s="1">
        <v>10</v>
      </c>
      <c r="B89" s="1">
        <v>300</v>
      </c>
      <c r="C89" s="1">
        <v>0</v>
      </c>
      <c r="D89" s="2" t="s">
        <v>190</v>
      </c>
      <c r="E89" s="3">
        <f t="shared" si="21"/>
        <v>19.317988806711799</v>
      </c>
      <c r="F89" s="3">
        <f t="shared" si="22"/>
        <v>-5.20497039661791E-11</v>
      </c>
      <c r="G89" s="3">
        <f t="shared" si="23"/>
        <v>19.317988806711799</v>
      </c>
      <c r="H89" s="4">
        <f t="shared" si="24"/>
        <v>-1.5437571643748264E-10</v>
      </c>
      <c r="I89" s="5" t="s">
        <v>191</v>
      </c>
      <c r="J89" s="6">
        <f t="shared" si="25"/>
        <v>15.669849836887201</v>
      </c>
      <c r="K89" s="6">
        <f t="shared" si="26"/>
        <v>-3.9859658642102997E-11</v>
      </c>
      <c r="L89" s="6">
        <f t="shared" si="27"/>
        <v>15.669849836887201</v>
      </c>
      <c r="M89" s="7">
        <f t="shared" si="28"/>
        <v>-1.4574423091461686E-10</v>
      </c>
      <c r="N89" s="8" t="str">
        <f t="shared" si="29"/>
        <v>3,6481389698246-1,21900453240761E-11i</v>
      </c>
      <c r="O89" s="9">
        <f t="shared" si="30"/>
        <v>3.6481389698246001</v>
      </c>
      <c r="P89" s="9">
        <f t="shared" si="31"/>
        <v>-1.2190045324076101E-11</v>
      </c>
      <c r="Q89" s="9">
        <f t="shared" si="32"/>
        <v>3.6481389698246001</v>
      </c>
      <c r="R89" s="8">
        <f t="shared" si="33"/>
        <v>-1.9145053270169826E-10</v>
      </c>
      <c r="S89" s="21">
        <f t="shared" si="34"/>
        <v>3.5818816899901429</v>
      </c>
      <c r="T89" s="21">
        <f t="shared" ref="T89:T109" si="38">E89-S89</f>
        <v>15.736107116721657</v>
      </c>
      <c r="U89" s="22">
        <f t="shared" si="35"/>
        <v>3.3747536052566613</v>
      </c>
      <c r="V89" s="21">
        <f t="shared" si="36"/>
        <v>31.472214233443314</v>
      </c>
      <c r="W89" s="21">
        <f t="shared" si="37"/>
        <v>1.5170995778502221</v>
      </c>
    </row>
    <row r="90" spans="1:23" x14ac:dyDescent="0.35">
      <c r="A90" s="1">
        <v>20</v>
      </c>
      <c r="B90" s="1">
        <v>300</v>
      </c>
      <c r="C90" s="1">
        <v>0</v>
      </c>
      <c r="D90" s="2" t="s">
        <v>192</v>
      </c>
      <c r="E90" s="3">
        <f t="shared" si="21"/>
        <v>14.0665091521664</v>
      </c>
      <c r="F90" s="3">
        <f t="shared" si="22"/>
        <v>-3.94353989861268E-11</v>
      </c>
      <c r="G90" s="3">
        <f t="shared" si="23"/>
        <v>14.0665091521664</v>
      </c>
      <c r="H90" s="4">
        <f t="shared" si="24"/>
        <v>-1.6062847582703671E-10</v>
      </c>
      <c r="I90" s="5" t="s">
        <v>193</v>
      </c>
      <c r="J90" s="6">
        <f t="shared" si="25"/>
        <v>10.6131528914102</v>
      </c>
      <c r="K90" s="6">
        <f t="shared" si="26"/>
        <v>-2.76716310478738E-11</v>
      </c>
      <c r="L90" s="6">
        <f t="shared" si="27"/>
        <v>10.6131528914102</v>
      </c>
      <c r="M90" s="7">
        <f t="shared" si="28"/>
        <v>-1.4938705656163169E-10</v>
      </c>
      <c r="N90" s="8" t="str">
        <f t="shared" si="29"/>
        <v>3,4533562607562-1,1763767938253E-11i</v>
      </c>
      <c r="O90" s="9">
        <f t="shared" si="30"/>
        <v>3.4533562607562001</v>
      </c>
      <c r="P90" s="9">
        <f t="shared" si="31"/>
        <v>-1.1763767938253E-11</v>
      </c>
      <c r="Q90" s="9">
        <f t="shared" si="32"/>
        <v>3.4533562607562001</v>
      </c>
      <c r="R90" s="8">
        <f t="shared" si="33"/>
        <v>-1.9517657697025978E-10</v>
      </c>
      <c r="S90" s="21">
        <f t="shared" si="34"/>
        <v>3.5818816899901429</v>
      </c>
      <c r="T90" s="21">
        <f t="shared" si="38"/>
        <v>10.484627462176258</v>
      </c>
      <c r="U90" s="22">
        <f t="shared" si="35"/>
        <v>1.9630104537147366</v>
      </c>
      <c r="V90" s="21">
        <f t="shared" si="36"/>
        <v>20.969254924352516</v>
      </c>
      <c r="W90" s="21">
        <f t="shared" si="37"/>
        <v>2.2769756531558265</v>
      </c>
    </row>
    <row r="91" spans="1:23" x14ac:dyDescent="0.35">
      <c r="A91" s="1">
        <v>30</v>
      </c>
      <c r="B91" s="1">
        <v>300</v>
      </c>
      <c r="C91" s="1">
        <v>0</v>
      </c>
      <c r="D91" s="2" t="s">
        <v>194</v>
      </c>
      <c r="E91" s="3">
        <f t="shared" si="21"/>
        <v>11.678724329979399</v>
      </c>
      <c r="F91" s="3">
        <f t="shared" si="22"/>
        <v>-3.3362066986232302E-11</v>
      </c>
      <c r="G91" s="3">
        <f t="shared" si="23"/>
        <v>11.678724329979399</v>
      </c>
      <c r="H91" s="4">
        <f t="shared" si="24"/>
        <v>-1.6367418051276331E-10</v>
      </c>
      <c r="I91" s="5" t="s">
        <v>195</v>
      </c>
      <c r="J91" s="6">
        <f t="shared" si="25"/>
        <v>8.4169647676176798</v>
      </c>
      <c r="K91" s="6">
        <f t="shared" si="26"/>
        <v>-2.2227071682954102E-11</v>
      </c>
      <c r="L91" s="6">
        <f t="shared" si="27"/>
        <v>8.4169647676176798</v>
      </c>
      <c r="M91" s="7">
        <f t="shared" si="28"/>
        <v>-1.513036389634868E-10</v>
      </c>
      <c r="N91" s="8" t="str">
        <f t="shared" si="29"/>
        <v>3,26175956236172-1,11349953032782E-11i</v>
      </c>
      <c r="O91" s="9">
        <f t="shared" si="30"/>
        <v>3.2617595623617199</v>
      </c>
      <c r="P91" s="9">
        <f t="shared" si="31"/>
        <v>-1.11349953032782E-11</v>
      </c>
      <c r="Q91" s="9">
        <f t="shared" si="32"/>
        <v>3.2617595623617199</v>
      </c>
      <c r="R91" s="8">
        <f t="shared" si="33"/>
        <v>-1.9559634104786411E-10</v>
      </c>
      <c r="S91" s="21">
        <f t="shared" si="34"/>
        <v>3.5818816899901429</v>
      </c>
      <c r="T91" s="21">
        <f t="shared" si="38"/>
        <v>8.0968426399892568</v>
      </c>
      <c r="U91" s="22">
        <f t="shared" si="35"/>
        <v>1.3498723565157293</v>
      </c>
      <c r="V91" s="21">
        <f t="shared" si="36"/>
        <v>16.193685279978514</v>
      </c>
      <c r="W91" s="21">
        <f t="shared" si="37"/>
        <v>2.9484630645873562</v>
      </c>
    </row>
    <row r="92" spans="1:23" x14ac:dyDescent="0.35">
      <c r="A92" s="1">
        <v>40</v>
      </c>
      <c r="B92" s="1">
        <v>300</v>
      </c>
      <c r="C92" s="1">
        <v>0</v>
      </c>
      <c r="D92" s="2" t="s">
        <v>196</v>
      </c>
      <c r="E92" s="3">
        <f t="shared" si="21"/>
        <v>10.0945460443321</v>
      </c>
      <c r="F92" s="3">
        <f t="shared" si="22"/>
        <v>-2.9394358727172599E-11</v>
      </c>
      <c r="G92" s="3">
        <f t="shared" si="23"/>
        <v>10.0945460443321</v>
      </c>
      <c r="H92" s="4">
        <f t="shared" si="24"/>
        <v>-1.6683986473132787E-10</v>
      </c>
      <c r="I92" s="5" t="s">
        <v>197</v>
      </c>
      <c r="J92" s="6">
        <f t="shared" si="25"/>
        <v>7.19197768531156</v>
      </c>
      <c r="K92" s="6">
        <f t="shared" si="26"/>
        <v>-1.9195773447262E-11</v>
      </c>
      <c r="L92" s="6">
        <f t="shared" si="27"/>
        <v>7.19197768531156</v>
      </c>
      <c r="M92" s="7">
        <f t="shared" si="28"/>
        <v>-1.5292550271167286E-10</v>
      </c>
      <c r="N92" s="8" t="str">
        <f t="shared" si="29"/>
        <v>2,90256835902054-1,01985852799106E-11i</v>
      </c>
      <c r="O92" s="9">
        <f t="shared" si="30"/>
        <v>2.90256835902054</v>
      </c>
      <c r="P92" s="9">
        <f t="shared" si="31"/>
        <v>-1.0198585279910601E-11</v>
      </c>
      <c r="Q92" s="9">
        <f t="shared" si="32"/>
        <v>2.90256835902054</v>
      </c>
      <c r="R92" s="8">
        <f t="shared" si="33"/>
        <v>-2.013168412475586E-10</v>
      </c>
      <c r="S92" s="21">
        <f t="shared" si="34"/>
        <v>3.5818816899901429</v>
      </c>
      <c r="T92" s="21">
        <f t="shared" si="38"/>
        <v>6.5126643543419576</v>
      </c>
      <c r="U92" s="22">
        <f t="shared" si="35"/>
        <v>1.0078769506570029</v>
      </c>
      <c r="V92" s="21">
        <f t="shared" si="36"/>
        <v>13.025328708683915</v>
      </c>
      <c r="W92" s="21">
        <f t="shared" si="37"/>
        <v>3.6656643371876125</v>
      </c>
    </row>
    <row r="93" spans="1:23" x14ac:dyDescent="0.35">
      <c r="A93" s="1">
        <v>50</v>
      </c>
      <c r="B93" s="1">
        <v>300</v>
      </c>
      <c r="C93" s="1">
        <v>0</v>
      </c>
      <c r="D93" s="2" t="s">
        <v>198</v>
      </c>
      <c r="E93" s="3">
        <f t="shared" si="21"/>
        <v>9.1279203486921805</v>
      </c>
      <c r="F93" s="3">
        <f t="shared" si="22"/>
        <v>-2.6687880000026099E-11</v>
      </c>
      <c r="G93" s="3">
        <f t="shared" si="23"/>
        <v>9.1279203486921805</v>
      </c>
      <c r="H93" s="4">
        <f t="shared" si="24"/>
        <v>-1.6751930667013105E-10</v>
      </c>
      <c r="I93" s="5" t="s">
        <v>199</v>
      </c>
      <c r="J93" s="6">
        <f t="shared" si="25"/>
        <v>6.4203036477912896</v>
      </c>
      <c r="K93" s="6">
        <f t="shared" si="26"/>
        <v>-1.71878437774502E-11</v>
      </c>
      <c r="L93" s="6">
        <f t="shared" si="27"/>
        <v>6.4203036477912896</v>
      </c>
      <c r="M93" s="7">
        <f t="shared" si="28"/>
        <v>-1.5338696756451358E-10</v>
      </c>
      <c r="N93" s="8" t="str">
        <f t="shared" si="29"/>
        <v>2,70761670090089-9,5000362225759E-12i</v>
      </c>
      <c r="O93" s="9">
        <f t="shared" si="30"/>
        <v>2.70761670090089</v>
      </c>
      <c r="P93" s="9">
        <f t="shared" si="31"/>
        <v>-9.5000362225759006E-12</v>
      </c>
      <c r="Q93" s="9">
        <f t="shared" si="32"/>
        <v>2.70761670090089</v>
      </c>
      <c r="R93" s="8">
        <f t="shared" si="33"/>
        <v>-2.0102992443276718E-10</v>
      </c>
      <c r="S93" s="21">
        <f t="shared" si="34"/>
        <v>3.5818816899901429</v>
      </c>
      <c r="T93" s="21">
        <f t="shared" si="38"/>
        <v>5.546038658702038</v>
      </c>
      <c r="U93" s="22">
        <f t="shared" si="35"/>
        <v>0.79243878035763871</v>
      </c>
      <c r="V93" s="21">
        <f t="shared" si="36"/>
        <v>11.092077317404076</v>
      </c>
      <c r="W93" s="21">
        <f t="shared" si="37"/>
        <v>4.3045573485727298</v>
      </c>
    </row>
    <row r="94" spans="1:23" x14ac:dyDescent="0.35">
      <c r="A94" s="1">
        <v>60</v>
      </c>
      <c r="B94" s="1">
        <v>300</v>
      </c>
      <c r="C94" s="1">
        <v>0</v>
      </c>
      <c r="D94" s="2" t="s">
        <v>200</v>
      </c>
      <c r="E94" s="3">
        <f t="shared" si="21"/>
        <v>8.3953553064823598</v>
      </c>
      <c r="F94" s="3">
        <f t="shared" si="22"/>
        <v>-2.4566129024774699E-11</v>
      </c>
      <c r="G94" s="3">
        <f t="shared" si="23"/>
        <v>8.3953553064823598</v>
      </c>
      <c r="H94" s="4">
        <f t="shared" si="24"/>
        <v>-1.6765645535056912E-10</v>
      </c>
      <c r="I94" s="5" t="s">
        <v>201</v>
      </c>
      <c r="J94" s="6">
        <f t="shared" si="25"/>
        <v>5.9009745783216703</v>
      </c>
      <c r="K94" s="6">
        <f t="shared" si="26"/>
        <v>-1.5943461204960999E-11</v>
      </c>
      <c r="L94" s="6">
        <f t="shared" si="27"/>
        <v>5.9009745783216703</v>
      </c>
      <c r="M94" s="7">
        <f t="shared" si="28"/>
        <v>-1.5480375754044328E-10</v>
      </c>
      <c r="N94" s="8" t="str">
        <f t="shared" si="29"/>
        <v>2,49438072816069-8,6226678198137E-12i</v>
      </c>
      <c r="O94" s="9">
        <f t="shared" si="30"/>
        <v>2.49438072816069</v>
      </c>
      <c r="P94" s="9">
        <f t="shared" si="31"/>
        <v>-8.6226678198136999E-12</v>
      </c>
      <c r="Q94" s="9">
        <f t="shared" si="32"/>
        <v>2.49438072816069</v>
      </c>
      <c r="R94" s="8">
        <f t="shared" si="33"/>
        <v>-1.9806217577013344E-10</v>
      </c>
      <c r="S94" s="21">
        <f t="shared" si="34"/>
        <v>3.5818816899901429</v>
      </c>
      <c r="T94" s="21">
        <f t="shared" si="38"/>
        <v>4.8134736164922174</v>
      </c>
      <c r="U94" s="22">
        <f t="shared" si="35"/>
        <v>0.6474510017492815</v>
      </c>
      <c r="V94" s="21">
        <f t="shared" si="36"/>
        <v>9.6269472329844348</v>
      </c>
      <c r="W94" s="21">
        <f t="shared" si="37"/>
        <v>4.959670160440548</v>
      </c>
    </row>
    <row r="95" spans="1:23" x14ac:dyDescent="0.35">
      <c r="A95" s="1">
        <v>70</v>
      </c>
      <c r="B95" s="1">
        <v>300</v>
      </c>
      <c r="C95" s="1">
        <v>0</v>
      </c>
      <c r="D95" s="2" t="s">
        <v>202</v>
      </c>
      <c r="E95" s="3">
        <f t="shared" si="21"/>
        <v>7.6109896780751001</v>
      </c>
      <c r="F95" s="3">
        <f t="shared" si="22"/>
        <v>-2.2292235451115399E-11</v>
      </c>
      <c r="G95" s="3">
        <f t="shared" si="23"/>
        <v>7.6109896780751001</v>
      </c>
      <c r="H95" s="4">
        <f t="shared" si="24"/>
        <v>-1.6781667841965269E-10</v>
      </c>
      <c r="I95" s="5" t="s">
        <v>203</v>
      </c>
      <c r="J95" s="6">
        <f t="shared" si="25"/>
        <v>5.5581631905836604</v>
      </c>
      <c r="K95" s="6">
        <f t="shared" si="26"/>
        <v>2.2634454488387801E-9</v>
      </c>
      <c r="L95" s="6">
        <f t="shared" si="27"/>
        <v>5.5581631905836604</v>
      </c>
      <c r="M95" s="7">
        <f t="shared" si="28"/>
        <v>2.3332505169380992E-8</v>
      </c>
      <c r="N95" s="8" t="str">
        <f t="shared" si="29"/>
        <v>2,05282648749144-2,2857376842899E-09i</v>
      </c>
      <c r="O95" s="9">
        <f t="shared" si="30"/>
        <v>2.0528264874914401</v>
      </c>
      <c r="P95" s="9">
        <f t="shared" si="31"/>
        <v>-2.2857376842899001E-9</v>
      </c>
      <c r="Q95" s="9">
        <f t="shared" si="32"/>
        <v>2.0528264874914401</v>
      </c>
      <c r="R95" s="8">
        <f t="shared" si="33"/>
        <v>-6.3796488978401095E-8</v>
      </c>
      <c r="S95" s="21">
        <f t="shared" si="34"/>
        <v>3.5818816899901429</v>
      </c>
      <c r="T95" s="21">
        <f t="shared" si="38"/>
        <v>4.0291079880849576</v>
      </c>
      <c r="U95" s="22">
        <f t="shared" si="35"/>
        <v>0.55174393562925195</v>
      </c>
      <c r="V95" s="21">
        <f t="shared" si="36"/>
        <v>8.0582159761699153</v>
      </c>
      <c r="W95" s="21">
        <f t="shared" si="37"/>
        <v>5.9251927559110413</v>
      </c>
    </row>
    <row r="96" spans="1:23" x14ac:dyDescent="0.35">
      <c r="A96" s="1">
        <v>80</v>
      </c>
      <c r="B96" s="1">
        <v>300</v>
      </c>
      <c r="C96" s="1">
        <v>0</v>
      </c>
      <c r="D96" s="2" t="s">
        <v>204</v>
      </c>
      <c r="E96" s="3">
        <f t="shared" si="21"/>
        <v>7.3438260582310999</v>
      </c>
      <c r="F96" s="3">
        <f t="shared" si="22"/>
        <v>-9.0244942203533203E-7</v>
      </c>
      <c r="G96" s="3">
        <f t="shared" si="23"/>
        <v>7.343826058231155</v>
      </c>
      <c r="H96" s="4">
        <f t="shared" si="24"/>
        <v>-7.0408180554182678E-6</v>
      </c>
      <c r="I96" s="5" t="s">
        <v>205</v>
      </c>
      <c r="J96" s="6">
        <f t="shared" si="25"/>
        <v>5.2362009228930502</v>
      </c>
      <c r="K96" s="6">
        <f t="shared" si="26"/>
        <v>-1.41670450130965E-11</v>
      </c>
      <c r="L96" s="6">
        <f t="shared" si="27"/>
        <v>5.2362009228930502</v>
      </c>
      <c r="M96" s="7">
        <f t="shared" si="28"/>
        <v>-1.5501923997481194E-10</v>
      </c>
      <c r="N96" s="8" t="str">
        <f t="shared" si="29"/>
        <v>2,10762513533805-9,02435254990319E-07i</v>
      </c>
      <c r="O96" s="9">
        <f t="shared" si="30"/>
        <v>2.1076251353380502</v>
      </c>
      <c r="P96" s="9">
        <f t="shared" si="31"/>
        <v>-9.0243525499031896E-7</v>
      </c>
      <c r="Q96" s="9">
        <f t="shared" si="32"/>
        <v>2.1076251353382434</v>
      </c>
      <c r="R96" s="8">
        <f t="shared" si="33"/>
        <v>-2.4532698214600243E-5</v>
      </c>
      <c r="S96" s="21">
        <f t="shared" si="34"/>
        <v>3.5818816899901429</v>
      </c>
      <c r="T96" s="21">
        <f t="shared" si="38"/>
        <v>3.761944368240957</v>
      </c>
      <c r="U96" s="22">
        <f t="shared" si="35"/>
        <v>0.46185758662158938</v>
      </c>
      <c r="V96" s="21">
        <f t="shared" si="36"/>
        <v>7.523888736481914</v>
      </c>
      <c r="W96" s="21">
        <f t="shared" si="37"/>
        <v>6.3459847161288998</v>
      </c>
    </row>
    <row r="97" spans="1:23" x14ac:dyDescent="0.35">
      <c r="A97" s="1">
        <v>90</v>
      </c>
      <c r="B97" s="1">
        <v>300</v>
      </c>
      <c r="C97" s="1">
        <v>0</v>
      </c>
      <c r="D97" s="2" t="s">
        <v>206</v>
      </c>
      <c r="E97" s="3">
        <f t="shared" si="21"/>
        <v>7.0246713301597303</v>
      </c>
      <c r="F97" s="3">
        <f t="shared" si="22"/>
        <v>-2.0521955548905999E-11</v>
      </c>
      <c r="G97" s="3">
        <f t="shared" si="23"/>
        <v>7.0246713301597303</v>
      </c>
      <c r="H97" s="4">
        <f t="shared" si="24"/>
        <v>-1.6738454869185431E-10</v>
      </c>
      <c r="I97" s="5" t="s">
        <v>207</v>
      </c>
      <c r="J97" s="6">
        <f t="shared" si="25"/>
        <v>4.9705230364272204</v>
      </c>
      <c r="K97" s="6">
        <f t="shared" si="26"/>
        <v>-1.34372238569532E-11</v>
      </c>
      <c r="L97" s="6">
        <f t="shared" si="27"/>
        <v>4.9705230364272204</v>
      </c>
      <c r="M97" s="7">
        <f t="shared" si="28"/>
        <v>-1.5489239456967021E-10</v>
      </c>
      <c r="N97" s="8" t="str">
        <f t="shared" si="29"/>
        <v>2,05414829373251-7,0847316919528E-12i</v>
      </c>
      <c r="O97" s="9">
        <f t="shared" si="30"/>
        <v>2.05414829373251</v>
      </c>
      <c r="P97" s="9">
        <f t="shared" si="31"/>
        <v>-7.0847316919528001E-12</v>
      </c>
      <c r="Q97" s="9">
        <f t="shared" si="32"/>
        <v>2.05414829373251</v>
      </c>
      <c r="R97" s="8">
        <f t="shared" si="33"/>
        <v>-1.9761242465795102E-10</v>
      </c>
      <c r="S97" s="21">
        <f t="shared" si="34"/>
        <v>3.5818816899901429</v>
      </c>
      <c r="T97" s="21">
        <f t="shared" si="38"/>
        <v>3.4427896401695874</v>
      </c>
      <c r="U97" s="22">
        <f t="shared" si="35"/>
        <v>0.38768487253996903</v>
      </c>
      <c r="V97" s="21">
        <f t="shared" si="36"/>
        <v>6.8855792803391749</v>
      </c>
      <c r="W97" s="21">
        <f t="shared" si="37"/>
        <v>6.9342724821863753</v>
      </c>
    </row>
    <row r="98" spans="1:23" x14ac:dyDescent="0.35">
      <c r="A98" s="1">
        <v>100</v>
      </c>
      <c r="B98" s="1">
        <v>300</v>
      </c>
      <c r="C98" s="1">
        <v>0</v>
      </c>
      <c r="D98" s="2" t="s">
        <v>208</v>
      </c>
      <c r="E98" s="3">
        <f t="shared" si="21"/>
        <v>6.55860518057038</v>
      </c>
      <c r="F98" s="3">
        <f t="shared" si="22"/>
        <v>6.0622835609659499E-10</v>
      </c>
      <c r="G98" s="3">
        <f t="shared" si="23"/>
        <v>6.55860518057038</v>
      </c>
      <c r="H98" s="4">
        <f t="shared" si="24"/>
        <v>5.2959928626879374E-9</v>
      </c>
      <c r="I98" s="5" t="s">
        <v>209</v>
      </c>
      <c r="J98" s="6">
        <f t="shared" si="25"/>
        <v>4.7816932455867303</v>
      </c>
      <c r="K98" s="6">
        <f t="shared" si="26"/>
        <v>-1.3048403843742701E-11</v>
      </c>
      <c r="L98" s="6">
        <f t="shared" si="27"/>
        <v>4.7816932455867303</v>
      </c>
      <c r="M98" s="7">
        <f t="shared" si="28"/>
        <v>-1.5635015280805665E-10</v>
      </c>
      <c r="N98" s="8" t="str">
        <f t="shared" si="29"/>
        <v>1,77691193498365+6,19276759940338E-10i</v>
      </c>
      <c r="O98" s="9">
        <f t="shared" si="30"/>
        <v>1.77691193498365</v>
      </c>
      <c r="P98" s="9">
        <f t="shared" si="31"/>
        <v>6.1927675994033804E-10</v>
      </c>
      <c r="Q98" s="9">
        <f t="shared" si="32"/>
        <v>1.77691193498365</v>
      </c>
      <c r="R98" s="8">
        <f t="shared" si="33"/>
        <v>1.9968319192725836E-8</v>
      </c>
      <c r="S98" s="21">
        <f t="shared" si="34"/>
        <v>3.5818816899901429</v>
      </c>
      <c r="T98" s="21">
        <f t="shared" si="38"/>
        <v>2.9767234905802371</v>
      </c>
      <c r="U98" s="22">
        <f t="shared" si="35"/>
        <v>0.33496683012997258</v>
      </c>
      <c r="V98" s="21">
        <f t="shared" si="36"/>
        <v>5.9534469811604742</v>
      </c>
      <c r="W98" s="21">
        <f t="shared" si="37"/>
        <v>8.0199728121642959</v>
      </c>
    </row>
    <row r="99" spans="1:23" x14ac:dyDescent="0.35">
      <c r="A99" s="1">
        <v>150</v>
      </c>
      <c r="B99" s="1">
        <v>300</v>
      </c>
      <c r="C99" s="1">
        <v>0</v>
      </c>
      <c r="D99" s="2" t="s">
        <v>210</v>
      </c>
      <c r="E99" s="3">
        <f t="shared" si="21"/>
        <v>5.5551159527484204</v>
      </c>
      <c r="F99" s="3">
        <f t="shared" si="22"/>
        <v>-1.6284095237545999E-11</v>
      </c>
      <c r="G99" s="3">
        <f t="shared" si="23"/>
        <v>5.5551159527484204</v>
      </c>
      <c r="H99" s="4">
        <f t="shared" si="24"/>
        <v>-1.6795507748832109E-10</v>
      </c>
      <c r="I99" s="5" t="s">
        <v>211</v>
      </c>
      <c r="J99" s="6">
        <f t="shared" si="25"/>
        <v>4.1394581444747898</v>
      </c>
      <c r="K99" s="6">
        <f t="shared" si="26"/>
        <v>-2.1205425046186999E-11</v>
      </c>
      <c r="L99" s="6">
        <f t="shared" si="27"/>
        <v>4.1394581444747898</v>
      </c>
      <c r="M99" s="7">
        <f t="shared" si="28"/>
        <v>-2.9351217370061834E-10</v>
      </c>
      <c r="N99" s="8" t="str">
        <f t="shared" si="29"/>
        <v>1,41565780827363+4,921329808641E-12i</v>
      </c>
      <c r="O99" s="9">
        <f t="shared" si="30"/>
        <v>1.41565780827363</v>
      </c>
      <c r="P99" s="9">
        <f t="shared" si="31"/>
        <v>4.9213298086410004E-12</v>
      </c>
      <c r="Q99" s="9">
        <f t="shared" si="32"/>
        <v>1.41565780827363</v>
      </c>
      <c r="R99" s="8">
        <f t="shared" si="33"/>
        <v>1.991804982666776E-10</v>
      </c>
      <c r="S99" s="21">
        <f t="shared" si="34"/>
        <v>3.5818816899901429</v>
      </c>
      <c r="T99" s="21">
        <f t="shared" si="38"/>
        <v>1.9732342627582775</v>
      </c>
      <c r="U99" s="22">
        <f t="shared" si="35"/>
        <v>0.15566579321780483</v>
      </c>
      <c r="V99" s="21">
        <f t="shared" si="36"/>
        <v>3.946468525516555</v>
      </c>
      <c r="W99" s="21">
        <f t="shared" si="37"/>
        <v>12.098533820517178</v>
      </c>
    </row>
    <row r="100" spans="1:23" x14ac:dyDescent="0.35">
      <c r="A100" s="1">
        <v>200</v>
      </c>
      <c r="B100" s="1">
        <v>300</v>
      </c>
      <c r="C100" s="1">
        <v>0</v>
      </c>
      <c r="D100" s="2" t="s">
        <v>212</v>
      </c>
      <c r="E100" s="3">
        <f t="shared" si="21"/>
        <v>5.1105655047776599</v>
      </c>
      <c r="F100" s="3">
        <f t="shared" si="22"/>
        <v>-1.49669774275866E-11</v>
      </c>
      <c r="G100" s="3">
        <f t="shared" si="23"/>
        <v>5.1105655047776599</v>
      </c>
      <c r="H100" s="4">
        <f t="shared" si="24"/>
        <v>-1.6779838510368339E-10</v>
      </c>
      <c r="I100" s="5" t="s">
        <v>213</v>
      </c>
      <c r="J100" s="6">
        <f t="shared" si="25"/>
        <v>3.9291714217157101</v>
      </c>
      <c r="K100" s="6">
        <f t="shared" si="26"/>
        <v>-1.0656356691160101E-11</v>
      </c>
      <c r="L100" s="6">
        <f t="shared" si="27"/>
        <v>3.9291714217157101</v>
      </c>
      <c r="M100" s="7">
        <f t="shared" si="28"/>
        <v>-1.5539262553295777E-10</v>
      </c>
      <c r="N100" s="8" t="str">
        <f t="shared" si="29"/>
        <v>1,18139408306195-4,3106207364265E-12i</v>
      </c>
      <c r="O100" s="9">
        <f t="shared" si="30"/>
        <v>1.18139408306195</v>
      </c>
      <c r="P100" s="9">
        <f t="shared" si="31"/>
        <v>-4.3106207364264998E-12</v>
      </c>
      <c r="Q100" s="9">
        <f t="shared" si="32"/>
        <v>1.18139408306195</v>
      </c>
      <c r="R100" s="8">
        <f t="shared" si="33"/>
        <v>-2.0905841566320265E-10</v>
      </c>
      <c r="S100" s="21">
        <f t="shared" si="34"/>
        <v>3.5818816899901429</v>
      </c>
      <c r="T100" s="21">
        <f t="shared" si="38"/>
        <v>1.528683814787517</v>
      </c>
      <c r="U100" s="22">
        <f t="shared" si="35"/>
        <v>9.6957343034555374E-2</v>
      </c>
      <c r="V100" s="21">
        <f t="shared" si="36"/>
        <v>3.0573676295750341</v>
      </c>
      <c r="W100" s="21">
        <f t="shared" si="37"/>
        <v>15.616860225018225</v>
      </c>
    </row>
    <row r="101" spans="1:23" x14ac:dyDescent="0.35">
      <c r="A101" s="1">
        <v>250</v>
      </c>
      <c r="B101" s="1">
        <v>300</v>
      </c>
      <c r="C101" s="1">
        <v>0</v>
      </c>
      <c r="D101" s="2" t="s">
        <v>214</v>
      </c>
      <c r="E101" s="3">
        <f t="shared" si="21"/>
        <v>4.7590314859537202</v>
      </c>
      <c r="F101" s="3">
        <f t="shared" si="22"/>
        <v>-1.41396069116838E-11</v>
      </c>
      <c r="G101" s="3">
        <f t="shared" si="23"/>
        <v>4.7590314859537202</v>
      </c>
      <c r="H101" s="4">
        <f t="shared" si="24"/>
        <v>-1.7023207398493103E-10</v>
      </c>
      <c r="I101" s="5" t="s">
        <v>215</v>
      </c>
      <c r="J101" s="6">
        <f t="shared" si="25"/>
        <v>3.7410405736134198</v>
      </c>
      <c r="K101" s="6">
        <f t="shared" si="26"/>
        <v>-1.01265976763015E-11</v>
      </c>
      <c r="L101" s="6">
        <f t="shared" si="27"/>
        <v>3.7410405736134198</v>
      </c>
      <c r="M101" s="7">
        <f t="shared" si="28"/>
        <v>-1.5509356187458947E-10</v>
      </c>
      <c r="N101" s="8" t="str">
        <f t="shared" si="29"/>
        <v>1,0179909123403-4,0130092353823E-12i</v>
      </c>
      <c r="O101" s="9">
        <f t="shared" si="30"/>
        <v>1.0179909123402999</v>
      </c>
      <c r="P101" s="9">
        <f t="shared" si="31"/>
        <v>-4.0130092353822997E-12</v>
      </c>
      <c r="Q101" s="9">
        <f t="shared" si="32"/>
        <v>1.0179909123402999</v>
      </c>
      <c r="R101" s="8">
        <f t="shared" si="33"/>
        <v>-2.2586497536194657E-10</v>
      </c>
      <c r="S101" s="21">
        <f t="shared" si="34"/>
        <v>3.5818816899901429</v>
      </c>
      <c r="T101" s="21">
        <f t="shared" si="38"/>
        <v>1.1771497959635773</v>
      </c>
      <c r="U101" s="22">
        <f t="shared" si="35"/>
        <v>4.4434433462182524E-2</v>
      </c>
      <c r="V101" s="21">
        <f t="shared" si="36"/>
        <v>2.3542995919271545</v>
      </c>
      <c r="W101" s="21">
        <f t="shared" si="37"/>
        <v>20.280546745745664</v>
      </c>
    </row>
    <row r="102" spans="1:23" x14ac:dyDescent="0.35">
      <c r="A102" s="1">
        <v>300</v>
      </c>
      <c r="B102" s="1">
        <v>300</v>
      </c>
      <c r="C102" s="1">
        <v>0</v>
      </c>
      <c r="D102" s="2" t="s">
        <v>216</v>
      </c>
      <c r="E102" s="3">
        <f t="shared" si="21"/>
        <v>4.6049414859497499</v>
      </c>
      <c r="F102" s="3">
        <f t="shared" si="22"/>
        <v>-1.3340313913455201E-11</v>
      </c>
      <c r="G102" s="3">
        <f t="shared" si="23"/>
        <v>4.6049414859497499</v>
      </c>
      <c r="H102" s="4">
        <f t="shared" si="24"/>
        <v>-1.659833652507293E-10</v>
      </c>
      <c r="I102" s="5" t="s">
        <v>217</v>
      </c>
      <c r="J102" s="6">
        <f t="shared" si="25"/>
        <v>3.6494991092179201</v>
      </c>
      <c r="K102" s="6">
        <f t="shared" si="26"/>
        <v>-6.3572126314184098E-12</v>
      </c>
      <c r="L102" s="6">
        <f t="shared" si="27"/>
        <v>3.6494991092179201</v>
      </c>
      <c r="M102" s="7">
        <f t="shared" si="28"/>
        <v>-9.9805875367260262E-11</v>
      </c>
      <c r="N102" s="8" t="str">
        <f t="shared" si="29"/>
        <v>0,95544237673183-6,98310128203679E-12i</v>
      </c>
      <c r="O102" s="9">
        <f t="shared" si="30"/>
        <v>0.95544237673182997</v>
      </c>
      <c r="P102" s="9">
        <f t="shared" si="31"/>
        <v>-6.9831012820367899E-12</v>
      </c>
      <c r="Q102" s="9">
        <f t="shared" si="32"/>
        <v>0.95544237673182997</v>
      </c>
      <c r="R102" s="8">
        <f t="shared" si="33"/>
        <v>-4.1876123680183133E-10</v>
      </c>
      <c r="S102" s="21">
        <f t="shared" si="34"/>
        <v>3.5818816899901429</v>
      </c>
      <c r="T102" s="21">
        <f t="shared" si="38"/>
        <v>1.0230597959596071</v>
      </c>
      <c r="U102" s="22">
        <f t="shared" si="35"/>
        <v>1.8877624969227635E-2</v>
      </c>
      <c r="V102" s="21">
        <f t="shared" si="36"/>
        <v>2.0461195919192141</v>
      </c>
      <c r="W102" s="21">
        <f t="shared" si="37"/>
        <v>23.33513794410398</v>
      </c>
    </row>
    <row r="103" spans="1:23" x14ac:dyDescent="0.35">
      <c r="A103" s="1">
        <v>350</v>
      </c>
      <c r="B103" s="1">
        <v>300</v>
      </c>
      <c r="C103" s="1">
        <v>0</v>
      </c>
      <c r="D103" s="2" t="s">
        <v>218</v>
      </c>
      <c r="E103" s="3">
        <f t="shared" si="21"/>
        <v>4.4921187541302903</v>
      </c>
      <c r="F103" s="3">
        <f t="shared" si="22"/>
        <v>-1.2933821044100401E-11</v>
      </c>
      <c r="G103" s="3">
        <f t="shared" si="23"/>
        <v>4.4921187541302903</v>
      </c>
      <c r="H103" s="4">
        <f t="shared" si="24"/>
        <v>-1.6496744617961786E-10</v>
      </c>
      <c r="I103" s="5" t="s">
        <v>219</v>
      </c>
      <c r="J103" s="6">
        <f t="shared" si="25"/>
        <v>3.4985208692224701</v>
      </c>
      <c r="K103" s="6">
        <f t="shared" si="26"/>
        <v>-1.8012293110744301E-11</v>
      </c>
      <c r="L103" s="6">
        <f t="shared" si="27"/>
        <v>3.4985208692224701</v>
      </c>
      <c r="M103" s="7">
        <f t="shared" si="28"/>
        <v>-2.9498991521739321E-10</v>
      </c>
      <c r="N103" s="8" t="str">
        <f t="shared" si="29"/>
        <v>0,99359788490782+5,0784720666439E-12i</v>
      </c>
      <c r="O103" s="9">
        <f t="shared" si="30"/>
        <v>0.99359788490781997</v>
      </c>
      <c r="P103" s="9">
        <f t="shared" si="31"/>
        <v>5.0784720666439001E-12</v>
      </c>
      <c r="Q103" s="9">
        <f t="shared" si="32"/>
        <v>0.99359788490781997</v>
      </c>
      <c r="R103" s="8">
        <f t="shared" si="33"/>
        <v>2.928498743943797E-10</v>
      </c>
      <c r="S103" s="21">
        <f t="shared" si="34"/>
        <v>3.5818816899901429</v>
      </c>
      <c r="T103" s="21">
        <f t="shared" si="38"/>
        <v>0.91023706414014738</v>
      </c>
      <c r="U103" s="22">
        <f t="shared" si="35"/>
        <v>-2.327291294981388E-2</v>
      </c>
      <c r="V103" s="21">
        <f t="shared" si="36"/>
        <v>1.8204741282802948</v>
      </c>
      <c r="W103" s="21">
        <f t="shared" si="37"/>
        <v>26.227498752026854</v>
      </c>
    </row>
    <row r="104" spans="1:23" x14ac:dyDescent="0.35">
      <c r="A104" s="1">
        <v>400</v>
      </c>
      <c r="B104" s="1">
        <v>300</v>
      </c>
      <c r="C104" s="1">
        <v>0</v>
      </c>
      <c r="D104" s="2" t="s">
        <v>220</v>
      </c>
      <c r="E104" s="3">
        <f t="shared" si="21"/>
        <v>4.3485005305473798</v>
      </c>
      <c r="F104" s="3">
        <f t="shared" si="22"/>
        <v>-1.0061343545666101E-11</v>
      </c>
      <c r="G104" s="3">
        <f t="shared" si="23"/>
        <v>4.3485005305473798</v>
      </c>
      <c r="H104" s="4">
        <f t="shared" si="24"/>
        <v>-1.3256811568683279E-10</v>
      </c>
      <c r="I104" s="5" t="s">
        <v>221</v>
      </c>
      <c r="J104" s="6">
        <f t="shared" si="25"/>
        <v>3.4278886877875498</v>
      </c>
      <c r="K104" s="6">
        <f t="shared" si="26"/>
        <v>-9.0013560846868E-12</v>
      </c>
      <c r="L104" s="6">
        <f t="shared" si="27"/>
        <v>3.4278886877875498</v>
      </c>
      <c r="M104" s="7">
        <f t="shared" si="28"/>
        <v>-1.5045404344206664E-10</v>
      </c>
      <c r="N104" s="8" t="str">
        <f t="shared" si="29"/>
        <v>0,92061184275983-1,0599874609793E-12i</v>
      </c>
      <c r="O104" s="9">
        <f t="shared" si="30"/>
        <v>0.92061184275982999</v>
      </c>
      <c r="P104" s="9">
        <f t="shared" si="31"/>
        <v>-1.0599874609793001E-12</v>
      </c>
      <c r="Q104" s="9">
        <f t="shared" si="32"/>
        <v>0.92061184275982999</v>
      </c>
      <c r="R104" s="8">
        <f t="shared" si="33"/>
        <v>-6.5970048428701301E-11</v>
      </c>
      <c r="S104" s="21">
        <f t="shared" si="34"/>
        <v>3.5818816899901429</v>
      </c>
      <c r="T104" s="21">
        <f t="shared" si="38"/>
        <v>0.76661884055723695</v>
      </c>
      <c r="U104" s="22">
        <f t="shared" si="35"/>
        <v>-4.2992207875804191E-2</v>
      </c>
      <c r="V104" s="21">
        <f t="shared" si="36"/>
        <v>1.5332376811144739</v>
      </c>
      <c r="W104" s="21">
        <f t="shared" si="37"/>
        <v>31.140953236201984</v>
      </c>
    </row>
    <row r="105" spans="1:23" x14ac:dyDescent="0.35">
      <c r="A105" s="1">
        <v>500</v>
      </c>
      <c r="B105" s="1">
        <v>300</v>
      </c>
      <c r="C105" s="1">
        <v>0</v>
      </c>
      <c r="D105" s="2" t="s">
        <v>222</v>
      </c>
      <c r="E105" s="3">
        <f t="shared" si="21"/>
        <v>4.1932183507144698</v>
      </c>
      <c r="F105" s="3">
        <f t="shared" si="22"/>
        <v>1.1997027581551201E-6</v>
      </c>
      <c r="G105" s="3">
        <f t="shared" si="23"/>
        <v>4.1932183507146412</v>
      </c>
      <c r="H105" s="4">
        <f t="shared" si="24"/>
        <v>1.6392636624987243E-5</v>
      </c>
      <c r="I105" s="5" t="s">
        <v>223</v>
      </c>
      <c r="J105" s="6">
        <f t="shared" si="25"/>
        <v>3.3679126862491402</v>
      </c>
      <c r="K105" s="6">
        <f t="shared" si="26"/>
        <v>2.8436980261258202E-6</v>
      </c>
      <c r="L105" s="6">
        <f t="shared" si="27"/>
        <v>3.367912686250341</v>
      </c>
      <c r="M105" s="7">
        <f t="shared" si="28"/>
        <v>4.8377707584845881E-5</v>
      </c>
      <c r="N105" s="8" t="str">
        <f t="shared" si="29"/>
        <v>0,82530566446533-0,0000016439952679707i</v>
      </c>
      <c r="O105" s="9">
        <f t="shared" si="30"/>
        <v>0.82530566446533005</v>
      </c>
      <c r="P105" s="9">
        <f t="shared" si="31"/>
        <v>-1.6439952679706999E-6</v>
      </c>
      <c r="Q105" s="9">
        <f t="shared" si="32"/>
        <v>0.8253056644669674</v>
      </c>
      <c r="R105" s="8">
        <f t="shared" si="33"/>
        <v>-1.1413224754139837E-4</v>
      </c>
      <c r="S105" s="21">
        <f t="shared" si="34"/>
        <v>3.5818816899901429</v>
      </c>
      <c r="T105" s="21">
        <f t="shared" si="38"/>
        <v>0.61133666072432691</v>
      </c>
      <c r="U105" s="22">
        <f t="shared" si="35"/>
        <v>-5.9736479945095761E-2</v>
      </c>
      <c r="V105" s="21">
        <f t="shared" si="36"/>
        <v>1.2226733214486538</v>
      </c>
      <c r="W105" s="21">
        <f t="shared" si="37"/>
        <v>39.050891264231872</v>
      </c>
    </row>
    <row r="106" spans="1:23" x14ac:dyDescent="0.35">
      <c r="A106" s="1">
        <v>600</v>
      </c>
      <c r="B106" s="1">
        <v>300</v>
      </c>
      <c r="C106" s="1">
        <v>0</v>
      </c>
      <c r="D106" s="2" t="s">
        <v>224</v>
      </c>
      <c r="E106" s="3">
        <f t="shared" si="21"/>
        <v>4.1313031123753996</v>
      </c>
      <c r="F106" s="3">
        <f t="shared" si="22"/>
        <v>-1.17404784557248E-11</v>
      </c>
      <c r="G106" s="3">
        <f t="shared" si="23"/>
        <v>4.1313031123753996</v>
      </c>
      <c r="H106" s="4">
        <f t="shared" si="24"/>
        <v>-1.6282510546424822E-10</v>
      </c>
      <c r="I106" s="5" t="s">
        <v>225</v>
      </c>
      <c r="J106" s="6">
        <f t="shared" si="25"/>
        <v>3.3731987542461899</v>
      </c>
      <c r="K106" s="6">
        <f t="shared" si="26"/>
        <v>-9.9399133866708392E-12</v>
      </c>
      <c r="L106" s="6">
        <f t="shared" si="27"/>
        <v>3.3731987542461899</v>
      </c>
      <c r="M106" s="7">
        <f t="shared" si="28"/>
        <v>-1.688353184243653E-10</v>
      </c>
      <c r="N106" s="8" t="str">
        <f t="shared" si="29"/>
        <v>0,75810435812921-1,80056506905396E-12i</v>
      </c>
      <c r="O106" s="9">
        <f t="shared" si="30"/>
        <v>0.75810435812920995</v>
      </c>
      <c r="P106" s="9">
        <f t="shared" si="31"/>
        <v>-1.80056506905396E-12</v>
      </c>
      <c r="Q106" s="9">
        <f t="shared" si="32"/>
        <v>0.75810435812920995</v>
      </c>
      <c r="R106" s="8">
        <f t="shared" si="33"/>
        <v>-1.3608255656260233E-10</v>
      </c>
      <c r="S106" s="21">
        <f t="shared" si="34"/>
        <v>3.5818816899901429</v>
      </c>
      <c r="T106" s="21">
        <f t="shared" si="38"/>
        <v>0.54942142238525671</v>
      </c>
      <c r="U106" s="22">
        <f t="shared" si="35"/>
        <v>-5.8260700326070038E-2</v>
      </c>
      <c r="V106" s="21">
        <f t="shared" si="36"/>
        <v>1.0988428447705134</v>
      </c>
      <c r="W106" s="21">
        <f t="shared" si="37"/>
        <v>43.45160288825484</v>
      </c>
    </row>
    <row r="107" spans="1:23" x14ac:dyDescent="0.35">
      <c r="A107" s="1">
        <v>800</v>
      </c>
      <c r="B107" s="1">
        <v>300</v>
      </c>
      <c r="C107" s="1">
        <v>0</v>
      </c>
      <c r="D107" s="2" t="s">
        <v>226</v>
      </c>
      <c r="E107" s="3">
        <f t="shared" si="21"/>
        <v>3.9540641379613302</v>
      </c>
      <c r="F107" s="3">
        <f t="shared" si="22"/>
        <v>1.25915321733348E-6</v>
      </c>
      <c r="G107" s="3">
        <f t="shared" si="23"/>
        <v>3.9540641379615304</v>
      </c>
      <c r="H107" s="4">
        <f t="shared" si="24"/>
        <v>1.8245572807203266E-5</v>
      </c>
      <c r="I107" s="5" t="s">
        <v>227</v>
      </c>
      <c r="J107" s="6">
        <f t="shared" si="25"/>
        <v>3.2569872047416801</v>
      </c>
      <c r="K107" s="6">
        <f t="shared" si="26"/>
        <v>-1.05798656723018E-10</v>
      </c>
      <c r="L107" s="6">
        <f t="shared" si="27"/>
        <v>3.2569872047416801</v>
      </c>
      <c r="M107" s="7">
        <f t="shared" si="28"/>
        <v>-1.8611729574980326E-9</v>
      </c>
      <c r="N107" s="8" t="str">
        <f t="shared" si="29"/>
        <v>0,69707693321965+0,0000012592590159902i</v>
      </c>
      <c r="O107" s="9">
        <f t="shared" si="30"/>
        <v>0.69707693321965003</v>
      </c>
      <c r="P107" s="9">
        <f t="shared" si="31"/>
        <v>1.2592590159902E-6</v>
      </c>
      <c r="Q107" s="9">
        <f t="shared" si="32"/>
        <v>0.69707693322078734</v>
      </c>
      <c r="R107" s="8">
        <f t="shared" si="33"/>
        <v>1.0350396561927601E-4</v>
      </c>
      <c r="S107" s="21">
        <f t="shared" si="34"/>
        <v>3.5818816899901429</v>
      </c>
      <c r="T107" s="21">
        <f t="shared" si="38"/>
        <v>0.37218244797118727</v>
      </c>
      <c r="U107" s="22">
        <f t="shared" si="35"/>
        <v>-9.0704973912568515E-2</v>
      </c>
      <c r="V107" s="21">
        <f t="shared" si="36"/>
        <v>0.74436489594237454</v>
      </c>
      <c r="W107" s="21">
        <f t="shared" si="37"/>
        <v>64.143920794546617</v>
      </c>
    </row>
    <row r="108" spans="1:23" x14ac:dyDescent="0.35">
      <c r="A108" s="1">
        <v>1000</v>
      </c>
      <c r="B108" s="1">
        <v>300</v>
      </c>
      <c r="C108" s="1">
        <v>0</v>
      </c>
      <c r="D108" s="2" t="s">
        <v>228</v>
      </c>
      <c r="E108" s="3">
        <f t="shared" si="21"/>
        <v>3.8751718179825398</v>
      </c>
      <c r="F108" s="3">
        <f t="shared" si="22"/>
        <v>2.13242627359758E-11</v>
      </c>
      <c r="G108" s="3">
        <f t="shared" si="23"/>
        <v>3.8751718179825398</v>
      </c>
      <c r="H108" s="4">
        <f t="shared" si="24"/>
        <v>3.1528673137274864E-10</v>
      </c>
      <c r="I108" s="5" t="s">
        <v>229</v>
      </c>
      <c r="J108" s="6">
        <f t="shared" si="25"/>
        <v>3.25012375992624</v>
      </c>
      <c r="K108" s="6">
        <f t="shared" si="26"/>
        <v>-8.6795186456483104E-12</v>
      </c>
      <c r="L108" s="6">
        <f t="shared" si="27"/>
        <v>3.25012375992624</v>
      </c>
      <c r="M108" s="7">
        <f t="shared" si="28"/>
        <v>-1.5300949235608139E-10</v>
      </c>
      <c r="N108" s="8" t="str">
        <f t="shared" si="29"/>
        <v>0,6250480580563+3,00037813816241E-11i</v>
      </c>
      <c r="O108" s="9">
        <f t="shared" si="30"/>
        <v>0.62504805805630004</v>
      </c>
      <c r="P108" s="9">
        <f t="shared" si="31"/>
        <v>3.0003781381624097E-11</v>
      </c>
      <c r="Q108" s="9">
        <f t="shared" si="32"/>
        <v>0.62504805805630004</v>
      </c>
      <c r="R108" s="8">
        <f t="shared" si="33"/>
        <v>2.7503325871391075E-9</v>
      </c>
      <c r="S108" s="21">
        <f t="shared" si="34"/>
        <v>3.5818816899901429</v>
      </c>
      <c r="T108" s="21">
        <f t="shared" si="38"/>
        <v>0.29329012799239695</v>
      </c>
      <c r="U108" s="22">
        <f t="shared" si="35"/>
        <v>-9.2621130114662123E-2</v>
      </c>
      <c r="V108" s="21">
        <f t="shared" si="36"/>
        <v>0.58658025598479391</v>
      </c>
      <c r="W108" s="21">
        <f t="shared" si="37"/>
        <v>81.398039638085507</v>
      </c>
    </row>
    <row r="109" spans="1:23" x14ac:dyDescent="0.35">
      <c r="A109" s="1">
        <v>1500</v>
      </c>
      <c r="B109" s="1">
        <v>300</v>
      </c>
      <c r="C109" s="1">
        <v>0</v>
      </c>
      <c r="D109" s="2" t="s">
        <v>230</v>
      </c>
      <c r="E109" s="3">
        <f t="shared" si="21"/>
        <v>3.85773665934027</v>
      </c>
      <c r="F109" s="3">
        <f t="shared" si="22"/>
        <v>-1.7927524936712201E-5</v>
      </c>
      <c r="G109" s="3">
        <f t="shared" si="23"/>
        <v>3.857736659381926</v>
      </c>
      <c r="H109" s="4">
        <f t="shared" si="24"/>
        <v>-2.6626273555888975E-4</v>
      </c>
      <c r="I109" s="10" t="s">
        <v>231</v>
      </c>
      <c r="J109" s="6">
        <f t="shared" si="25"/>
        <v>3.2209443544768899</v>
      </c>
      <c r="K109" s="6">
        <f t="shared" si="26"/>
        <v>-5.6483115220112396E-12</v>
      </c>
      <c r="L109" s="6">
        <f t="shared" si="27"/>
        <v>3.2209443544768899</v>
      </c>
      <c r="M109" s="7">
        <f t="shared" si="28"/>
        <v>-1.004750085596924E-10</v>
      </c>
      <c r="N109" s="8" t="str">
        <f t="shared" si="29"/>
        <v>0,63679230486338-0,0000179275192884007i</v>
      </c>
      <c r="O109" s="9">
        <f t="shared" si="30"/>
        <v>0.63679230486338001</v>
      </c>
      <c r="P109" s="9">
        <f t="shared" si="31"/>
        <v>-1.7927519288400701E-5</v>
      </c>
      <c r="Q109" s="9">
        <f t="shared" si="32"/>
        <v>0.63679230511573537</v>
      </c>
      <c r="R109" s="8">
        <f t="shared" si="33"/>
        <v>-1.6130395801716507E-3</v>
      </c>
      <c r="S109" s="21">
        <f t="shared" si="34"/>
        <v>3.5818816899901429</v>
      </c>
      <c r="T109" s="21">
        <f t="shared" si="38"/>
        <v>0.2758549693501271</v>
      </c>
      <c r="U109" s="22">
        <f t="shared" si="35"/>
        <v>-0.10076752018971523</v>
      </c>
      <c r="V109" s="21">
        <f t="shared" si="36"/>
        <v>0.5517099387002542</v>
      </c>
      <c r="W109" s="21">
        <f t="shared" si="37"/>
        <v>86.542727579010361</v>
      </c>
    </row>
    <row r="110" spans="1:23" x14ac:dyDescent="0.35">
      <c r="A110" s="1">
        <v>10</v>
      </c>
      <c r="B110" s="1">
        <v>300</v>
      </c>
      <c r="C110" s="1">
        <v>1572</v>
      </c>
      <c r="D110" s="2" t="s">
        <v>232</v>
      </c>
      <c r="E110" s="3">
        <f t="shared" si="21"/>
        <v>19.296522719785902</v>
      </c>
      <c r="F110" s="3">
        <f t="shared" si="22"/>
        <v>1.0012158318063999</v>
      </c>
      <c r="G110" s="3">
        <f t="shared" si="23"/>
        <v>19.322479711907405</v>
      </c>
      <c r="H110" s="4">
        <f t="shared" si="24"/>
        <v>2.9701748241928003</v>
      </c>
      <c r="I110" s="6" t="s">
        <v>233</v>
      </c>
      <c r="J110" s="6">
        <f t="shared" si="25"/>
        <v>15.754561873764301</v>
      </c>
      <c r="K110" s="6">
        <f t="shared" si="26"/>
        <v>8.5977340657541895E-2</v>
      </c>
      <c r="L110" s="6">
        <f t="shared" si="27"/>
        <v>15.75479647400671</v>
      </c>
      <c r="M110" s="7">
        <f t="shared" si="28"/>
        <v>0.31267704492137649</v>
      </c>
      <c r="N110" s="8" t="str">
        <f t="shared" si="29"/>
        <v>3,5419608460216+0,915238491148858i</v>
      </c>
      <c r="O110" s="9">
        <f t="shared" si="30"/>
        <v>3.5419608460215999</v>
      </c>
      <c r="P110" s="9">
        <f t="shared" si="31"/>
        <v>0.91523849114885802</v>
      </c>
      <c r="Q110" s="9">
        <f t="shared" si="32"/>
        <v>3.6582985294301076</v>
      </c>
      <c r="R110" s="8">
        <f t="shared" si="33"/>
        <v>14.488250697107929</v>
      </c>
      <c r="S110" s="21">
        <f t="shared" si="34"/>
        <v>3.5818816899901429</v>
      </c>
      <c r="T110" s="21">
        <f t="shared" ref="T110:T130" si="39">T89</f>
        <v>15.736107116721657</v>
      </c>
      <c r="U110" s="22">
        <f t="shared" si="35"/>
        <v>3.3984692509623531</v>
      </c>
      <c r="V110" s="21">
        <f t="shared" si="36"/>
        <v>31.472214233443314</v>
      </c>
      <c r="W110" s="21">
        <f t="shared" si="37"/>
        <v>1.5170995778502221</v>
      </c>
    </row>
    <row r="111" spans="1:23" x14ac:dyDescent="0.35">
      <c r="A111" s="1">
        <v>20</v>
      </c>
      <c r="B111" s="1">
        <v>300</v>
      </c>
      <c r="C111" s="1">
        <v>1572</v>
      </c>
      <c r="D111" s="2" t="s">
        <v>234</v>
      </c>
      <c r="E111" s="3">
        <f t="shared" si="21"/>
        <v>14.1552247429251</v>
      </c>
      <c r="F111" s="3">
        <f t="shared" si="22"/>
        <v>2.1607343449850598</v>
      </c>
      <c r="G111" s="3">
        <f t="shared" si="23"/>
        <v>14.3191885395897</v>
      </c>
      <c r="H111" s="4">
        <f t="shared" si="24"/>
        <v>8.6789601556869389</v>
      </c>
      <c r="I111" s="6" t="s">
        <v>235</v>
      </c>
      <c r="J111" s="6">
        <f t="shared" si="25"/>
        <v>10.6325294288053</v>
      </c>
      <c r="K111" s="6">
        <f t="shared" si="26"/>
        <v>0.107609988783074</v>
      </c>
      <c r="L111" s="6">
        <f t="shared" si="27"/>
        <v>10.633073965890423</v>
      </c>
      <c r="M111" s="7">
        <f t="shared" si="28"/>
        <v>0.57986086269813186</v>
      </c>
      <c r="N111" s="8" t="str">
        <f t="shared" si="29"/>
        <v>3,5226953141198+2,05312435620199i</v>
      </c>
      <c r="O111" s="9">
        <f t="shared" si="30"/>
        <v>3.5226953141198001</v>
      </c>
      <c r="P111" s="9">
        <f t="shared" si="31"/>
        <v>2.0531243562019901</v>
      </c>
      <c r="Q111" s="9">
        <f t="shared" si="32"/>
        <v>4.0773400518170462</v>
      </c>
      <c r="R111" s="8">
        <f t="shared" si="33"/>
        <v>30.234816369346103</v>
      </c>
      <c r="S111" s="21">
        <f t="shared" si="34"/>
        <v>3.5818816899901429</v>
      </c>
      <c r="T111" s="21">
        <f t="shared" si="39"/>
        <v>10.484627462176258</v>
      </c>
      <c r="U111" s="22">
        <f t="shared" si="35"/>
        <v>1.9685720764048142</v>
      </c>
      <c r="V111" s="21">
        <f t="shared" si="36"/>
        <v>20.969254924352516</v>
      </c>
      <c r="W111" s="21">
        <f t="shared" si="37"/>
        <v>2.2769756531558265</v>
      </c>
    </row>
    <row r="112" spans="1:23" x14ac:dyDescent="0.35">
      <c r="A112" s="1">
        <v>30</v>
      </c>
      <c r="B112" s="1">
        <v>300</v>
      </c>
      <c r="C112" s="1">
        <v>1572</v>
      </c>
      <c r="D112" s="2" t="s">
        <v>236</v>
      </c>
      <c r="E112" s="3">
        <f t="shared" si="21"/>
        <v>11.877111128783501</v>
      </c>
      <c r="F112" s="3">
        <f t="shared" si="22"/>
        <v>3.3599159373896699</v>
      </c>
      <c r="G112" s="3">
        <f t="shared" si="23"/>
        <v>12.343208815854894</v>
      </c>
      <c r="H112" s="4">
        <f t="shared" si="24"/>
        <v>15.795677565084521</v>
      </c>
      <c r="I112" s="6" t="s">
        <v>237</v>
      </c>
      <c r="J112" s="6">
        <f t="shared" si="25"/>
        <v>8.4424300648198098</v>
      </c>
      <c r="K112" s="6">
        <f t="shared" si="26"/>
        <v>0.13060787651542299</v>
      </c>
      <c r="L112" s="6">
        <f t="shared" si="27"/>
        <v>8.4434402832483677</v>
      </c>
      <c r="M112" s="7">
        <f t="shared" si="28"/>
        <v>0.88631864563594853</v>
      </c>
      <c r="N112" s="8" t="str">
        <f t="shared" si="29"/>
        <v>3,43468106396369+3,22930806087425i</v>
      </c>
      <c r="O112" s="9">
        <f t="shared" si="30"/>
        <v>3.4346810639636902</v>
      </c>
      <c r="P112" s="9">
        <f t="shared" si="31"/>
        <v>3.2293080608742502</v>
      </c>
      <c r="Q112" s="9">
        <f t="shared" si="32"/>
        <v>4.7143890975584695</v>
      </c>
      <c r="R112" s="8">
        <f t="shared" si="33"/>
        <v>43.23479857333102</v>
      </c>
      <c r="S112" s="21">
        <f t="shared" si="34"/>
        <v>3.5818816899901429</v>
      </c>
      <c r="T112" s="21">
        <f t="shared" si="39"/>
        <v>8.0968426399892568</v>
      </c>
      <c r="U112" s="22">
        <f t="shared" si="35"/>
        <v>1.3572638668787533</v>
      </c>
      <c r="V112" s="21">
        <f t="shared" si="36"/>
        <v>16.193685279978514</v>
      </c>
      <c r="W112" s="21">
        <f t="shared" si="37"/>
        <v>2.9484630645873562</v>
      </c>
    </row>
    <row r="113" spans="1:23" x14ac:dyDescent="0.35">
      <c r="A113" s="1">
        <v>40</v>
      </c>
      <c r="B113" s="1">
        <v>300</v>
      </c>
      <c r="C113" s="1">
        <v>1572</v>
      </c>
      <c r="D113" s="2" t="s">
        <v>238</v>
      </c>
      <c r="E113" s="3">
        <f t="shared" si="21"/>
        <v>10.4168264251806</v>
      </c>
      <c r="F113" s="3">
        <f t="shared" si="22"/>
        <v>4.5443186424587596</v>
      </c>
      <c r="G113" s="3">
        <f t="shared" si="23"/>
        <v>11.364906717458751</v>
      </c>
      <c r="H113" s="4">
        <f t="shared" si="24"/>
        <v>23.56913541151814</v>
      </c>
      <c r="I113" s="6" t="s">
        <v>239</v>
      </c>
      <c r="J113" s="6">
        <f t="shared" si="25"/>
        <v>7.2433223606590902</v>
      </c>
      <c r="K113" s="6">
        <f t="shared" si="26"/>
        <v>0.15332934425776101</v>
      </c>
      <c r="L113" s="6">
        <f t="shared" si="27"/>
        <v>7.2449450452183894</v>
      </c>
      <c r="M113" s="7">
        <f t="shared" si="28"/>
        <v>1.2126772787558855</v>
      </c>
      <c r="N113" s="8" t="str">
        <f t="shared" si="29"/>
        <v>3,17350406452151+4,390989298201i</v>
      </c>
      <c r="O113" s="9">
        <f t="shared" si="30"/>
        <v>3.1735040645215098</v>
      </c>
      <c r="P113" s="9">
        <f t="shared" si="31"/>
        <v>4.3909892982010001</v>
      </c>
      <c r="Q113" s="9">
        <f t="shared" si="32"/>
        <v>5.4177407712486811</v>
      </c>
      <c r="R113" s="8">
        <f t="shared" si="33"/>
        <v>54.14319391779874</v>
      </c>
      <c r="S113" s="21">
        <f t="shared" si="34"/>
        <v>3.5818816899901429</v>
      </c>
      <c r="T113" s="21">
        <f t="shared" si="39"/>
        <v>6.5126643543419576</v>
      </c>
      <c r="U113" s="22">
        <f t="shared" si="35"/>
        <v>1.022664530061105</v>
      </c>
      <c r="V113" s="21">
        <f t="shared" si="36"/>
        <v>13.025328708683915</v>
      </c>
      <c r="W113" s="21">
        <f t="shared" si="37"/>
        <v>3.6656643371876125</v>
      </c>
    </row>
    <row r="114" spans="1:23" x14ac:dyDescent="0.35">
      <c r="A114" s="1">
        <v>50</v>
      </c>
      <c r="B114" s="1">
        <v>300</v>
      </c>
      <c r="C114" s="1">
        <v>1572</v>
      </c>
      <c r="D114" s="2" t="s">
        <v>240</v>
      </c>
      <c r="E114" s="3">
        <f t="shared" si="21"/>
        <v>9.5854971312120298</v>
      </c>
      <c r="F114" s="3">
        <f t="shared" si="22"/>
        <v>5.7314363612644499</v>
      </c>
      <c r="G114" s="3">
        <f t="shared" si="23"/>
        <v>11.168308646151319</v>
      </c>
      <c r="H114" s="4">
        <f t="shared" si="24"/>
        <v>30.876381547551727</v>
      </c>
      <c r="I114" s="6" t="s">
        <v>241</v>
      </c>
      <c r="J114" s="6">
        <f t="shared" si="25"/>
        <v>6.47747629872147</v>
      </c>
      <c r="K114" s="6">
        <f t="shared" si="26"/>
        <v>0.177387563210471</v>
      </c>
      <c r="L114" s="6">
        <f t="shared" si="27"/>
        <v>6.479904748380191</v>
      </c>
      <c r="M114" s="7">
        <f t="shared" si="28"/>
        <v>1.5686694400759793</v>
      </c>
      <c r="N114" s="8" t="str">
        <f t="shared" si="29"/>
        <v>3,10802083249056+5,55404879805398i</v>
      </c>
      <c r="O114" s="9">
        <f t="shared" si="30"/>
        <v>3.1080208324905598</v>
      </c>
      <c r="P114" s="9">
        <f t="shared" si="31"/>
        <v>5.5540487980539801</v>
      </c>
      <c r="Q114" s="9">
        <f t="shared" si="32"/>
        <v>6.3645307404678455</v>
      </c>
      <c r="R114" s="8">
        <f t="shared" si="33"/>
        <v>60.76881900321203</v>
      </c>
      <c r="S114" s="21">
        <f t="shared" si="34"/>
        <v>3.5818816899901429</v>
      </c>
      <c r="T114" s="21">
        <f t="shared" si="39"/>
        <v>5.546038658702038</v>
      </c>
      <c r="U114" s="22">
        <f t="shared" si="35"/>
        <v>0.80907838650528496</v>
      </c>
      <c r="V114" s="21">
        <f t="shared" si="36"/>
        <v>11.092077317404076</v>
      </c>
      <c r="W114" s="21">
        <f t="shared" si="37"/>
        <v>4.3045573485727298</v>
      </c>
    </row>
    <row r="115" spans="1:23" x14ac:dyDescent="0.35">
      <c r="A115" s="1">
        <v>60</v>
      </c>
      <c r="B115" s="1">
        <v>300</v>
      </c>
      <c r="C115" s="1">
        <v>1572</v>
      </c>
      <c r="D115" s="2" t="s">
        <v>242</v>
      </c>
      <c r="E115" s="3">
        <f t="shared" si="21"/>
        <v>8.9956796488583901</v>
      </c>
      <c r="F115" s="3">
        <f t="shared" si="22"/>
        <v>6.9653253473331498</v>
      </c>
      <c r="G115" s="3">
        <f t="shared" si="23"/>
        <v>11.377082646227313</v>
      </c>
      <c r="H115" s="4">
        <f t="shared" si="24"/>
        <v>37.750501608565841</v>
      </c>
      <c r="I115" s="6" t="s">
        <v>243</v>
      </c>
      <c r="J115" s="6">
        <f t="shared" si="25"/>
        <v>5.9545193446345603</v>
      </c>
      <c r="K115" s="6">
        <f t="shared" si="26"/>
        <v>0.199854463174122</v>
      </c>
      <c r="L115" s="6">
        <f t="shared" si="27"/>
        <v>5.9578723074666353</v>
      </c>
      <c r="M115" s="7">
        <f t="shared" si="28"/>
        <v>1.9223248235040782</v>
      </c>
      <c r="N115" s="8" t="str">
        <f t="shared" si="29"/>
        <v>3,04116030422383+6,76547088415903i</v>
      </c>
      <c r="O115" s="9">
        <f t="shared" si="30"/>
        <v>3.0411603042238302</v>
      </c>
      <c r="P115" s="9">
        <f t="shared" si="31"/>
        <v>6.7654708841590301</v>
      </c>
      <c r="Q115" s="9">
        <f t="shared" si="32"/>
        <v>7.4175637698903767</v>
      </c>
      <c r="R115" s="8">
        <f t="shared" si="33"/>
        <v>65.795511079095078</v>
      </c>
      <c r="S115" s="21">
        <f t="shared" si="34"/>
        <v>3.5818816899901429</v>
      </c>
      <c r="T115" s="21">
        <f t="shared" si="39"/>
        <v>4.8134736164922174</v>
      </c>
      <c r="U115" s="22">
        <f t="shared" si="35"/>
        <v>0.66333587290624085</v>
      </c>
      <c r="V115" s="21">
        <f t="shared" si="36"/>
        <v>9.6269472329844348</v>
      </c>
      <c r="W115" s="21">
        <f t="shared" si="37"/>
        <v>4.959670160440548</v>
      </c>
    </row>
    <row r="116" spans="1:23" x14ac:dyDescent="0.35">
      <c r="A116" s="1">
        <v>70</v>
      </c>
      <c r="B116" s="1">
        <v>300</v>
      </c>
      <c r="C116" s="1">
        <v>1572</v>
      </c>
      <c r="D116" s="2" t="s">
        <v>244</v>
      </c>
      <c r="E116" s="3">
        <f t="shared" si="21"/>
        <v>8.3592659460009102</v>
      </c>
      <c r="F116" s="3">
        <f t="shared" si="22"/>
        <v>8.1296262507170898</v>
      </c>
      <c r="G116" s="3">
        <f t="shared" si="23"/>
        <v>11.660538157920451</v>
      </c>
      <c r="H116" s="4">
        <f t="shared" si="24"/>
        <v>44.202097107313122</v>
      </c>
      <c r="I116" s="6" t="s">
        <v>245</v>
      </c>
      <c r="J116" s="6">
        <f t="shared" si="25"/>
        <v>5.6013380557999399</v>
      </c>
      <c r="K116" s="6">
        <f t="shared" si="26"/>
        <v>0.221547602112</v>
      </c>
      <c r="L116" s="6">
        <f t="shared" si="27"/>
        <v>5.6057177377526086</v>
      </c>
      <c r="M116" s="7">
        <f t="shared" si="28"/>
        <v>2.2650176148907328</v>
      </c>
      <c r="N116" s="8" t="str">
        <f t="shared" si="29"/>
        <v>2,75792789020097+7,90807864860509i</v>
      </c>
      <c r="O116" s="9">
        <f t="shared" si="30"/>
        <v>2.7579278902009698</v>
      </c>
      <c r="P116" s="9">
        <f t="shared" si="31"/>
        <v>7.9080786486050902</v>
      </c>
      <c r="Q116" s="9">
        <f t="shared" si="32"/>
        <v>8.3751939774593929</v>
      </c>
      <c r="R116" s="8">
        <f t="shared" si="33"/>
        <v>70.77387630777703</v>
      </c>
      <c r="S116" s="21">
        <f t="shared" si="34"/>
        <v>3.5818816899901429</v>
      </c>
      <c r="T116" s="21">
        <f t="shared" si="39"/>
        <v>4.0291079880849576</v>
      </c>
      <c r="U116" s="22">
        <f t="shared" si="35"/>
        <v>0.56502035045385191</v>
      </c>
      <c r="V116" s="21">
        <f t="shared" si="36"/>
        <v>8.0582159761699153</v>
      </c>
      <c r="W116" s="21">
        <f t="shared" si="37"/>
        <v>5.9251927559110413</v>
      </c>
    </row>
    <row r="117" spans="1:23" x14ac:dyDescent="0.35">
      <c r="A117" s="1">
        <v>80</v>
      </c>
      <c r="B117" s="1">
        <v>300</v>
      </c>
      <c r="C117" s="1">
        <v>1572</v>
      </c>
      <c r="D117" s="2" t="s">
        <v>246</v>
      </c>
      <c r="E117" s="3">
        <f t="shared" si="21"/>
        <v>8.2430515041958401</v>
      </c>
      <c r="F117" s="3">
        <f t="shared" si="22"/>
        <v>9.1780318349452106</v>
      </c>
      <c r="G117" s="3">
        <f t="shared" si="23"/>
        <v>12.336294681309013</v>
      </c>
      <c r="H117" s="4">
        <f t="shared" si="24"/>
        <v>48.072086825966316</v>
      </c>
      <c r="I117" s="6" t="s">
        <v>247</v>
      </c>
      <c r="J117" s="6">
        <f t="shared" si="25"/>
        <v>5.2520833221260004</v>
      </c>
      <c r="K117" s="6">
        <f t="shared" si="26"/>
        <v>0.245377335180015</v>
      </c>
      <c r="L117" s="6">
        <f t="shared" si="27"/>
        <v>5.2578122122394335</v>
      </c>
      <c r="M117" s="7">
        <f t="shared" si="28"/>
        <v>2.6749137460686381</v>
      </c>
      <c r="N117" s="8" t="str">
        <f t="shared" si="29"/>
        <v>2,99096818206984+8,9326544997652i</v>
      </c>
      <c r="O117" s="9">
        <f t="shared" si="30"/>
        <v>2.9909681820698402</v>
      </c>
      <c r="P117" s="9">
        <f t="shared" si="31"/>
        <v>8.9326544997651993</v>
      </c>
      <c r="Q117" s="9">
        <f t="shared" si="32"/>
        <v>9.4200959166204683</v>
      </c>
      <c r="R117" s="8">
        <f t="shared" si="33"/>
        <v>71.487634624926855</v>
      </c>
      <c r="S117" s="21">
        <f t="shared" si="34"/>
        <v>3.5818816899901429</v>
      </c>
      <c r="T117" s="21">
        <f t="shared" si="39"/>
        <v>3.761944368240957</v>
      </c>
      <c r="U117" s="22">
        <f t="shared" si="35"/>
        <v>0.46789108834409959</v>
      </c>
      <c r="V117" s="21">
        <f t="shared" si="36"/>
        <v>7.523888736481914</v>
      </c>
      <c r="W117" s="21">
        <f t="shared" si="37"/>
        <v>6.3459847161288998</v>
      </c>
    </row>
    <row r="118" spans="1:23" x14ac:dyDescent="0.35">
      <c r="A118" s="1">
        <v>90</v>
      </c>
      <c r="B118" s="1">
        <v>300</v>
      </c>
      <c r="C118" s="1">
        <v>1572</v>
      </c>
      <c r="D118" s="2" t="s">
        <v>248</v>
      </c>
      <c r="E118" s="3">
        <f t="shared" si="21"/>
        <v>8.0788999883658299</v>
      </c>
      <c r="F118" s="3">
        <f t="shared" si="22"/>
        <v>10.5325451618474</v>
      </c>
      <c r="G118" s="3">
        <f t="shared" si="23"/>
        <v>13.274152801906888</v>
      </c>
      <c r="H118" s="4">
        <f t="shared" si="24"/>
        <v>52.510294268629757</v>
      </c>
      <c r="I118" s="6" t="s">
        <v>249</v>
      </c>
      <c r="J118" s="6">
        <f t="shared" si="25"/>
        <v>5.05482503848165</v>
      </c>
      <c r="K118" s="6">
        <f t="shared" si="26"/>
        <v>0.26654409511987798</v>
      </c>
      <c r="L118" s="6">
        <f t="shared" si="27"/>
        <v>5.0618476788919962</v>
      </c>
      <c r="M118" s="7">
        <f t="shared" si="28"/>
        <v>3.0184468498000174</v>
      </c>
      <c r="N118" s="8" t="str">
        <f t="shared" si="29"/>
        <v>3,02407494988418+10,2660010667275i</v>
      </c>
      <c r="O118" s="9">
        <f t="shared" si="30"/>
        <v>3.0240749498841799</v>
      </c>
      <c r="P118" s="9">
        <f t="shared" si="31"/>
        <v>10.266001066727499</v>
      </c>
      <c r="Q118" s="9">
        <f t="shared" si="32"/>
        <v>10.702140309515995</v>
      </c>
      <c r="R118" s="8">
        <f t="shared" si="33"/>
        <v>73.586510546898609</v>
      </c>
      <c r="S118" s="21">
        <f t="shared" si="34"/>
        <v>3.5818816899901429</v>
      </c>
      <c r="T118" s="21">
        <f t="shared" si="39"/>
        <v>3.4427896401695874</v>
      </c>
      <c r="U118" s="22">
        <f t="shared" si="35"/>
        <v>0.41318114806464368</v>
      </c>
      <c r="V118" s="21">
        <f t="shared" si="36"/>
        <v>6.8855792803391749</v>
      </c>
      <c r="W118" s="21">
        <f t="shared" si="37"/>
        <v>6.9342724821863753</v>
      </c>
    </row>
    <row r="119" spans="1:23" x14ac:dyDescent="0.35">
      <c r="A119" s="1">
        <v>100</v>
      </c>
      <c r="B119" s="1">
        <v>300</v>
      </c>
      <c r="C119" s="1">
        <v>1572</v>
      </c>
      <c r="D119" s="2" t="s">
        <v>250</v>
      </c>
      <c r="E119" s="3">
        <f t="shared" si="21"/>
        <v>7.7678222235772001</v>
      </c>
      <c r="F119" s="3">
        <f t="shared" si="22"/>
        <v>11.3637674712168</v>
      </c>
      <c r="G119" s="3">
        <f t="shared" si="23"/>
        <v>13.764965428107145</v>
      </c>
      <c r="H119" s="4">
        <f t="shared" si="24"/>
        <v>55.645032090207735</v>
      </c>
      <c r="I119" s="6" t="s">
        <v>251</v>
      </c>
      <c r="J119" s="6">
        <f t="shared" si="25"/>
        <v>4.8315258739280402</v>
      </c>
      <c r="K119" s="6">
        <f t="shared" si="26"/>
        <v>0.285281881333601</v>
      </c>
      <c r="L119" s="6">
        <f t="shared" si="27"/>
        <v>4.8399409110291165</v>
      </c>
      <c r="M119" s="7">
        <f t="shared" si="28"/>
        <v>3.3791584965837718</v>
      </c>
      <c r="N119" s="8" t="str">
        <f t="shared" si="29"/>
        <v>2,93629634964916+11,0784855898832i</v>
      </c>
      <c r="O119" s="9">
        <f t="shared" si="30"/>
        <v>2.9362963496491599</v>
      </c>
      <c r="P119" s="9">
        <f t="shared" si="31"/>
        <v>11.078485589883201</v>
      </c>
      <c r="Q119" s="9">
        <f t="shared" si="32"/>
        <v>11.461006902458996</v>
      </c>
      <c r="R119" s="8">
        <f t="shared" si="33"/>
        <v>75.155368012768392</v>
      </c>
      <c r="S119" s="21">
        <f t="shared" si="34"/>
        <v>3.5818816899901429</v>
      </c>
      <c r="T119" s="21">
        <f t="shared" si="39"/>
        <v>2.9767234905802371</v>
      </c>
      <c r="U119" s="22">
        <f t="shared" si="35"/>
        <v>0.35122858037291449</v>
      </c>
      <c r="V119" s="21">
        <f t="shared" si="36"/>
        <v>5.9534469811604742</v>
      </c>
      <c r="W119" s="21">
        <f t="shared" si="37"/>
        <v>8.0199728121642959</v>
      </c>
    </row>
    <row r="120" spans="1:23" x14ac:dyDescent="0.35">
      <c r="A120" s="1">
        <v>150</v>
      </c>
      <c r="B120" s="1">
        <v>300</v>
      </c>
      <c r="C120" s="1">
        <v>1572</v>
      </c>
      <c r="D120" s="2" t="s">
        <v>252</v>
      </c>
      <c r="E120" s="3">
        <f t="shared" si="21"/>
        <v>7.5569701388302004</v>
      </c>
      <c r="F120" s="3">
        <f t="shared" si="22"/>
        <v>16.546233852865001</v>
      </c>
      <c r="G120" s="3">
        <f t="shared" si="23"/>
        <v>18.190262570751063</v>
      </c>
      <c r="H120" s="4">
        <f t="shared" si="24"/>
        <v>65.452945747034249</v>
      </c>
      <c r="I120" s="6" t="s">
        <v>253</v>
      </c>
      <c r="J120" s="6">
        <f t="shared" si="25"/>
        <v>4.3153335369324397</v>
      </c>
      <c r="K120" s="6">
        <f t="shared" si="26"/>
        <v>0.38764472120688898</v>
      </c>
      <c r="L120" s="6">
        <f t="shared" si="27"/>
        <v>4.3327095407900824</v>
      </c>
      <c r="M120" s="7">
        <f t="shared" si="28"/>
        <v>5.1330801267595527</v>
      </c>
      <c r="N120" s="8" t="str">
        <f t="shared" si="29"/>
        <v>3,24163660189776+16,1585891316581i</v>
      </c>
      <c r="O120" s="9">
        <f t="shared" si="30"/>
        <v>3.2416366018977598</v>
      </c>
      <c r="P120" s="9">
        <f t="shared" si="31"/>
        <v>16.158589131658101</v>
      </c>
      <c r="Q120" s="9">
        <f t="shared" si="32"/>
        <v>16.480540360816526</v>
      </c>
      <c r="R120" s="8">
        <f t="shared" si="33"/>
        <v>78.65625383305634</v>
      </c>
      <c r="S120" s="21">
        <f t="shared" si="34"/>
        <v>3.5818816899901429</v>
      </c>
      <c r="T120" s="21">
        <f t="shared" si="39"/>
        <v>1.9732342627582775</v>
      </c>
      <c r="U120" s="22">
        <f t="shared" si="35"/>
        <v>0.20961827212165843</v>
      </c>
      <c r="V120" s="21">
        <f t="shared" si="36"/>
        <v>3.946468525516555</v>
      </c>
      <c r="W120" s="21">
        <f t="shared" si="37"/>
        <v>12.098533820517178</v>
      </c>
    </row>
    <row r="121" spans="1:23" x14ac:dyDescent="0.35">
      <c r="A121" s="1">
        <v>200</v>
      </c>
      <c r="B121" s="1">
        <v>300</v>
      </c>
      <c r="C121" s="1">
        <v>1572</v>
      </c>
      <c r="D121" s="2" t="s">
        <v>254</v>
      </c>
      <c r="E121" s="3">
        <f t="shared" si="21"/>
        <v>7.9200255590914503</v>
      </c>
      <c r="F121" s="3">
        <f t="shared" si="22"/>
        <v>21.724007956489402</v>
      </c>
      <c r="G121" s="3">
        <f t="shared" si="23"/>
        <v>23.122701540915948</v>
      </c>
      <c r="H121" s="4">
        <f t="shared" si="24"/>
        <v>69.969419571869878</v>
      </c>
      <c r="I121" s="6" t="s">
        <v>255</v>
      </c>
      <c r="J121" s="6">
        <f t="shared" si="25"/>
        <v>4.0131027791484097</v>
      </c>
      <c r="K121" s="6">
        <f t="shared" si="26"/>
        <v>0.48803339439121901</v>
      </c>
      <c r="L121" s="6">
        <f t="shared" si="27"/>
        <v>4.04266873612589</v>
      </c>
      <c r="M121" s="7">
        <f t="shared" si="28"/>
        <v>6.9336922498206848</v>
      </c>
      <c r="N121" s="8" t="str">
        <f t="shared" si="29"/>
        <v>3,90692277994304+21,2359745620982i</v>
      </c>
      <c r="O121" s="9">
        <f t="shared" si="30"/>
        <v>3.9069227799430402</v>
      </c>
      <c r="P121" s="9">
        <f t="shared" si="31"/>
        <v>21.2359745620982</v>
      </c>
      <c r="Q121" s="9">
        <f t="shared" si="32"/>
        <v>21.592375071087471</v>
      </c>
      <c r="R121" s="8">
        <f t="shared" si="33"/>
        <v>79.575487297993206</v>
      </c>
      <c r="S121" s="21">
        <f t="shared" si="34"/>
        <v>3.5818816899901429</v>
      </c>
      <c r="T121" s="21">
        <f t="shared" si="39"/>
        <v>1.528683814787517</v>
      </c>
      <c r="U121" s="22">
        <f t="shared" si="35"/>
        <v>0.12864384868530238</v>
      </c>
      <c r="V121" s="21">
        <f t="shared" si="36"/>
        <v>3.0573676295750341</v>
      </c>
      <c r="W121" s="21">
        <f t="shared" si="37"/>
        <v>15.616860225018225</v>
      </c>
    </row>
    <row r="122" spans="1:23" x14ac:dyDescent="0.35">
      <c r="A122" s="1">
        <v>250</v>
      </c>
      <c r="B122" s="1">
        <v>300</v>
      </c>
      <c r="C122" s="1">
        <v>1572</v>
      </c>
      <c r="D122" s="2" t="s">
        <v>256</v>
      </c>
      <c r="E122" s="3">
        <f t="shared" si="21"/>
        <v>8.4146365035066708</v>
      </c>
      <c r="F122" s="3">
        <f t="shared" si="22"/>
        <v>27.450407527682302</v>
      </c>
      <c r="G122" s="3">
        <f t="shared" si="23"/>
        <v>28.711164743388313</v>
      </c>
      <c r="H122" s="4">
        <f t="shared" si="24"/>
        <v>72.957624663512391</v>
      </c>
      <c r="I122" s="6" t="s">
        <v>257</v>
      </c>
      <c r="J122" s="6">
        <f t="shared" si="25"/>
        <v>3.8618307326055499</v>
      </c>
      <c r="K122" s="6">
        <f t="shared" si="26"/>
        <v>0.56744126971660802</v>
      </c>
      <c r="L122" s="6">
        <f t="shared" si="27"/>
        <v>3.903296837530335</v>
      </c>
      <c r="M122" s="7">
        <f t="shared" si="28"/>
        <v>8.3589876683321425</v>
      </c>
      <c r="N122" s="8" t="str">
        <f t="shared" si="29"/>
        <v>4,55280577090112+26,8829662579657i</v>
      </c>
      <c r="O122" s="9">
        <f t="shared" si="30"/>
        <v>4.55280577090112</v>
      </c>
      <c r="P122" s="9">
        <f t="shared" si="31"/>
        <v>26.882966257965698</v>
      </c>
      <c r="Q122" s="9">
        <f t="shared" si="32"/>
        <v>27.265764526498661</v>
      </c>
      <c r="R122" s="8">
        <f t="shared" si="33"/>
        <v>80.387791272939708</v>
      </c>
      <c r="S122" s="21">
        <f t="shared" si="34"/>
        <v>3.5818816899901429</v>
      </c>
      <c r="T122" s="21">
        <f t="shared" si="39"/>
        <v>1.1771497959635773</v>
      </c>
      <c r="U122" s="22">
        <f t="shared" si="35"/>
        <v>8.9733602435393828E-2</v>
      </c>
      <c r="V122" s="21">
        <f t="shared" si="36"/>
        <v>2.3542995919271545</v>
      </c>
      <c r="W122" s="21">
        <f t="shared" si="37"/>
        <v>20.280546745745664</v>
      </c>
    </row>
    <row r="123" spans="1:23" x14ac:dyDescent="0.35">
      <c r="A123" s="1">
        <v>300</v>
      </c>
      <c r="B123" s="1">
        <v>300</v>
      </c>
      <c r="C123" s="1">
        <v>1572</v>
      </c>
      <c r="D123" s="2" t="s">
        <v>258</v>
      </c>
      <c r="E123" s="3">
        <f t="shared" si="21"/>
        <v>9.0818151730060706</v>
      </c>
      <c r="F123" s="3">
        <f t="shared" si="22"/>
        <v>32.109412338223599</v>
      </c>
      <c r="G123" s="3">
        <f t="shared" si="23"/>
        <v>33.369053440916019</v>
      </c>
      <c r="H123" s="4">
        <f t="shared" si="24"/>
        <v>74.206993048521312</v>
      </c>
      <c r="I123" s="6" t="s">
        <v>259</v>
      </c>
      <c r="J123" s="6">
        <f t="shared" si="25"/>
        <v>3.7912503452048401</v>
      </c>
      <c r="K123" s="6">
        <f t="shared" si="26"/>
        <v>0.63574202485777398</v>
      </c>
      <c r="L123" s="6">
        <f t="shared" si="27"/>
        <v>3.844183541688154</v>
      </c>
      <c r="M123" s="7">
        <f t="shared" si="28"/>
        <v>9.5191733874950355</v>
      </c>
      <c r="N123" s="8" t="str">
        <f t="shared" si="29"/>
        <v>5,29056482780123+31,4736703133658i</v>
      </c>
      <c r="O123" s="9">
        <f t="shared" si="30"/>
        <v>5.2905648278012301</v>
      </c>
      <c r="P123" s="9">
        <f t="shared" si="31"/>
        <v>31.473670313365801</v>
      </c>
      <c r="Q123" s="9">
        <f t="shared" si="32"/>
        <v>31.915231460724382</v>
      </c>
      <c r="R123" s="8">
        <f t="shared" si="33"/>
        <v>80.458073791343864</v>
      </c>
      <c r="S123" s="21">
        <f t="shared" si="34"/>
        <v>3.5818816899901429</v>
      </c>
      <c r="T123" s="21">
        <f t="shared" si="39"/>
        <v>1.0230597959596071</v>
      </c>
      <c r="U123" s="22">
        <f t="shared" si="35"/>
        <v>7.323018301554593E-2</v>
      </c>
      <c r="V123" s="21">
        <f t="shared" si="36"/>
        <v>2.0461195919192141</v>
      </c>
      <c r="W123" s="21">
        <f t="shared" si="37"/>
        <v>23.33513794410398</v>
      </c>
    </row>
    <row r="124" spans="1:23" x14ac:dyDescent="0.35">
      <c r="A124" s="1">
        <v>350</v>
      </c>
      <c r="B124" s="1">
        <v>300</v>
      </c>
      <c r="C124" s="1">
        <v>1572</v>
      </c>
      <c r="D124" s="2" t="s">
        <v>260</v>
      </c>
      <c r="E124" s="3">
        <f t="shared" si="21"/>
        <v>9.8088369519373302</v>
      </c>
      <c r="F124" s="3">
        <f t="shared" si="22"/>
        <v>34.413575125848801</v>
      </c>
      <c r="G124" s="3">
        <f t="shared" si="23"/>
        <v>35.784178561092197</v>
      </c>
      <c r="H124" s="4">
        <f t="shared" si="24"/>
        <v>74.090957448169888</v>
      </c>
      <c r="I124" s="6" t="s">
        <v>261</v>
      </c>
      <c r="J124" s="6">
        <f t="shared" si="25"/>
        <v>3.7683101671235502</v>
      </c>
      <c r="K124" s="6">
        <f t="shared" si="26"/>
        <v>0.70435459994742</v>
      </c>
      <c r="L124" s="6">
        <f t="shared" si="27"/>
        <v>3.8335723441867908</v>
      </c>
      <c r="M124" s="7">
        <f t="shared" si="28"/>
        <v>10.587285461977419</v>
      </c>
      <c r="N124" s="8" t="str">
        <f t="shared" si="29"/>
        <v>6,04052678481378+33,7092205259014i</v>
      </c>
      <c r="O124" s="9">
        <f t="shared" si="30"/>
        <v>6.04052678481378</v>
      </c>
      <c r="P124" s="9">
        <f t="shared" si="31"/>
        <v>33.709220525901401</v>
      </c>
      <c r="Q124" s="9">
        <f t="shared" si="32"/>
        <v>34.246160548328696</v>
      </c>
      <c r="R124" s="8">
        <f t="shared" si="33"/>
        <v>79.840703191736168</v>
      </c>
      <c r="S124" s="21">
        <f t="shared" si="34"/>
        <v>3.5818816899901429</v>
      </c>
      <c r="T124" s="21">
        <f t="shared" si="39"/>
        <v>0.91023706414014738</v>
      </c>
      <c r="U124" s="22">
        <f t="shared" si="35"/>
        <v>7.026771847323092E-2</v>
      </c>
      <c r="V124" s="21">
        <f t="shared" si="36"/>
        <v>1.8204741282802948</v>
      </c>
      <c r="W124" s="21">
        <f t="shared" si="37"/>
        <v>26.227498752026854</v>
      </c>
    </row>
    <row r="125" spans="1:23" x14ac:dyDescent="0.35">
      <c r="A125" s="1">
        <v>400</v>
      </c>
      <c r="B125" s="1">
        <v>300</v>
      </c>
      <c r="C125" s="1">
        <v>1572</v>
      </c>
      <c r="D125" s="2" t="s">
        <v>262</v>
      </c>
      <c r="E125" s="3">
        <f t="shared" si="21"/>
        <v>10.5217218433179</v>
      </c>
      <c r="F125" s="3">
        <f t="shared" si="22"/>
        <v>38.868889494406702</v>
      </c>
      <c r="G125" s="3">
        <f t="shared" si="23"/>
        <v>40.267818429566709</v>
      </c>
      <c r="H125" s="4">
        <f t="shared" si="24"/>
        <v>74.853168423118234</v>
      </c>
      <c r="I125" s="6" t="s">
        <v>263</v>
      </c>
      <c r="J125" s="6">
        <f t="shared" si="25"/>
        <v>3.7299217451655302</v>
      </c>
      <c r="K125" s="6">
        <f t="shared" si="26"/>
        <v>0.72570321445820896</v>
      </c>
      <c r="L125" s="6">
        <f t="shared" si="27"/>
        <v>3.799863337086435</v>
      </c>
      <c r="M125" s="7">
        <f t="shared" si="28"/>
        <v>11.010063029723328</v>
      </c>
      <c r="N125" s="8" t="str">
        <f t="shared" si="29"/>
        <v>6,79180009815237+38,1431862799485i</v>
      </c>
      <c r="O125" s="9">
        <f t="shared" si="30"/>
        <v>6.7918000981523701</v>
      </c>
      <c r="P125" s="9">
        <f t="shared" si="31"/>
        <v>38.143186279948502</v>
      </c>
      <c r="Q125" s="9">
        <f t="shared" si="32"/>
        <v>38.74314401491074</v>
      </c>
      <c r="R125" s="8">
        <f t="shared" si="33"/>
        <v>79.903692580808368</v>
      </c>
      <c r="S125" s="21">
        <f t="shared" si="34"/>
        <v>3.5818816899901429</v>
      </c>
      <c r="T125" s="21">
        <f t="shared" si="39"/>
        <v>0.76661884055723695</v>
      </c>
      <c r="U125" s="22">
        <f t="shared" si="35"/>
        <v>6.0856741222207134E-2</v>
      </c>
      <c r="V125" s="21">
        <f t="shared" si="36"/>
        <v>1.5332376811144739</v>
      </c>
      <c r="W125" s="21">
        <f t="shared" si="37"/>
        <v>31.140953236201984</v>
      </c>
    </row>
    <row r="126" spans="1:23" x14ac:dyDescent="0.35">
      <c r="A126" s="1">
        <v>500</v>
      </c>
      <c r="B126" s="1">
        <v>300</v>
      </c>
      <c r="C126" s="1">
        <v>1572</v>
      </c>
      <c r="D126" s="2" t="s">
        <v>264</v>
      </c>
      <c r="E126" s="3">
        <f t="shared" si="21"/>
        <v>12.0595552333982</v>
      </c>
      <c r="F126" s="3">
        <f t="shared" si="22"/>
        <v>46.168453535728297</v>
      </c>
      <c r="G126" s="3">
        <f t="shared" si="23"/>
        <v>47.717491282632253</v>
      </c>
      <c r="H126" s="4">
        <f t="shared" si="24"/>
        <v>75.360988624337935</v>
      </c>
      <c r="I126" s="6" t="s">
        <v>265</v>
      </c>
      <c r="J126" s="6">
        <f t="shared" si="25"/>
        <v>3.7512167467615001</v>
      </c>
      <c r="K126" s="6">
        <f t="shared" si="26"/>
        <v>0.79263528581421905</v>
      </c>
      <c r="L126" s="6">
        <f t="shared" si="27"/>
        <v>3.8340445716634175</v>
      </c>
      <c r="M126" s="7">
        <f t="shared" si="28"/>
        <v>11.931145523067563</v>
      </c>
      <c r="N126" s="8" t="str">
        <f t="shared" si="29"/>
        <v>8,3083384866367+45,3758182499141i</v>
      </c>
      <c r="O126" s="9">
        <f t="shared" si="30"/>
        <v>8.3083384866366998</v>
      </c>
      <c r="P126" s="9">
        <f t="shared" si="31"/>
        <v>45.375818249914097</v>
      </c>
      <c r="Q126" s="9">
        <f t="shared" si="32"/>
        <v>46.130178519682381</v>
      </c>
      <c r="R126" s="8">
        <f t="shared" si="33"/>
        <v>79.624045032567025</v>
      </c>
      <c r="S126" s="21">
        <f t="shared" si="34"/>
        <v>3.5818816899901429</v>
      </c>
      <c r="T126" s="21">
        <f t="shared" si="39"/>
        <v>0.61133666072432691</v>
      </c>
      <c r="U126" s="22">
        <f t="shared" si="35"/>
        <v>7.0399556294102092E-2</v>
      </c>
      <c r="V126" s="21">
        <f t="shared" si="36"/>
        <v>1.2226733214486538</v>
      </c>
      <c r="W126" s="21">
        <f t="shared" si="37"/>
        <v>39.050891264231872</v>
      </c>
    </row>
    <row r="127" spans="1:23" x14ac:dyDescent="0.35">
      <c r="A127" s="1">
        <v>600</v>
      </c>
      <c r="B127" s="1">
        <v>300</v>
      </c>
      <c r="C127" s="1">
        <v>1572</v>
      </c>
      <c r="D127" s="2" t="s">
        <v>266</v>
      </c>
      <c r="E127" s="3">
        <f t="shared" si="21"/>
        <v>13.610705198902799</v>
      </c>
      <c r="F127" s="3">
        <f t="shared" si="22"/>
        <v>55.285778371794102</v>
      </c>
      <c r="G127" s="3">
        <f t="shared" si="23"/>
        <v>56.936531209642339</v>
      </c>
      <c r="H127" s="4">
        <f t="shared" si="24"/>
        <v>76.16949420276238</v>
      </c>
      <c r="I127" s="6" t="s">
        <v>267</v>
      </c>
      <c r="J127" s="6">
        <f t="shared" si="25"/>
        <v>3.7323117655821898</v>
      </c>
      <c r="K127" s="6">
        <f t="shared" si="26"/>
        <v>0.79731659316705195</v>
      </c>
      <c r="L127" s="6">
        <f t="shared" si="27"/>
        <v>3.8165252344564369</v>
      </c>
      <c r="M127" s="7">
        <f t="shared" si="28"/>
        <v>12.058579926635128</v>
      </c>
      <c r="N127" s="8" t="str">
        <f t="shared" si="29"/>
        <v>9,87839343332061+54,488461778627i</v>
      </c>
      <c r="O127" s="9">
        <f t="shared" si="30"/>
        <v>9.8783934333206105</v>
      </c>
      <c r="P127" s="9">
        <f t="shared" si="31"/>
        <v>54.488461778626998</v>
      </c>
      <c r="Q127" s="9">
        <f t="shared" si="32"/>
        <v>55.376665878548231</v>
      </c>
      <c r="R127" s="8">
        <f t="shared" si="33"/>
        <v>79.724266986241147</v>
      </c>
      <c r="S127" s="21">
        <f t="shared" si="34"/>
        <v>3.5818816899901429</v>
      </c>
      <c r="T127" s="21">
        <f t="shared" si="39"/>
        <v>0.54942142238525671</v>
      </c>
      <c r="U127" s="22">
        <f t="shared" si="35"/>
        <v>6.5508457502106862E-2</v>
      </c>
      <c r="V127" s="21">
        <f t="shared" si="36"/>
        <v>1.0988428447705134</v>
      </c>
      <c r="W127" s="21">
        <f t="shared" si="37"/>
        <v>43.45160288825484</v>
      </c>
    </row>
    <row r="128" spans="1:23" x14ac:dyDescent="0.35">
      <c r="A128" s="1">
        <v>800</v>
      </c>
      <c r="B128" s="1">
        <v>300</v>
      </c>
      <c r="C128" s="1">
        <v>1572</v>
      </c>
      <c r="D128" s="2" t="s">
        <v>268</v>
      </c>
      <c r="E128" s="3">
        <f t="shared" si="21"/>
        <v>16.444910510463298</v>
      </c>
      <c r="F128" s="3">
        <f t="shared" si="22"/>
        <v>65.6872901333073</v>
      </c>
      <c r="G128" s="3">
        <f t="shared" si="23"/>
        <v>67.714512231533035</v>
      </c>
      <c r="H128" s="4">
        <f t="shared" si="24"/>
        <v>75.94480421558309</v>
      </c>
      <c r="I128" s="6" t="s">
        <v>269</v>
      </c>
      <c r="J128" s="6">
        <f t="shared" si="25"/>
        <v>3.7678253421004402</v>
      </c>
      <c r="K128" s="6">
        <f t="shared" si="26"/>
        <v>0.805212453008184</v>
      </c>
      <c r="L128" s="6">
        <f t="shared" si="27"/>
        <v>3.8529047357875013</v>
      </c>
      <c r="M128" s="7">
        <f t="shared" si="28"/>
        <v>12.063077361492434</v>
      </c>
      <c r="N128" s="8" t="str">
        <f t="shared" si="29"/>
        <v>12,6770851683629+64,8820776802991i</v>
      </c>
      <c r="O128" s="9">
        <f t="shared" si="30"/>
        <v>12.6770851683629</v>
      </c>
      <c r="P128" s="9">
        <f t="shared" si="31"/>
        <v>64.882077680299105</v>
      </c>
      <c r="Q128" s="9">
        <f t="shared" si="32"/>
        <v>66.108944118616009</v>
      </c>
      <c r="R128" s="8">
        <f t="shared" si="33"/>
        <v>78.944456303362117</v>
      </c>
      <c r="S128" s="21">
        <f t="shared" si="34"/>
        <v>3.5818816899901429</v>
      </c>
      <c r="T128" s="21">
        <f t="shared" si="39"/>
        <v>0.37218244797118727</v>
      </c>
      <c r="U128" s="22">
        <f t="shared" si="35"/>
        <v>7.5664990989164752E-2</v>
      </c>
      <c r="V128" s="21">
        <f t="shared" si="36"/>
        <v>0.74436489594237454</v>
      </c>
      <c r="W128" s="21">
        <f t="shared" si="37"/>
        <v>64.143920794546617</v>
      </c>
    </row>
    <row r="129" spans="1:23" x14ac:dyDescent="0.35">
      <c r="A129" s="1">
        <v>1000</v>
      </c>
      <c r="B129" s="1">
        <v>300</v>
      </c>
      <c r="C129" s="1">
        <v>1572</v>
      </c>
      <c r="D129" s="2" t="s">
        <v>270</v>
      </c>
      <c r="E129" s="3">
        <f t="shared" si="21"/>
        <v>19.5394276499371</v>
      </c>
      <c r="F129" s="3">
        <f t="shared" si="22"/>
        <v>78.661534717181297</v>
      </c>
      <c r="G129" s="3">
        <f t="shared" si="23"/>
        <v>81.051997365576668</v>
      </c>
      <c r="H129" s="4">
        <f t="shared" si="24"/>
        <v>76.050136605204301</v>
      </c>
      <c r="I129" s="6" t="s">
        <v>271</v>
      </c>
      <c r="J129" s="6">
        <f t="shared" si="25"/>
        <v>3.7725552200449401</v>
      </c>
      <c r="K129" s="6">
        <f t="shared" si="26"/>
        <v>0.83031593485507604</v>
      </c>
      <c r="L129" s="6">
        <f t="shared" si="27"/>
        <v>3.8628483583959885</v>
      </c>
      <c r="M129" s="7">
        <f t="shared" si="28"/>
        <v>12.412543513086751</v>
      </c>
      <c r="N129" s="8" t="str">
        <f t="shared" si="29"/>
        <v>15,7668724298922+77,8312187823262i</v>
      </c>
      <c r="O129" s="9">
        <f t="shared" si="30"/>
        <v>15.766872429892199</v>
      </c>
      <c r="P129" s="9">
        <f t="shared" si="31"/>
        <v>77.831218782326204</v>
      </c>
      <c r="Q129" s="9">
        <f t="shared" si="32"/>
        <v>79.41217087677947</v>
      </c>
      <c r="R129" s="8">
        <f t="shared" si="33"/>
        <v>78.548125061911108</v>
      </c>
      <c r="S129" s="21">
        <f t="shared" si="34"/>
        <v>3.5818816899901429</v>
      </c>
      <c r="T129" s="21">
        <f t="shared" si="39"/>
        <v>0.29329012799239695</v>
      </c>
      <c r="U129" s="22">
        <f t="shared" si="35"/>
        <v>7.8441080058849963E-2</v>
      </c>
      <c r="V129" s="21">
        <f t="shared" si="36"/>
        <v>0.58658025598479391</v>
      </c>
      <c r="W129" s="21">
        <f t="shared" si="37"/>
        <v>81.398039638085507</v>
      </c>
    </row>
    <row r="130" spans="1:23" x14ac:dyDescent="0.35">
      <c r="A130" s="1">
        <v>1500</v>
      </c>
      <c r="B130" s="1">
        <v>300</v>
      </c>
      <c r="C130" s="1">
        <v>1572</v>
      </c>
      <c r="D130" s="2" t="s">
        <v>272</v>
      </c>
      <c r="E130" s="3">
        <f t="shared" si="21"/>
        <v>27.1667164557816</v>
      </c>
      <c r="F130" s="3">
        <f t="shared" si="22"/>
        <v>134.24983074847401</v>
      </c>
      <c r="G130" s="3">
        <f t="shared" si="23"/>
        <v>136.97097334465707</v>
      </c>
      <c r="H130" s="4">
        <f t="shared" si="24"/>
        <v>78.560141894523611</v>
      </c>
      <c r="I130" s="6" t="s">
        <v>273</v>
      </c>
      <c r="J130" s="6">
        <f t="shared" si="25"/>
        <v>3.7915999999999999</v>
      </c>
      <c r="K130" s="6">
        <f t="shared" si="26"/>
        <v>0.83050000000000002</v>
      </c>
      <c r="L130" s="6">
        <f t="shared" si="27"/>
        <v>3.8814895091961801</v>
      </c>
      <c r="M130" s="7">
        <f t="shared" si="28"/>
        <v>12.354769356126255</v>
      </c>
      <c r="N130" s="8" t="str">
        <f t="shared" si="29"/>
        <v>23,3751164557816+133,419330748474i</v>
      </c>
      <c r="O130" s="9">
        <f t="shared" si="30"/>
        <v>23.375116455781601</v>
      </c>
      <c r="P130" s="9">
        <f t="shared" si="31"/>
        <v>133.41933074847401</v>
      </c>
      <c r="Q130" s="9">
        <f t="shared" si="32"/>
        <v>135.45151858392748</v>
      </c>
      <c r="R130" s="8">
        <f t="shared" si="33"/>
        <v>80.062615512518761</v>
      </c>
      <c r="S130" s="21">
        <f t="shared" si="34"/>
        <v>3.5818816899901429</v>
      </c>
      <c r="T130" s="21">
        <f t="shared" si="39"/>
        <v>0.2758549693501271</v>
      </c>
      <c r="U130" s="22">
        <f t="shared" si="35"/>
        <v>8.364536998620456E-2</v>
      </c>
      <c r="V130" s="21">
        <f t="shared" si="36"/>
        <v>0.5517099387002542</v>
      </c>
      <c r="W130" s="21">
        <f t="shared" si="37"/>
        <v>86.542727579010361</v>
      </c>
    </row>
    <row r="131" spans="1:23" x14ac:dyDescent="0.35">
      <c r="A131" s="1">
        <v>10</v>
      </c>
      <c r="B131" s="1">
        <v>5252</v>
      </c>
      <c r="C131" s="1">
        <v>0</v>
      </c>
      <c r="D131" s="2" t="s">
        <v>274</v>
      </c>
      <c r="E131" s="3">
        <f t="shared" si="21"/>
        <v>338.19358681895102</v>
      </c>
      <c r="F131" s="3">
        <f t="shared" si="22"/>
        <v>-1.5952368737697102E-8</v>
      </c>
      <c r="G131" s="3">
        <f t="shared" si="23"/>
        <v>338.19358681895102</v>
      </c>
      <c r="H131" s="4">
        <f t="shared" si="24"/>
        <v>-2.7026041815387356E-9</v>
      </c>
      <c r="I131" s="5" t="s">
        <v>275</v>
      </c>
      <c r="J131" s="6">
        <f t="shared" si="25"/>
        <v>274.32683959579202</v>
      </c>
      <c r="K131" s="6">
        <f t="shared" si="26"/>
        <v>-1.2216323630621501E-8</v>
      </c>
      <c r="L131" s="6">
        <f t="shared" si="27"/>
        <v>274.32683959579202</v>
      </c>
      <c r="M131" s="7">
        <f t="shared" si="28"/>
        <v>-2.5514958223988648E-9</v>
      </c>
      <c r="N131" s="8" t="str">
        <f t="shared" si="29"/>
        <v>63,866747223159-3,7360451070756E-09i</v>
      </c>
      <c r="O131" s="9">
        <f t="shared" si="30"/>
        <v>63.866747223159003</v>
      </c>
      <c r="P131" s="9">
        <f t="shared" si="31"/>
        <v>-3.7360451070756002E-9</v>
      </c>
      <c r="Q131" s="9">
        <f t="shared" si="32"/>
        <v>63.866747223159003</v>
      </c>
      <c r="R131" s="8">
        <f t="shared" si="33"/>
        <v>-3.3516599171393613E-9</v>
      </c>
      <c r="S131" s="21">
        <f t="shared" si="34"/>
        <v>62.706808786094101</v>
      </c>
      <c r="T131" s="21">
        <f t="shared" ref="T131:T151" si="40">E131-S131</f>
        <v>275.48677803285693</v>
      </c>
      <c r="U131" s="22">
        <f t="shared" si="35"/>
        <v>3.3747536337174746</v>
      </c>
      <c r="V131" s="21">
        <f t="shared" si="36"/>
        <v>550.97355606571386</v>
      </c>
      <c r="W131" s="21">
        <f t="shared" si="37"/>
        <v>1.5170995992753957</v>
      </c>
    </row>
    <row r="132" spans="1:23" x14ac:dyDescent="0.35">
      <c r="A132" s="1">
        <v>20</v>
      </c>
      <c r="B132" s="1">
        <v>5252</v>
      </c>
      <c r="C132" s="1">
        <v>0</v>
      </c>
      <c r="D132" s="2" t="s">
        <v>276</v>
      </c>
      <c r="E132" s="3">
        <f t="shared" si="21"/>
        <v>246.258142618606</v>
      </c>
      <c r="F132" s="3">
        <f t="shared" si="22"/>
        <v>-1.20864133564064E-8</v>
      </c>
      <c r="G132" s="3">
        <f t="shared" si="23"/>
        <v>246.258142618606</v>
      </c>
      <c r="H132" s="4">
        <f t="shared" si="24"/>
        <v>-2.8120916831779617E-9</v>
      </c>
      <c r="I132" s="5" t="s">
        <v>277</v>
      </c>
      <c r="J132" s="6">
        <f t="shared" si="25"/>
        <v>185.80092928203899</v>
      </c>
      <c r="K132" s="6">
        <f t="shared" si="26"/>
        <v>-8.48089502661509E-9</v>
      </c>
      <c r="L132" s="6">
        <f t="shared" si="27"/>
        <v>185.80092928203899</v>
      </c>
      <c r="M132" s="7">
        <f t="shared" si="28"/>
        <v>-2.6152694359290676E-9</v>
      </c>
      <c r="N132" s="8" t="str">
        <f t="shared" si="29"/>
        <v>60,457213336567-3,60551832979131E-09i</v>
      </c>
      <c r="O132" s="9">
        <f t="shared" si="30"/>
        <v>60.457213336567001</v>
      </c>
      <c r="P132" s="9">
        <f t="shared" si="31"/>
        <v>-3.6055183297913102E-9</v>
      </c>
      <c r="Q132" s="9">
        <f t="shared" si="32"/>
        <v>60.457213336567001</v>
      </c>
      <c r="R132" s="8">
        <f t="shared" si="33"/>
        <v>-3.4169782537620052E-9</v>
      </c>
      <c r="S132" s="21">
        <f t="shared" si="34"/>
        <v>62.706808786094101</v>
      </c>
      <c r="T132" s="21">
        <f t="shared" si="40"/>
        <v>183.55133383251189</v>
      </c>
      <c r="U132" s="22">
        <f t="shared" si="35"/>
        <v>1.9630104430261219</v>
      </c>
      <c r="V132" s="21">
        <f t="shared" si="36"/>
        <v>367.10266766502377</v>
      </c>
      <c r="W132" s="21">
        <f t="shared" si="37"/>
        <v>2.2769699997968011</v>
      </c>
    </row>
    <row r="133" spans="1:23" x14ac:dyDescent="0.35">
      <c r="A133" s="1">
        <v>30</v>
      </c>
      <c r="B133" s="1">
        <v>5252</v>
      </c>
      <c r="C133" s="1">
        <v>0</v>
      </c>
      <c r="D133" s="2" t="s">
        <v>278</v>
      </c>
      <c r="E133" s="3">
        <f t="shared" ref="E133:E196" si="41">IMREAL(D133)</f>
        <v>204.45543885279901</v>
      </c>
      <c r="F133" s="3">
        <f t="shared" ref="F133:F196" si="42">IMAGINARY(D133)</f>
        <v>-1.02248782437143E-8</v>
      </c>
      <c r="G133" s="3">
        <f t="shared" ref="G133:G196" si="43">IMABS(D133)</f>
        <v>204.45543885279901</v>
      </c>
      <c r="H133" s="4">
        <f t="shared" ref="H133:H196" si="44">DEGREES(IMARGUMENT(D133))</f>
        <v>-2.8653792370950503E-9</v>
      </c>
      <c r="I133" s="5" t="s">
        <v>279</v>
      </c>
      <c r="J133" s="6">
        <f t="shared" ref="J133:J196" si="45">IMREAL(I133)</f>
        <v>147.352928139022</v>
      </c>
      <c r="K133" s="6">
        <f t="shared" ref="K133:K196" si="46">IMAGINARY(I133)</f>
        <v>-6.8121976401142596E-9</v>
      </c>
      <c r="L133" s="6">
        <f t="shared" ref="L133:L196" si="47">IMABS(I133)</f>
        <v>147.352928139022</v>
      </c>
      <c r="M133" s="7">
        <f t="shared" ref="M133:M196" si="48">DEGREES(IMARGUMENT(I133))</f>
        <v>-2.6488117943559509E-9</v>
      </c>
      <c r="N133" s="8" t="str">
        <f t="shared" ref="N133:N196" si="49">IMSUB(D133,I133)</f>
        <v>57,102510713777-3,41268060360004E-09i</v>
      </c>
      <c r="O133" s="9">
        <f t="shared" ref="O133:O196" si="50">IMREAL(N133)</f>
        <v>57.102510713777001</v>
      </c>
      <c r="P133" s="9">
        <f t="shared" ref="P133:P196" si="51">IMAGINARY(N133)</f>
        <v>-3.4126806036000402E-9</v>
      </c>
      <c r="Q133" s="9">
        <f t="shared" ref="Q133:Q196" si="52">IMABS(N133)</f>
        <v>57.102510713777001</v>
      </c>
      <c r="R133" s="8">
        <f t="shared" ref="R133:R196" si="53">DEGREES(IMARGUMENT(N133))</f>
        <v>-3.4242311409481504E-9</v>
      </c>
      <c r="S133" s="21">
        <f t="shared" ref="S133:S196" si="54">B133/(2*PI()*13.33)</f>
        <v>62.706808786094101</v>
      </c>
      <c r="T133" s="21">
        <f t="shared" si="40"/>
        <v>141.74863006670489</v>
      </c>
      <c r="U133" s="22">
        <f t="shared" ref="U133:U196" si="55">(L133-S133)/S133</f>
        <v>1.3498712658408965</v>
      </c>
      <c r="V133" s="21">
        <f t="shared" si="36"/>
        <v>283.49726013340978</v>
      </c>
      <c r="W133" s="21">
        <f t="shared" si="37"/>
        <v>2.9484650423968128</v>
      </c>
    </row>
    <row r="134" spans="1:23" x14ac:dyDescent="0.35">
      <c r="A134" s="1">
        <v>40</v>
      </c>
      <c r="B134" s="1">
        <v>5252</v>
      </c>
      <c r="C134" s="1">
        <v>0</v>
      </c>
      <c r="D134" s="2" t="s">
        <v>280</v>
      </c>
      <c r="E134" s="3">
        <f t="shared" si="41"/>
        <v>176.72211788112199</v>
      </c>
      <c r="F134" s="3">
        <f t="shared" si="42"/>
        <v>-9.0079388268879101E-9</v>
      </c>
      <c r="G134" s="3">
        <f t="shared" si="43"/>
        <v>176.72211788112199</v>
      </c>
      <c r="H134" s="4">
        <f t="shared" si="44"/>
        <v>-2.9204996130698609E-9</v>
      </c>
      <c r="I134" s="5" t="s">
        <v>281</v>
      </c>
      <c r="J134" s="6">
        <f t="shared" si="45"/>
        <v>125.907553933318</v>
      </c>
      <c r="K134" s="6">
        <f t="shared" si="46"/>
        <v>-5.8831858244072098E-9</v>
      </c>
      <c r="L134" s="6">
        <f t="shared" si="47"/>
        <v>125.907553933318</v>
      </c>
      <c r="M134" s="7">
        <f t="shared" si="48"/>
        <v>-2.6772159993533755E-9</v>
      </c>
      <c r="N134" s="8" t="str">
        <f t="shared" si="49"/>
        <v>50,814563947804-3,1247530024807E-09i</v>
      </c>
      <c r="O134" s="9">
        <f t="shared" si="50"/>
        <v>50.814563947803997</v>
      </c>
      <c r="P134" s="9">
        <f t="shared" si="51"/>
        <v>-3.1247530024806999E-9</v>
      </c>
      <c r="Q134" s="9">
        <f t="shared" si="52"/>
        <v>50.814563947803997</v>
      </c>
      <c r="R134" s="8">
        <f t="shared" si="53"/>
        <v>-3.5233040520996802E-9</v>
      </c>
      <c r="S134" s="21">
        <f t="shared" si="54"/>
        <v>62.706808786094101</v>
      </c>
      <c r="T134" s="21">
        <f t="shared" si="40"/>
        <v>114.01530909502789</v>
      </c>
      <c r="U134" s="22">
        <f t="shared" si="55"/>
        <v>1.0078769175260491</v>
      </c>
      <c r="V134" s="21">
        <f t="shared" ref="V134:V197" si="56">T134*2</f>
        <v>228.03061819005578</v>
      </c>
      <c r="W134" s="21">
        <f t="shared" ref="W134:W197" si="57">B134/(2*PI()*V134)</f>
        <v>3.6656558130362793</v>
      </c>
    </row>
    <row r="135" spans="1:23" x14ac:dyDescent="0.35">
      <c r="A135" s="1">
        <v>50</v>
      </c>
      <c r="B135" s="1">
        <v>5252</v>
      </c>
      <c r="C135" s="1">
        <v>0</v>
      </c>
      <c r="D135" s="2" t="s">
        <v>282</v>
      </c>
      <c r="E135" s="3">
        <f t="shared" si="41"/>
        <v>159.79888551918799</v>
      </c>
      <c r="F135" s="3">
        <f t="shared" si="42"/>
        <v>-8.1920463658924E-9</v>
      </c>
      <c r="G135" s="3">
        <f t="shared" si="43"/>
        <v>159.79888551918799</v>
      </c>
      <c r="H135" s="4">
        <f t="shared" si="44"/>
        <v>-2.9372525397541542E-9</v>
      </c>
      <c r="I135" s="5" t="s">
        <v>283</v>
      </c>
      <c r="J135" s="6">
        <f t="shared" si="45"/>
        <v>112.39812154571401</v>
      </c>
      <c r="K135" s="6">
        <f t="shared" si="46"/>
        <v>-5.2677881906963298E-9</v>
      </c>
      <c r="L135" s="6">
        <f t="shared" si="47"/>
        <v>112.39812154571401</v>
      </c>
      <c r="M135" s="7">
        <f t="shared" si="48"/>
        <v>-2.6852942606607551E-9</v>
      </c>
      <c r="N135" s="8" t="str">
        <f t="shared" si="49"/>
        <v>47,400763973474-2,92425817519607E-09i</v>
      </c>
      <c r="O135" s="9">
        <f t="shared" si="50"/>
        <v>47.400763973474</v>
      </c>
      <c r="P135" s="9">
        <f t="shared" si="51"/>
        <v>-2.9242581751960702E-9</v>
      </c>
      <c r="Q135" s="9">
        <f t="shared" si="52"/>
        <v>47.400763973474</v>
      </c>
      <c r="R135" s="8">
        <f t="shared" si="53"/>
        <v>-3.5347036123536754E-9</v>
      </c>
      <c r="S135" s="21">
        <f t="shared" si="54"/>
        <v>62.706808786094101</v>
      </c>
      <c r="T135" s="21">
        <f t="shared" si="40"/>
        <v>97.09207673309389</v>
      </c>
      <c r="U135" s="22">
        <f t="shared" si="55"/>
        <v>0.79243887101841293</v>
      </c>
      <c r="V135" s="21">
        <f t="shared" si="56"/>
        <v>194.18415346618778</v>
      </c>
      <c r="W135" s="21">
        <f t="shared" si="57"/>
        <v>4.3045827694904144</v>
      </c>
    </row>
    <row r="136" spans="1:23" x14ac:dyDescent="0.35">
      <c r="A136" s="1">
        <v>60</v>
      </c>
      <c r="B136" s="1">
        <v>5252</v>
      </c>
      <c r="C136" s="1">
        <v>0</v>
      </c>
      <c r="D136" s="2" t="s">
        <v>284</v>
      </c>
      <c r="E136" s="3">
        <f t="shared" si="41"/>
        <v>146.97505352439001</v>
      </c>
      <c r="F136" s="3">
        <f t="shared" si="42"/>
        <v>-7.5291903424278293E-9</v>
      </c>
      <c r="G136" s="3">
        <f t="shared" si="43"/>
        <v>146.97505352439001</v>
      </c>
      <c r="H136" s="4">
        <f t="shared" si="44"/>
        <v>-2.9351295980319945E-9</v>
      </c>
      <c r="I136" s="5" t="s">
        <v>285</v>
      </c>
      <c r="J136" s="6">
        <f t="shared" si="45"/>
        <v>103.306395612545</v>
      </c>
      <c r="K136" s="6">
        <f t="shared" si="46"/>
        <v>-4.8864070923937299E-9</v>
      </c>
      <c r="L136" s="6">
        <f t="shared" si="47"/>
        <v>103.306395612545</v>
      </c>
      <c r="M136" s="7">
        <f t="shared" si="48"/>
        <v>-2.7100984572822966E-9</v>
      </c>
      <c r="N136" s="8" t="str">
        <f t="shared" si="49"/>
        <v>43,668657911845-2,6427832500341E-09i</v>
      </c>
      <c r="O136" s="9">
        <f t="shared" si="50"/>
        <v>43.668657911845003</v>
      </c>
      <c r="P136" s="9">
        <f t="shared" si="51"/>
        <v>-2.6427832500341002E-9</v>
      </c>
      <c r="Q136" s="9">
        <f t="shared" si="52"/>
        <v>43.668657911845003</v>
      </c>
      <c r="R136" s="8">
        <f t="shared" si="53"/>
        <v>-3.4674829416671531E-9</v>
      </c>
      <c r="S136" s="21">
        <f t="shared" si="54"/>
        <v>62.706808786094101</v>
      </c>
      <c r="T136" s="21">
        <f t="shared" si="40"/>
        <v>84.268244738295905</v>
      </c>
      <c r="U136" s="22">
        <f t="shared" si="55"/>
        <v>0.6474510122966789</v>
      </c>
      <c r="V136" s="21">
        <f t="shared" si="56"/>
        <v>168.53648947659181</v>
      </c>
      <c r="W136" s="21">
        <f t="shared" si="57"/>
        <v>4.9596485824200744</v>
      </c>
    </row>
    <row r="137" spans="1:23" x14ac:dyDescent="0.35">
      <c r="A137" s="1">
        <v>70</v>
      </c>
      <c r="B137" s="1">
        <v>5252</v>
      </c>
      <c r="C137" s="1">
        <v>0</v>
      </c>
      <c r="D137" s="2" t="s">
        <v>286</v>
      </c>
      <c r="E137" s="3">
        <f t="shared" si="41"/>
        <v>133.243201910305</v>
      </c>
      <c r="F137" s="3">
        <f t="shared" si="42"/>
        <v>-1.4272779903839099E-5</v>
      </c>
      <c r="G137" s="3">
        <f t="shared" si="43"/>
        <v>133.24320191030577</v>
      </c>
      <c r="H137" s="4">
        <f t="shared" si="44"/>
        <v>-6.1374241888874033E-6</v>
      </c>
      <c r="I137" s="5" t="s">
        <v>287</v>
      </c>
      <c r="J137" s="6">
        <f t="shared" si="45"/>
        <v>97.304869119849997</v>
      </c>
      <c r="K137" s="6">
        <f t="shared" si="46"/>
        <v>-4.6006985875039099E-9</v>
      </c>
      <c r="L137" s="6">
        <f t="shared" si="47"/>
        <v>97.304869119849997</v>
      </c>
      <c r="M137" s="7">
        <f t="shared" si="48"/>
        <v>-2.7090176910992764E-9</v>
      </c>
      <c r="N137" s="8" t="str">
        <f t="shared" si="49"/>
        <v>35,938332790455-0,0000142681792052516i</v>
      </c>
      <c r="O137" s="9">
        <f t="shared" si="50"/>
        <v>35.938332790455</v>
      </c>
      <c r="P137" s="9">
        <f t="shared" si="51"/>
        <v>-1.42681792052516E-5</v>
      </c>
      <c r="Q137" s="9">
        <f t="shared" si="52"/>
        <v>35.938332790457835</v>
      </c>
      <c r="R137" s="8">
        <f t="shared" si="53"/>
        <v>-2.2747478425441138E-5</v>
      </c>
      <c r="S137" s="21">
        <f t="shared" si="54"/>
        <v>62.706808786094101</v>
      </c>
      <c r="T137" s="21">
        <f t="shared" si="40"/>
        <v>70.536393124210903</v>
      </c>
      <c r="U137" s="22">
        <f t="shared" si="55"/>
        <v>0.5517432796138142</v>
      </c>
      <c r="V137" s="21">
        <f t="shared" si="56"/>
        <v>141.07278624842181</v>
      </c>
      <c r="W137" s="21">
        <f t="shared" si="57"/>
        <v>5.9251807761611106</v>
      </c>
    </row>
    <row r="138" spans="1:23" x14ac:dyDescent="0.35">
      <c r="A138" s="1">
        <v>80</v>
      </c>
      <c r="B138" s="1">
        <v>5252</v>
      </c>
      <c r="C138" s="1">
        <v>0</v>
      </c>
      <c r="D138" s="2" t="s">
        <v>288</v>
      </c>
      <c r="E138" s="3">
        <f t="shared" si="41"/>
        <v>128.56644535826999</v>
      </c>
      <c r="F138" s="3">
        <f t="shared" si="42"/>
        <v>-3.3733002695712501E-4</v>
      </c>
      <c r="G138" s="3">
        <f t="shared" si="43"/>
        <v>128.56644535871254</v>
      </c>
      <c r="H138" s="4">
        <f t="shared" si="44"/>
        <v>-1.5033150207874172E-4</v>
      </c>
      <c r="I138" s="5" t="s">
        <v>289</v>
      </c>
      <c r="J138" s="6">
        <f t="shared" si="45"/>
        <v>91.668327919793697</v>
      </c>
      <c r="K138" s="6">
        <f t="shared" si="46"/>
        <v>-4.3419579403483101E-9</v>
      </c>
      <c r="L138" s="6">
        <f t="shared" si="47"/>
        <v>91.668327919793697</v>
      </c>
      <c r="M138" s="7">
        <f t="shared" si="48"/>
        <v>-2.7138693423419185E-9</v>
      </c>
      <c r="N138" s="8" t="str">
        <f t="shared" si="49"/>
        <v>36,8981174384763-0,000337325684999185i</v>
      </c>
      <c r="O138" s="9">
        <f t="shared" si="50"/>
        <v>36.898117438476298</v>
      </c>
      <c r="P138" s="9">
        <f t="shared" si="51"/>
        <v>-3.3732568499918501E-4</v>
      </c>
      <c r="Q138" s="9">
        <f t="shared" si="52"/>
        <v>36.898117440018225</v>
      </c>
      <c r="R138" s="8">
        <f t="shared" si="53"/>
        <v>-5.2380282282695335E-4</v>
      </c>
      <c r="S138" s="21">
        <f t="shared" si="54"/>
        <v>62.706808786094101</v>
      </c>
      <c r="T138" s="21">
        <f t="shared" si="40"/>
        <v>65.859636572175887</v>
      </c>
      <c r="U138" s="22">
        <f t="shared" si="55"/>
        <v>0.46185605190806839</v>
      </c>
      <c r="V138" s="21">
        <f t="shared" si="56"/>
        <v>131.71927314435177</v>
      </c>
      <c r="W138" s="21">
        <f t="shared" si="57"/>
        <v>6.3459335992735673</v>
      </c>
    </row>
    <row r="139" spans="1:23" x14ac:dyDescent="0.35">
      <c r="A139" s="1">
        <v>90</v>
      </c>
      <c r="B139" s="1">
        <v>5252</v>
      </c>
      <c r="C139" s="1">
        <v>0</v>
      </c>
      <c r="D139" s="2" t="s">
        <v>290</v>
      </c>
      <c r="E139" s="3">
        <f t="shared" si="41"/>
        <v>122.97873477375001</v>
      </c>
      <c r="F139" s="3">
        <f t="shared" si="42"/>
        <v>-6.2898532281917702E-9</v>
      </c>
      <c r="G139" s="3">
        <f t="shared" si="43"/>
        <v>122.97873477375001</v>
      </c>
      <c r="H139" s="4">
        <f t="shared" si="44"/>
        <v>-2.9304419531973329E-9</v>
      </c>
      <c r="I139" s="5" t="s">
        <v>291</v>
      </c>
      <c r="J139" s="6">
        <f t="shared" si="45"/>
        <v>87.017250103302004</v>
      </c>
      <c r="K139" s="6">
        <f t="shared" si="46"/>
        <v>-4.1182896915853701E-9</v>
      </c>
      <c r="L139" s="6">
        <f t="shared" si="47"/>
        <v>87.017250103302004</v>
      </c>
      <c r="M139" s="7">
        <f t="shared" si="48"/>
        <v>-2.7116533544780594E-9</v>
      </c>
      <c r="N139" s="8" t="str">
        <f t="shared" si="49"/>
        <v>35,961484670448-2,1715635366064E-09i</v>
      </c>
      <c r="O139" s="9">
        <f t="shared" si="50"/>
        <v>35.961484670448002</v>
      </c>
      <c r="P139" s="9">
        <f t="shared" si="51"/>
        <v>-2.1715635366064001E-9</v>
      </c>
      <c r="Q139" s="9">
        <f t="shared" si="52"/>
        <v>35.961484670448002</v>
      </c>
      <c r="R139" s="8">
        <f t="shared" si="53"/>
        <v>-3.4598523039927525E-9</v>
      </c>
      <c r="S139" s="21">
        <f t="shared" si="54"/>
        <v>62.706808786094101</v>
      </c>
      <c r="T139" s="21">
        <f t="shared" si="40"/>
        <v>60.271925987655905</v>
      </c>
      <c r="U139" s="22">
        <f t="shared" si="55"/>
        <v>0.38768423697234933</v>
      </c>
      <c r="V139" s="21">
        <f t="shared" si="56"/>
        <v>120.54385197531181</v>
      </c>
      <c r="W139" s="21">
        <f t="shared" si="57"/>
        <v>6.9342546087695007</v>
      </c>
    </row>
    <row r="140" spans="1:23" x14ac:dyDescent="0.35">
      <c r="A140" s="1">
        <v>100</v>
      </c>
      <c r="B140" s="1">
        <v>5252</v>
      </c>
      <c r="C140" s="1">
        <v>0</v>
      </c>
      <c r="D140" s="2" t="s">
        <v>292</v>
      </c>
      <c r="E140" s="3">
        <f t="shared" si="41"/>
        <v>114.81956435901201</v>
      </c>
      <c r="F140" s="3">
        <f t="shared" si="42"/>
        <v>1.5697796115894699E-4</v>
      </c>
      <c r="G140" s="3">
        <f t="shared" si="43"/>
        <v>114.81956435911931</v>
      </c>
      <c r="H140" s="4">
        <f t="shared" si="44"/>
        <v>7.8333119457308625E-5</v>
      </c>
      <c r="I140" s="5" t="s">
        <v>293</v>
      </c>
      <c r="J140" s="6">
        <f t="shared" si="45"/>
        <v>83.711312581376802</v>
      </c>
      <c r="K140" s="6">
        <f t="shared" si="46"/>
        <v>-3.9991333119791902E-9</v>
      </c>
      <c r="L140" s="6">
        <f t="shared" si="47"/>
        <v>83.711312581376802</v>
      </c>
      <c r="M140" s="7">
        <f t="shared" si="48"/>
        <v>-2.7371863302685509E-9</v>
      </c>
      <c r="N140" s="8" t="str">
        <f t="shared" si="49"/>
        <v>31,1082517776352+0,000156981960292259i</v>
      </c>
      <c r="O140" s="9">
        <f t="shared" si="50"/>
        <v>31.1082517776352</v>
      </c>
      <c r="P140" s="9">
        <f t="shared" si="51"/>
        <v>1.5698196029225901E-4</v>
      </c>
      <c r="Q140" s="9">
        <f t="shared" si="52"/>
        <v>31.108251778031285</v>
      </c>
      <c r="R140" s="8">
        <f t="shared" si="53"/>
        <v>2.8913240926083659E-4</v>
      </c>
      <c r="S140" s="21">
        <f t="shared" si="54"/>
        <v>62.706808786094101</v>
      </c>
      <c r="T140" s="21">
        <f t="shared" si="40"/>
        <v>52.112755572917905</v>
      </c>
      <c r="U140" s="22">
        <f t="shared" si="55"/>
        <v>0.33496368579261321</v>
      </c>
      <c r="V140" s="21">
        <f t="shared" si="56"/>
        <v>104.22551114583581</v>
      </c>
      <c r="W140" s="21">
        <f t="shared" si="57"/>
        <v>8.0199343896624367</v>
      </c>
    </row>
    <row r="141" spans="1:23" x14ac:dyDescent="0.35">
      <c r="A141" s="1">
        <v>150</v>
      </c>
      <c r="B141" s="1">
        <v>5252</v>
      </c>
      <c r="C141" s="1">
        <v>0</v>
      </c>
      <c r="D141" s="2" t="s">
        <v>294</v>
      </c>
      <c r="E141" s="3">
        <f t="shared" si="41"/>
        <v>97.251555883371907</v>
      </c>
      <c r="F141" s="3">
        <f t="shared" si="42"/>
        <v>-4.9881008465082304E-9</v>
      </c>
      <c r="G141" s="3">
        <f t="shared" si="43"/>
        <v>97.251555883371907</v>
      </c>
      <c r="H141" s="4">
        <f t="shared" si="44"/>
        <v>-2.9387409146779573E-9</v>
      </c>
      <c r="I141" s="5" t="s">
        <v>295</v>
      </c>
      <c r="J141" s="6">
        <f t="shared" si="45"/>
        <v>72.4683748312098</v>
      </c>
      <c r="K141" s="6">
        <f t="shared" si="46"/>
        <v>-3.48328155654989E-9</v>
      </c>
      <c r="L141" s="6">
        <f t="shared" si="47"/>
        <v>72.4683748312098</v>
      </c>
      <c r="M141" s="7">
        <f t="shared" si="48"/>
        <v>-2.753992103602648E-9</v>
      </c>
      <c r="N141" s="8" t="str">
        <f t="shared" si="49"/>
        <v>24,7831810521621-1,50481928995834E-09i</v>
      </c>
      <c r="O141" s="9">
        <f t="shared" si="50"/>
        <v>24.783181052162099</v>
      </c>
      <c r="P141" s="9">
        <f t="shared" si="51"/>
        <v>-1.50481928995834E-9</v>
      </c>
      <c r="Q141" s="9">
        <f t="shared" si="52"/>
        <v>24.783181052162099</v>
      </c>
      <c r="R141" s="8">
        <f t="shared" si="53"/>
        <v>-3.4789639821867939E-9</v>
      </c>
      <c r="S141" s="21">
        <f t="shared" si="54"/>
        <v>62.706808786094101</v>
      </c>
      <c r="T141" s="21">
        <f t="shared" si="40"/>
        <v>34.544747097277806</v>
      </c>
      <c r="U141" s="22">
        <f t="shared" si="55"/>
        <v>0.15566995409405096</v>
      </c>
      <c r="V141" s="21">
        <f t="shared" si="56"/>
        <v>69.089494194555613</v>
      </c>
      <c r="W141" s="21">
        <f t="shared" si="57"/>
        <v>12.098536410829643</v>
      </c>
    </row>
    <row r="142" spans="1:23" x14ac:dyDescent="0.35">
      <c r="A142" s="1">
        <v>200</v>
      </c>
      <c r="B142" s="1">
        <v>5252</v>
      </c>
      <c r="C142" s="1">
        <v>0</v>
      </c>
      <c r="D142" s="2" t="s">
        <v>296</v>
      </c>
      <c r="E142" s="3">
        <f t="shared" si="41"/>
        <v>89.469108135853801</v>
      </c>
      <c r="F142" s="3">
        <f t="shared" si="42"/>
        <v>-1.4539163762786899E-4</v>
      </c>
      <c r="G142" s="3">
        <f t="shared" si="43"/>
        <v>89.469108135971922</v>
      </c>
      <c r="H142" s="4">
        <f t="shared" si="44"/>
        <v>-9.3108419052483228E-5</v>
      </c>
      <c r="I142" s="5" t="s">
        <v>297</v>
      </c>
      <c r="J142" s="6">
        <f t="shared" si="45"/>
        <v>68.786849654426405</v>
      </c>
      <c r="K142" s="6">
        <f t="shared" si="46"/>
        <v>-3.26954517354023E-9</v>
      </c>
      <c r="L142" s="6">
        <f t="shared" si="47"/>
        <v>68.786849654426405</v>
      </c>
      <c r="M142" s="7">
        <f t="shared" si="48"/>
        <v>-2.7233568670806078E-9</v>
      </c>
      <c r="N142" s="8" t="str">
        <f t="shared" si="49"/>
        <v>20,6822584814274-0,000145388368082695i</v>
      </c>
      <c r="O142" s="9">
        <f t="shared" si="50"/>
        <v>20.6822584814274</v>
      </c>
      <c r="P142" s="9">
        <f t="shared" si="51"/>
        <v>-1.45388368082695E-4</v>
      </c>
      <c r="Q142" s="9">
        <f t="shared" si="52"/>
        <v>20.682258481938412</v>
      </c>
      <c r="R142" s="8">
        <f t="shared" si="53"/>
        <v>-4.0276741965951992E-4</v>
      </c>
      <c r="S142" s="21">
        <f t="shared" si="54"/>
        <v>62.706808786094101</v>
      </c>
      <c r="T142" s="21">
        <f t="shared" si="40"/>
        <v>26.762299349759701</v>
      </c>
      <c r="U142" s="22">
        <f t="shared" si="55"/>
        <v>9.6959819611815712E-2</v>
      </c>
      <c r="V142" s="21">
        <f t="shared" si="56"/>
        <v>53.524598699519402</v>
      </c>
      <c r="W142" s="21">
        <f t="shared" si="57"/>
        <v>15.61677773263043</v>
      </c>
    </row>
    <row r="143" spans="1:23" x14ac:dyDescent="0.35">
      <c r="A143" s="1">
        <v>250</v>
      </c>
      <c r="B143" s="1">
        <v>5252</v>
      </c>
      <c r="C143" s="1">
        <v>0</v>
      </c>
      <c r="D143" s="2" t="s">
        <v>298</v>
      </c>
      <c r="E143" s="3">
        <f t="shared" si="41"/>
        <v>83.314674885960898</v>
      </c>
      <c r="F143" s="3">
        <f t="shared" si="42"/>
        <v>-6.9460287248205103E-6</v>
      </c>
      <c r="G143" s="3">
        <f t="shared" si="43"/>
        <v>83.314674885961196</v>
      </c>
      <c r="H143" s="4">
        <f t="shared" si="44"/>
        <v>-4.7768070973522272E-6</v>
      </c>
      <c r="I143" s="5" t="s">
        <v>299</v>
      </c>
      <c r="J143" s="6">
        <f t="shared" si="45"/>
        <v>65.493125597519594</v>
      </c>
      <c r="K143" s="6">
        <f t="shared" si="46"/>
        <v>-3.1033565779951499E-9</v>
      </c>
      <c r="L143" s="6">
        <f t="shared" si="47"/>
        <v>65.493125597519594</v>
      </c>
      <c r="M143" s="7">
        <f t="shared" si="48"/>
        <v>-2.7149297368397072E-9</v>
      </c>
      <c r="N143" s="8" t="str">
        <f t="shared" si="49"/>
        <v>17,8215492884413-6,94292536824252E-06i</v>
      </c>
      <c r="O143" s="9">
        <f t="shared" si="50"/>
        <v>17.8215492884413</v>
      </c>
      <c r="P143" s="9">
        <f t="shared" si="51"/>
        <v>-6.9429253682425197E-6</v>
      </c>
      <c r="Q143" s="9">
        <f t="shared" si="52"/>
        <v>17.821549288442654</v>
      </c>
      <c r="R143" s="8">
        <f t="shared" si="53"/>
        <v>-2.2321309704122891E-5</v>
      </c>
      <c r="S143" s="21">
        <f t="shared" si="54"/>
        <v>62.706808786094101</v>
      </c>
      <c r="T143" s="21">
        <f t="shared" si="40"/>
        <v>20.607866099866797</v>
      </c>
      <c r="U143" s="22">
        <f t="shared" si="55"/>
        <v>4.4434039386858235E-2</v>
      </c>
      <c r="V143" s="21">
        <f t="shared" si="56"/>
        <v>41.215732199733594</v>
      </c>
      <c r="W143" s="21">
        <f t="shared" si="57"/>
        <v>20.280648104658376</v>
      </c>
    </row>
    <row r="144" spans="1:23" x14ac:dyDescent="0.35">
      <c r="A144" s="1">
        <v>300</v>
      </c>
      <c r="B144" s="1">
        <v>5252</v>
      </c>
      <c r="C144" s="1">
        <v>0</v>
      </c>
      <c r="D144" s="2" t="s">
        <v>300</v>
      </c>
      <c r="E144" s="3">
        <f t="shared" si="41"/>
        <v>80.617747994157</v>
      </c>
      <c r="F144" s="3">
        <f t="shared" si="42"/>
        <v>-4.0821577614286297E-9</v>
      </c>
      <c r="G144" s="3">
        <f t="shared" si="43"/>
        <v>80.617747994157</v>
      </c>
      <c r="H144" s="4">
        <f t="shared" si="44"/>
        <v>-2.9012272961703712E-9</v>
      </c>
      <c r="I144" s="5" t="s">
        <v>301</v>
      </c>
      <c r="J144" s="6">
        <f t="shared" si="45"/>
        <v>63.8901726163134</v>
      </c>
      <c r="K144" s="6">
        <f t="shared" si="46"/>
        <v>-3.3516502737170798E-7</v>
      </c>
      <c r="L144" s="6">
        <f t="shared" si="47"/>
        <v>63.8901726163134</v>
      </c>
      <c r="M144" s="7">
        <f t="shared" si="48"/>
        <v>-3.0057113202856251E-7</v>
      </c>
      <c r="N144" s="8" t="str">
        <f t="shared" si="49"/>
        <v>16,7275753778436+3,31082869610279E-07i</v>
      </c>
      <c r="O144" s="9">
        <f t="shared" si="50"/>
        <v>16.7275753778436</v>
      </c>
      <c r="P144" s="9">
        <f t="shared" si="51"/>
        <v>3.3108286961027898E-7</v>
      </c>
      <c r="Q144" s="9">
        <f t="shared" si="52"/>
        <v>16.727575377843603</v>
      </c>
      <c r="R144" s="8">
        <f t="shared" si="53"/>
        <v>1.1340347103068656E-6</v>
      </c>
      <c r="S144" s="21">
        <f t="shared" si="54"/>
        <v>62.706808786094101</v>
      </c>
      <c r="T144" s="21">
        <f t="shared" si="40"/>
        <v>17.910939208062899</v>
      </c>
      <c r="U144" s="22">
        <f t="shared" si="55"/>
        <v>1.8871377018339401E-2</v>
      </c>
      <c r="V144" s="21">
        <f t="shared" si="56"/>
        <v>35.821878416125799</v>
      </c>
      <c r="W144" s="21">
        <f t="shared" si="57"/>
        <v>23.334392222780497</v>
      </c>
    </row>
    <row r="145" spans="1:23" x14ac:dyDescent="0.35">
      <c r="A145" s="1">
        <v>350</v>
      </c>
      <c r="B145" s="1">
        <v>5252</v>
      </c>
      <c r="C145" s="1">
        <v>0</v>
      </c>
      <c r="D145" s="2" t="s">
        <v>302</v>
      </c>
      <c r="E145" s="3">
        <f t="shared" si="41"/>
        <v>78.6422067879992</v>
      </c>
      <c r="F145" s="3">
        <f t="shared" si="42"/>
        <v>-3.9370554617007496E-9</v>
      </c>
      <c r="G145" s="3">
        <f t="shared" si="43"/>
        <v>78.6422067879992</v>
      </c>
      <c r="H145" s="4">
        <f t="shared" si="44"/>
        <v>-2.8683918073723953E-9</v>
      </c>
      <c r="I145" s="5" t="s">
        <v>303</v>
      </c>
      <c r="J145" s="6">
        <f t="shared" si="45"/>
        <v>61.247605154672598</v>
      </c>
      <c r="K145" s="6">
        <f t="shared" si="46"/>
        <v>-1.15976104590764E-7</v>
      </c>
      <c r="L145" s="6">
        <f t="shared" si="47"/>
        <v>61.247605154672598</v>
      </c>
      <c r="M145" s="7">
        <f t="shared" si="48"/>
        <v>-1.0849307986226861E-7</v>
      </c>
      <c r="N145" s="8" t="str">
        <f t="shared" si="49"/>
        <v>17,3946016333266+1,12039049129063E-07i</v>
      </c>
      <c r="O145" s="9">
        <f t="shared" si="50"/>
        <v>17.394601633326602</v>
      </c>
      <c r="P145" s="9">
        <f t="shared" si="51"/>
        <v>1.12039049129063E-7</v>
      </c>
      <c r="Q145" s="9">
        <f t="shared" si="52"/>
        <v>17.394601633326602</v>
      </c>
      <c r="R145" s="8">
        <f t="shared" si="53"/>
        <v>3.6904349930355555E-7</v>
      </c>
      <c r="S145" s="21">
        <f t="shared" si="54"/>
        <v>62.706808786094101</v>
      </c>
      <c r="T145" s="21">
        <f t="shared" si="40"/>
        <v>15.935398001905099</v>
      </c>
      <c r="U145" s="22">
        <f t="shared" si="55"/>
        <v>-2.3270258201133272E-2</v>
      </c>
      <c r="V145" s="21">
        <f t="shared" si="56"/>
        <v>31.870796003810199</v>
      </c>
      <c r="W145" s="21">
        <f t="shared" si="57"/>
        <v>26.227200632789447</v>
      </c>
    </row>
    <row r="146" spans="1:23" x14ac:dyDescent="0.35">
      <c r="A146" s="1">
        <v>400</v>
      </c>
      <c r="B146" s="1">
        <v>5252</v>
      </c>
      <c r="C146" s="1">
        <v>0</v>
      </c>
      <c r="D146" s="2" t="s">
        <v>304</v>
      </c>
      <c r="E146" s="3">
        <f t="shared" si="41"/>
        <v>76.127863623273896</v>
      </c>
      <c r="F146" s="3">
        <f t="shared" si="42"/>
        <v>9.0371682531234702E-5</v>
      </c>
      <c r="G146" s="3">
        <f t="shared" si="43"/>
        <v>76.127863623327542</v>
      </c>
      <c r="H146" s="4">
        <f t="shared" si="44"/>
        <v>6.801604235417512E-5</v>
      </c>
      <c r="I146" s="5" t="s">
        <v>305</v>
      </c>
      <c r="J146" s="6">
        <f t="shared" si="45"/>
        <v>60.010832720446501</v>
      </c>
      <c r="K146" s="6">
        <f t="shared" si="46"/>
        <v>-2.8260632036073101E-9</v>
      </c>
      <c r="L146" s="6">
        <f t="shared" si="47"/>
        <v>60.010832720446501</v>
      </c>
      <c r="M146" s="7">
        <f t="shared" si="48"/>
        <v>-2.6982044218285058E-9</v>
      </c>
      <c r="N146" s="8" t="str">
        <f t="shared" si="49"/>
        <v>16,1170309028274+0,0000903745085944383i</v>
      </c>
      <c r="O146" s="9">
        <f t="shared" si="50"/>
        <v>16.117030902827398</v>
      </c>
      <c r="P146" s="9">
        <f t="shared" si="51"/>
        <v>9.0374508594438305E-5</v>
      </c>
      <c r="Q146" s="9">
        <f t="shared" si="52"/>
        <v>16.117030903080781</v>
      </c>
      <c r="R146" s="8">
        <f t="shared" si="53"/>
        <v>3.2127989014821853E-4</v>
      </c>
      <c r="S146" s="21">
        <f t="shared" si="54"/>
        <v>62.706808786094101</v>
      </c>
      <c r="T146" s="21">
        <f t="shared" si="40"/>
        <v>13.421054837179796</v>
      </c>
      <c r="U146" s="22">
        <f t="shared" si="55"/>
        <v>-4.2993354594779834E-2</v>
      </c>
      <c r="V146" s="21">
        <f t="shared" si="56"/>
        <v>26.842109674359591</v>
      </c>
      <c r="W146" s="21">
        <f t="shared" si="57"/>
        <v>31.140687943656467</v>
      </c>
    </row>
    <row r="147" spans="1:23" x14ac:dyDescent="0.35">
      <c r="A147" s="1">
        <v>500</v>
      </c>
      <c r="B147" s="1">
        <v>5252</v>
      </c>
      <c r="C147" s="1">
        <v>0</v>
      </c>
      <c r="D147" s="2" t="s">
        <v>306</v>
      </c>
      <c r="E147" s="3">
        <f t="shared" si="41"/>
        <v>73.409302115584495</v>
      </c>
      <c r="F147" s="3">
        <f t="shared" si="42"/>
        <v>-3.6702208831942001E-9</v>
      </c>
      <c r="G147" s="3">
        <f t="shared" si="43"/>
        <v>73.409302115584495</v>
      </c>
      <c r="H147" s="4">
        <f t="shared" si="44"/>
        <v>-2.8645983605279616E-9</v>
      </c>
      <c r="I147" s="5" t="s">
        <v>307</v>
      </c>
      <c r="J147" s="6">
        <f t="shared" si="45"/>
        <v>58.960803012291201</v>
      </c>
      <c r="K147" s="6">
        <f t="shared" si="46"/>
        <v>-2.7626926358033499E-9</v>
      </c>
      <c r="L147" s="6">
        <f t="shared" si="47"/>
        <v>58.960803012291201</v>
      </c>
      <c r="M147" s="7">
        <f t="shared" si="48"/>
        <v>-2.6846755816810548E-9</v>
      </c>
      <c r="N147" s="8" t="str">
        <f t="shared" si="49"/>
        <v>14,4484991032933-9,0752824739085E-10i</v>
      </c>
      <c r="O147" s="9">
        <f t="shared" si="50"/>
        <v>14.448499103293299</v>
      </c>
      <c r="P147" s="9">
        <f t="shared" si="51"/>
        <v>-9.0752824739084997E-10</v>
      </c>
      <c r="Q147" s="9">
        <f t="shared" si="52"/>
        <v>14.448499103293299</v>
      </c>
      <c r="R147" s="8">
        <f t="shared" si="53"/>
        <v>-3.5988193647427491E-9</v>
      </c>
      <c r="S147" s="21">
        <f t="shared" si="54"/>
        <v>62.706808786094101</v>
      </c>
      <c r="T147" s="21">
        <f t="shared" si="40"/>
        <v>10.702493329490395</v>
      </c>
      <c r="U147" s="22">
        <f t="shared" si="55"/>
        <v>-5.9738421493928995E-2</v>
      </c>
      <c r="V147" s="21">
        <f t="shared" si="56"/>
        <v>21.404986658980789</v>
      </c>
      <c r="W147" s="21">
        <f t="shared" si="57"/>
        <v>39.050795706426072</v>
      </c>
    </row>
    <row r="148" spans="1:23" x14ac:dyDescent="0.35">
      <c r="A148" s="1">
        <v>600</v>
      </c>
      <c r="B148" s="1">
        <v>5252</v>
      </c>
      <c r="C148" s="1">
        <v>0</v>
      </c>
      <c r="D148" s="2" t="s">
        <v>308</v>
      </c>
      <c r="E148" s="3">
        <f t="shared" si="41"/>
        <v>72.325257972434997</v>
      </c>
      <c r="F148" s="3">
        <f t="shared" si="42"/>
        <v>-1.2128383184141E-8</v>
      </c>
      <c r="G148" s="3">
        <f t="shared" si="43"/>
        <v>72.325257972434997</v>
      </c>
      <c r="H148" s="4">
        <f t="shared" si="44"/>
        <v>-9.6080565524365512E-9</v>
      </c>
      <c r="I148" s="5" t="s">
        <v>309</v>
      </c>
      <c r="J148" s="6">
        <f t="shared" si="45"/>
        <v>59.053380748238098</v>
      </c>
      <c r="K148" s="6">
        <f t="shared" si="46"/>
        <v>-2.7724368585050001E-9</v>
      </c>
      <c r="L148" s="6">
        <f t="shared" si="47"/>
        <v>59.053380748238098</v>
      </c>
      <c r="M148" s="7">
        <f t="shared" si="48"/>
        <v>-2.6899210332438839E-9</v>
      </c>
      <c r="N148" s="8" t="str">
        <f t="shared" si="49"/>
        <v>13,2718772241969-9,355946325636E-09i</v>
      </c>
      <c r="O148" s="9">
        <f t="shared" si="50"/>
        <v>13.271877224196899</v>
      </c>
      <c r="P148" s="9">
        <f t="shared" si="51"/>
        <v>-9.3559463256360004E-9</v>
      </c>
      <c r="Q148" s="9">
        <f t="shared" si="52"/>
        <v>13.271877224196899</v>
      </c>
      <c r="R148" s="8">
        <f t="shared" si="53"/>
        <v>-4.0390385531336204E-8</v>
      </c>
      <c r="S148" s="21">
        <f t="shared" si="54"/>
        <v>62.706808786094101</v>
      </c>
      <c r="T148" s="21">
        <f t="shared" si="40"/>
        <v>9.6184491863408965</v>
      </c>
      <c r="U148" s="22">
        <f t="shared" si="55"/>
        <v>-5.8262062901631648E-2</v>
      </c>
      <c r="V148" s="21">
        <f t="shared" si="56"/>
        <v>19.236898372681793</v>
      </c>
      <c r="W148" s="21">
        <f t="shared" si="57"/>
        <v>43.452002756622406</v>
      </c>
    </row>
    <row r="149" spans="1:23" x14ac:dyDescent="0.35">
      <c r="A149" s="1">
        <v>800</v>
      </c>
      <c r="B149" s="1">
        <v>5252</v>
      </c>
      <c r="C149" s="1">
        <v>0</v>
      </c>
      <c r="D149" s="2" t="s">
        <v>310</v>
      </c>
      <c r="E149" s="3">
        <f t="shared" si="41"/>
        <v>69.222306477104397</v>
      </c>
      <c r="F149" s="3">
        <f t="shared" si="42"/>
        <v>1.75553097012656E-4</v>
      </c>
      <c r="G149" s="3">
        <f t="shared" si="43"/>
        <v>69.22230647732701</v>
      </c>
      <c r="H149" s="4">
        <f t="shared" si="44"/>
        <v>1.4530650669060275E-4</v>
      </c>
      <c r="I149" s="5" t="s">
        <v>311</v>
      </c>
      <c r="J149" s="6">
        <f t="shared" si="45"/>
        <v>57.018768551799702</v>
      </c>
      <c r="K149" s="6">
        <f t="shared" si="46"/>
        <v>-2.6759782568267699E-9</v>
      </c>
      <c r="L149" s="6">
        <f t="shared" si="47"/>
        <v>57.018768551799702</v>
      </c>
      <c r="M149" s="7">
        <f t="shared" si="48"/>
        <v>-2.6889788060866431E-9</v>
      </c>
      <c r="N149" s="8" t="str">
        <f t="shared" si="49"/>
        <v>12,2035379253047+0,000175555772990913i</v>
      </c>
      <c r="O149" s="9">
        <f t="shared" si="50"/>
        <v>12.203537925304699</v>
      </c>
      <c r="P149" s="9">
        <f t="shared" si="51"/>
        <v>1.7555577299091299E-4</v>
      </c>
      <c r="Q149" s="9">
        <f t="shared" si="52"/>
        <v>12.203537926567442</v>
      </c>
      <c r="R149" s="8">
        <f t="shared" si="53"/>
        <v>8.2423678464465242E-4</v>
      </c>
      <c r="S149" s="21">
        <f t="shared" si="54"/>
        <v>62.706808786094101</v>
      </c>
      <c r="T149" s="21">
        <f t="shared" si="40"/>
        <v>6.515497691010296</v>
      </c>
      <c r="U149" s="22">
        <f t="shared" si="55"/>
        <v>-9.0708494729774561E-2</v>
      </c>
      <c r="V149" s="21">
        <f t="shared" si="56"/>
        <v>13.030995382020592</v>
      </c>
      <c r="W149" s="21">
        <f t="shared" si="57"/>
        <v>64.145657074818345</v>
      </c>
    </row>
    <row r="150" spans="1:23" x14ac:dyDescent="0.35">
      <c r="A150" s="1">
        <v>1000</v>
      </c>
      <c r="B150" s="1">
        <v>5252</v>
      </c>
      <c r="C150" s="1">
        <v>0</v>
      </c>
      <c r="D150" s="2" t="s">
        <v>312</v>
      </c>
      <c r="E150" s="3">
        <f t="shared" si="41"/>
        <v>67.841260095393807</v>
      </c>
      <c r="F150" s="3">
        <f t="shared" si="42"/>
        <v>8.8157999849847003E-5</v>
      </c>
      <c r="G150" s="3">
        <f t="shared" si="43"/>
        <v>67.841260095451076</v>
      </c>
      <c r="H150" s="4">
        <f t="shared" si="44"/>
        <v>7.4454414829645639E-5</v>
      </c>
      <c r="I150" s="5" t="s">
        <v>313</v>
      </c>
      <c r="J150" s="6">
        <f t="shared" si="45"/>
        <v>56.8987274735791</v>
      </c>
      <c r="K150" s="6">
        <f t="shared" si="46"/>
        <v>7.0101971861122302E-9</v>
      </c>
      <c r="L150" s="6">
        <f t="shared" si="47"/>
        <v>56.8987274735791</v>
      </c>
      <c r="M150" s="7">
        <f t="shared" si="48"/>
        <v>7.0591159091426886E-9</v>
      </c>
      <c r="N150" s="8" t="str">
        <f t="shared" si="49"/>
        <v>10,9425326218147+0,0000881509896526609i</v>
      </c>
      <c r="O150" s="9">
        <f t="shared" si="50"/>
        <v>10.942532621814699</v>
      </c>
      <c r="P150" s="9">
        <f t="shared" si="51"/>
        <v>8.8150989652660902E-5</v>
      </c>
      <c r="Q150" s="9">
        <f t="shared" si="52"/>
        <v>10.942532622169763</v>
      </c>
      <c r="R150" s="8">
        <f t="shared" si="53"/>
        <v>4.6156404933358141E-4</v>
      </c>
      <c r="S150" s="21">
        <f t="shared" si="54"/>
        <v>62.706808786094101</v>
      </c>
      <c r="T150" s="21">
        <f t="shared" si="40"/>
        <v>5.1344513092997062</v>
      </c>
      <c r="U150" s="22">
        <f t="shared" si="55"/>
        <v>-9.2622817600678212E-2</v>
      </c>
      <c r="V150" s="21">
        <f t="shared" si="56"/>
        <v>10.268902618599412</v>
      </c>
      <c r="W150" s="21">
        <f t="shared" si="57"/>
        <v>81.399326896396389</v>
      </c>
    </row>
    <row r="151" spans="1:23" x14ac:dyDescent="0.35">
      <c r="A151" s="1">
        <v>1500</v>
      </c>
      <c r="B151" s="1">
        <v>5252</v>
      </c>
      <c r="C151" s="1">
        <v>0</v>
      </c>
      <c r="D151" s="2" t="s">
        <v>314</v>
      </c>
      <c r="E151" s="3">
        <f t="shared" si="41"/>
        <v>67.536036237642804</v>
      </c>
      <c r="F151" s="3">
        <f t="shared" si="42"/>
        <v>-3.3283807083494199E-9</v>
      </c>
      <c r="G151" s="3">
        <f t="shared" si="43"/>
        <v>67.536036237642804</v>
      </c>
      <c r="H151" s="4">
        <f t="shared" si="44"/>
        <v>-2.8237097973909928E-9</v>
      </c>
      <c r="I151" s="10" t="s">
        <v>315</v>
      </c>
      <c r="J151" s="6">
        <f t="shared" si="45"/>
        <v>56.388578100449898</v>
      </c>
      <c r="K151" s="6">
        <f t="shared" si="46"/>
        <v>-4.7757216321958702E-5</v>
      </c>
      <c r="L151" s="6">
        <f t="shared" si="47"/>
        <v>56.38857810047012</v>
      </c>
      <c r="M151" s="7">
        <f t="shared" si="48"/>
        <v>-4.852555302363682E-5</v>
      </c>
      <c r="N151" s="8" t="str">
        <f t="shared" si="49"/>
        <v>11,1474581371929+0,0000477538879412504i</v>
      </c>
      <c r="O151" s="9">
        <f t="shared" si="50"/>
        <v>11.147458137192899</v>
      </c>
      <c r="P151" s="9">
        <f t="shared" si="51"/>
        <v>4.7753887941250402E-5</v>
      </c>
      <c r="Q151" s="9">
        <f t="shared" si="52"/>
        <v>11.147458137295185</v>
      </c>
      <c r="R151" s="8">
        <f t="shared" si="53"/>
        <v>2.4544575101195023E-4</v>
      </c>
      <c r="S151" s="21">
        <f t="shared" si="54"/>
        <v>62.706808786094101</v>
      </c>
      <c r="T151" s="21">
        <f t="shared" si="40"/>
        <v>4.8292274515487037</v>
      </c>
      <c r="U151" s="22">
        <f t="shared" si="55"/>
        <v>-0.10075828778301847</v>
      </c>
      <c r="V151" s="21">
        <f t="shared" si="56"/>
        <v>9.6584549030974074</v>
      </c>
      <c r="W151" s="21">
        <f t="shared" si="57"/>
        <v>86.544045554384923</v>
      </c>
    </row>
    <row r="152" spans="1:23" x14ac:dyDescent="0.35">
      <c r="A152" s="1">
        <v>10</v>
      </c>
      <c r="B152" s="1">
        <v>5252</v>
      </c>
      <c r="C152" s="1">
        <v>1572</v>
      </c>
      <c r="D152" s="2" t="s">
        <v>316</v>
      </c>
      <c r="E152" s="3">
        <f t="shared" si="41"/>
        <v>336.90282720039301</v>
      </c>
      <c r="F152" s="3">
        <f t="shared" si="42"/>
        <v>0.80710137916146196</v>
      </c>
      <c r="G152" s="3">
        <f t="shared" si="43"/>
        <v>336.90379396536059</v>
      </c>
      <c r="H152" s="4">
        <f t="shared" si="44"/>
        <v>0.13726039221377564</v>
      </c>
      <c r="I152" s="6" t="s">
        <v>317</v>
      </c>
      <c r="J152" s="6">
        <f t="shared" si="45"/>
        <v>275.77921163210999</v>
      </c>
      <c r="K152" s="6">
        <f t="shared" si="46"/>
        <v>-0.106269714255305</v>
      </c>
      <c r="L152" s="6">
        <f t="shared" si="47"/>
        <v>275.77923210727869</v>
      </c>
      <c r="M152" s="7">
        <f t="shared" si="48"/>
        <v>-2.2078552547455867E-2</v>
      </c>
      <c r="N152" s="8" t="str">
        <f t="shared" si="49"/>
        <v>61,123615568283+0,913371093416767i</v>
      </c>
      <c r="O152" s="9">
        <f t="shared" si="50"/>
        <v>61.123615568283</v>
      </c>
      <c r="P152" s="9">
        <f t="shared" si="51"/>
        <v>0.91337109341676703</v>
      </c>
      <c r="Q152" s="9">
        <f t="shared" si="52"/>
        <v>61.130439446265534</v>
      </c>
      <c r="R152" s="8">
        <f t="shared" si="53"/>
        <v>0.85610796513177301</v>
      </c>
      <c r="S152" s="21">
        <f t="shared" si="54"/>
        <v>62.706808786094101</v>
      </c>
      <c r="T152" s="21">
        <f t="shared" ref="T152:T172" si="58">T131</f>
        <v>275.48677803285693</v>
      </c>
      <c r="U152" s="22">
        <f t="shared" si="55"/>
        <v>3.3979152734118352</v>
      </c>
      <c r="V152" s="21">
        <f t="shared" si="56"/>
        <v>550.97355606571386</v>
      </c>
      <c r="W152" s="21">
        <f t="shared" si="57"/>
        <v>1.5170995992753957</v>
      </c>
    </row>
    <row r="153" spans="1:23" x14ac:dyDescent="0.35">
      <c r="A153" s="1">
        <v>20</v>
      </c>
      <c r="B153" s="1">
        <v>5252</v>
      </c>
      <c r="C153" s="1">
        <v>1572</v>
      </c>
      <c r="D153" s="2" t="s">
        <v>318</v>
      </c>
      <c r="E153" s="3">
        <f t="shared" si="41"/>
        <v>245.76011220058601</v>
      </c>
      <c r="F153" s="3">
        <f t="shared" si="42"/>
        <v>2.1045789511521402</v>
      </c>
      <c r="G153" s="3">
        <f t="shared" si="43"/>
        <v>245.76912336867349</v>
      </c>
      <c r="H153" s="4">
        <f t="shared" si="44"/>
        <v>0.49064326576172562</v>
      </c>
      <c r="I153" s="6" t="s">
        <v>319</v>
      </c>
      <c r="J153" s="6">
        <f t="shared" si="45"/>
        <v>186.111713505312</v>
      </c>
      <c r="K153" s="6">
        <f t="shared" si="46"/>
        <v>-2.5963397805412899E-2</v>
      </c>
      <c r="L153" s="6">
        <f t="shared" si="47"/>
        <v>186.11171531631575</v>
      </c>
      <c r="M153" s="7">
        <f t="shared" si="48"/>
        <v>-7.9930117153892873E-3</v>
      </c>
      <c r="N153" s="8" t="str">
        <f t="shared" si="49"/>
        <v>59,648398695274+2,13054234895755i</v>
      </c>
      <c r="O153" s="9">
        <f t="shared" si="50"/>
        <v>59.648398695273997</v>
      </c>
      <c r="P153" s="9">
        <f t="shared" si="51"/>
        <v>2.1305423489575501</v>
      </c>
      <c r="Q153" s="9">
        <f t="shared" si="52"/>
        <v>59.686436295117055</v>
      </c>
      <c r="R153" s="8">
        <f t="shared" si="53"/>
        <v>2.0456410273716359</v>
      </c>
      <c r="S153" s="21">
        <f t="shared" si="54"/>
        <v>62.706808786094101</v>
      </c>
      <c r="T153" s="21">
        <f t="shared" si="58"/>
        <v>183.55133383251189</v>
      </c>
      <c r="U153" s="22">
        <f t="shared" si="55"/>
        <v>1.9679666198798493</v>
      </c>
      <c r="V153" s="21">
        <f t="shared" si="56"/>
        <v>367.10266766502377</v>
      </c>
      <c r="W153" s="21">
        <f t="shared" si="57"/>
        <v>2.2769699997968011</v>
      </c>
    </row>
    <row r="154" spans="1:23" x14ac:dyDescent="0.35">
      <c r="A154" s="1">
        <v>30</v>
      </c>
      <c r="B154" s="1">
        <v>5252</v>
      </c>
      <c r="C154" s="1">
        <v>1572</v>
      </c>
      <c r="D154" s="2" t="s">
        <v>320</v>
      </c>
      <c r="E154" s="3">
        <f t="shared" si="41"/>
        <v>204.20621696339299</v>
      </c>
      <c r="F154" s="3">
        <f t="shared" si="42"/>
        <v>3.44097358275069</v>
      </c>
      <c r="G154" s="3">
        <f t="shared" si="43"/>
        <v>204.23520594084044</v>
      </c>
      <c r="H154" s="4">
        <f t="shared" si="44"/>
        <v>0.96537025168174884</v>
      </c>
      <c r="I154" s="6" t="s">
        <v>321</v>
      </c>
      <c r="J154" s="6">
        <f t="shared" si="45"/>
        <v>147.762658586025</v>
      </c>
      <c r="K154" s="6">
        <f t="shared" si="46"/>
        <v>2.34269297475997E-2</v>
      </c>
      <c r="L154" s="6">
        <f t="shared" si="47"/>
        <v>147.76266044312825</v>
      </c>
      <c r="M154" s="7">
        <f t="shared" si="48"/>
        <v>9.0839201398029718E-3</v>
      </c>
      <c r="N154" s="8" t="str">
        <f t="shared" si="49"/>
        <v>56,443558377368+3,41754665300309i</v>
      </c>
      <c r="O154" s="9">
        <f t="shared" si="50"/>
        <v>56.443558377367999</v>
      </c>
      <c r="P154" s="9">
        <f t="shared" si="51"/>
        <v>3.41754665300309</v>
      </c>
      <c r="Q154" s="9">
        <f t="shared" si="52"/>
        <v>56.546926595747024</v>
      </c>
      <c r="R154" s="8">
        <f t="shared" si="53"/>
        <v>3.4649168979853608</v>
      </c>
      <c r="S154" s="21">
        <f t="shared" si="54"/>
        <v>62.706808786094101</v>
      </c>
      <c r="T154" s="21">
        <f t="shared" si="58"/>
        <v>141.74863006670489</v>
      </c>
      <c r="U154" s="22">
        <f t="shared" si="55"/>
        <v>1.3564053617714349</v>
      </c>
      <c r="V154" s="21">
        <f t="shared" si="56"/>
        <v>283.49726013340978</v>
      </c>
      <c r="W154" s="21">
        <f t="shared" si="57"/>
        <v>2.9484650423968128</v>
      </c>
    </row>
    <row r="155" spans="1:23" x14ac:dyDescent="0.35">
      <c r="A155" s="1">
        <v>40</v>
      </c>
      <c r="B155" s="1">
        <v>5252</v>
      </c>
      <c r="C155" s="1">
        <v>1572</v>
      </c>
      <c r="D155" s="2" t="s">
        <v>322</v>
      </c>
      <c r="E155" s="3">
        <f t="shared" si="41"/>
        <v>176.61712412319301</v>
      </c>
      <c r="F155" s="3">
        <f t="shared" si="42"/>
        <v>4.7807070162003802</v>
      </c>
      <c r="G155" s="3">
        <f t="shared" si="43"/>
        <v>176.68181483424408</v>
      </c>
      <c r="H155" s="4">
        <f t="shared" si="44"/>
        <v>1.5505148100569908</v>
      </c>
      <c r="I155" s="6" t="s">
        <v>323</v>
      </c>
      <c r="J155" s="6">
        <f t="shared" si="45"/>
        <v>126.75827187589999</v>
      </c>
      <c r="K155" s="6">
        <f t="shared" si="46"/>
        <v>6.0919212790341397E-2</v>
      </c>
      <c r="L155" s="6">
        <f t="shared" si="47"/>
        <v>126.75828651459071</v>
      </c>
      <c r="M155" s="7">
        <f t="shared" si="48"/>
        <v>2.7535982179025056E-2</v>
      </c>
      <c r="N155" s="8" t="str">
        <f t="shared" si="49"/>
        <v>49,858852247293+4,71978780341004i</v>
      </c>
      <c r="O155" s="9">
        <f t="shared" si="50"/>
        <v>49.858852247293001</v>
      </c>
      <c r="P155" s="9">
        <f t="shared" si="51"/>
        <v>4.71978780341004</v>
      </c>
      <c r="Q155" s="9">
        <f t="shared" si="52"/>
        <v>50.081748614905734</v>
      </c>
      <c r="R155" s="8">
        <f t="shared" si="53"/>
        <v>5.4076750887123763</v>
      </c>
      <c r="S155" s="21">
        <f t="shared" si="54"/>
        <v>62.706808786094101</v>
      </c>
      <c r="T155" s="21">
        <f t="shared" si="58"/>
        <v>114.01530909502789</v>
      </c>
      <c r="U155" s="22">
        <f t="shared" si="55"/>
        <v>1.0214437469938784</v>
      </c>
      <c r="V155" s="21">
        <f t="shared" si="56"/>
        <v>228.03061819005578</v>
      </c>
      <c r="W155" s="21">
        <f t="shared" si="57"/>
        <v>3.6656558130362793</v>
      </c>
    </row>
    <row r="156" spans="1:23" x14ac:dyDescent="0.35">
      <c r="A156" s="1">
        <v>50</v>
      </c>
      <c r="B156" s="1">
        <v>5252</v>
      </c>
      <c r="C156" s="1">
        <v>1572</v>
      </c>
      <c r="D156" s="2" t="s">
        <v>324</v>
      </c>
      <c r="E156" s="3">
        <f t="shared" si="41"/>
        <v>159.804699681394</v>
      </c>
      <c r="F156" s="3">
        <f t="shared" si="42"/>
        <v>6.1434773597243497</v>
      </c>
      <c r="G156" s="3">
        <f t="shared" si="43"/>
        <v>159.92274495621308</v>
      </c>
      <c r="H156" s="4">
        <f t="shared" si="44"/>
        <v>2.2015752488796179</v>
      </c>
      <c r="I156" s="6" t="s">
        <v>325</v>
      </c>
      <c r="J156" s="6">
        <f t="shared" si="45"/>
        <v>113.334019085753</v>
      </c>
      <c r="K156" s="6">
        <f t="shared" si="46"/>
        <v>9.4269163327934793E-2</v>
      </c>
      <c r="L156" s="6">
        <f t="shared" si="47"/>
        <v>113.3340582914288</v>
      </c>
      <c r="M156" s="7">
        <f t="shared" si="48"/>
        <v>4.7657570029364604E-2</v>
      </c>
      <c r="N156" s="8" t="str">
        <f t="shared" si="49"/>
        <v>46,470680595641+6,04920819639641i</v>
      </c>
      <c r="O156" s="9">
        <f t="shared" si="50"/>
        <v>46.470680595640999</v>
      </c>
      <c r="P156" s="9">
        <f t="shared" si="51"/>
        <v>6.0492081963964104</v>
      </c>
      <c r="Q156" s="9">
        <f t="shared" si="52"/>
        <v>46.862747196738631</v>
      </c>
      <c r="R156" s="8">
        <f t="shared" si="53"/>
        <v>7.4166354560430934</v>
      </c>
      <c r="S156" s="21">
        <f t="shared" si="54"/>
        <v>62.706808786094101</v>
      </c>
      <c r="T156" s="21">
        <f t="shared" si="58"/>
        <v>97.09207673309389</v>
      </c>
      <c r="U156" s="22">
        <f t="shared" si="55"/>
        <v>0.80736447102633979</v>
      </c>
      <c r="V156" s="21">
        <f t="shared" si="56"/>
        <v>194.18415346618778</v>
      </c>
      <c r="W156" s="21">
        <f t="shared" si="57"/>
        <v>4.3045827694904144</v>
      </c>
    </row>
    <row r="157" spans="1:23" x14ac:dyDescent="0.35">
      <c r="A157" s="1">
        <v>60</v>
      </c>
      <c r="B157" s="1">
        <v>5252</v>
      </c>
      <c r="C157" s="1">
        <v>1572</v>
      </c>
      <c r="D157" s="2" t="s">
        <v>326</v>
      </c>
      <c r="E157" s="3">
        <f t="shared" si="41"/>
        <v>147.08015919028699</v>
      </c>
      <c r="F157" s="3">
        <f t="shared" si="42"/>
        <v>7.5728746700884697</v>
      </c>
      <c r="G157" s="3">
        <f t="shared" si="43"/>
        <v>147.274986532707</v>
      </c>
      <c r="H157" s="4">
        <f t="shared" si="44"/>
        <v>2.9474468060951748</v>
      </c>
      <c r="I157" s="6" t="s">
        <v>327</v>
      </c>
      <c r="J157" s="6">
        <f t="shared" si="45"/>
        <v>104.158641450041</v>
      </c>
      <c r="K157" s="6">
        <f t="shared" si="46"/>
        <v>0.124232238668952</v>
      </c>
      <c r="L157" s="6">
        <f t="shared" si="47"/>
        <v>104.15871553723829</v>
      </c>
      <c r="M157" s="7">
        <f t="shared" si="48"/>
        <v>6.8337868858433765E-2</v>
      </c>
      <c r="N157" s="8" t="str">
        <f t="shared" si="49"/>
        <v>42,921517740246+7,44864243141952i</v>
      </c>
      <c r="O157" s="9">
        <f t="shared" si="50"/>
        <v>42.921517740246003</v>
      </c>
      <c r="P157" s="9">
        <f t="shared" si="51"/>
        <v>7.4486424314195201</v>
      </c>
      <c r="Q157" s="9">
        <f t="shared" si="52"/>
        <v>43.563045797985659</v>
      </c>
      <c r="R157" s="8">
        <f t="shared" si="53"/>
        <v>9.8451140499147733</v>
      </c>
      <c r="S157" s="21">
        <f t="shared" si="54"/>
        <v>62.706808786094101</v>
      </c>
      <c r="T157" s="21">
        <f t="shared" si="58"/>
        <v>84.268244738295905</v>
      </c>
      <c r="U157" s="22">
        <f t="shared" si="55"/>
        <v>0.66104315549759873</v>
      </c>
      <c r="V157" s="21">
        <f t="shared" si="56"/>
        <v>168.53648947659181</v>
      </c>
      <c r="W157" s="21">
        <f t="shared" si="57"/>
        <v>4.9596485824200744</v>
      </c>
    </row>
    <row r="158" spans="1:23" x14ac:dyDescent="0.35">
      <c r="A158" s="1">
        <v>70</v>
      </c>
      <c r="B158" s="1">
        <v>5252</v>
      </c>
      <c r="C158" s="1">
        <v>1572</v>
      </c>
      <c r="D158" s="2" t="s">
        <v>328</v>
      </c>
      <c r="E158" s="3">
        <f t="shared" si="41"/>
        <v>133.44295989985599</v>
      </c>
      <c r="F158" s="3">
        <f t="shared" si="42"/>
        <v>8.9535418759154908</v>
      </c>
      <c r="G158" s="3">
        <f t="shared" si="43"/>
        <v>133.74299779412135</v>
      </c>
      <c r="H158" s="4">
        <f t="shared" si="44"/>
        <v>3.838586948702885</v>
      </c>
      <c r="I158" s="6" t="s">
        <v>329</v>
      </c>
      <c r="J158" s="6">
        <f t="shared" si="45"/>
        <v>97.951237450841504</v>
      </c>
      <c r="K158" s="6">
        <f t="shared" si="46"/>
        <v>0.15091663413669901</v>
      </c>
      <c r="L158" s="6">
        <f t="shared" si="47"/>
        <v>97.951353711837982</v>
      </c>
      <c r="M158" s="7">
        <f t="shared" si="48"/>
        <v>8.8277387578160782E-2</v>
      </c>
      <c r="N158" s="8" t="str">
        <f t="shared" si="49"/>
        <v>35,4917224490145+8,80262524177879i</v>
      </c>
      <c r="O158" s="9">
        <f t="shared" si="50"/>
        <v>35.491722449014503</v>
      </c>
      <c r="P158" s="9">
        <f t="shared" si="51"/>
        <v>8.8026252417787898</v>
      </c>
      <c r="Q158" s="9">
        <f t="shared" si="52"/>
        <v>36.567042176597781</v>
      </c>
      <c r="R158" s="8">
        <f t="shared" si="53"/>
        <v>13.929373154447692</v>
      </c>
      <c r="S158" s="21">
        <f t="shared" si="54"/>
        <v>62.706808786094101</v>
      </c>
      <c r="T158" s="21">
        <f t="shared" si="58"/>
        <v>70.536393124210903</v>
      </c>
      <c r="U158" s="22">
        <f t="shared" si="55"/>
        <v>0.56205291910118271</v>
      </c>
      <c r="V158" s="21">
        <f t="shared" si="56"/>
        <v>141.07278624842181</v>
      </c>
      <c r="W158" s="21">
        <f t="shared" si="57"/>
        <v>5.9251807761611106</v>
      </c>
    </row>
    <row r="159" spans="1:23" x14ac:dyDescent="0.35">
      <c r="A159" s="1">
        <v>80</v>
      </c>
      <c r="B159" s="1">
        <v>5252</v>
      </c>
      <c r="C159" s="1">
        <v>1572</v>
      </c>
      <c r="D159" s="2" t="s">
        <v>330</v>
      </c>
      <c r="E159" s="3">
        <f t="shared" si="41"/>
        <v>128.86104004250799</v>
      </c>
      <c r="F159" s="3">
        <f t="shared" si="42"/>
        <v>10.226418486295399</v>
      </c>
      <c r="G159" s="3">
        <f t="shared" si="43"/>
        <v>129.26618767447926</v>
      </c>
      <c r="H159" s="4">
        <f t="shared" si="44"/>
        <v>4.5374861083466147</v>
      </c>
      <c r="I159" s="6" t="s">
        <v>331</v>
      </c>
      <c r="J159" s="6">
        <f t="shared" si="45"/>
        <v>91.804610285039402</v>
      </c>
      <c r="K159" s="6">
        <f t="shared" si="46"/>
        <v>0.179529708395326</v>
      </c>
      <c r="L159" s="6">
        <f t="shared" si="47"/>
        <v>91.804785825708237</v>
      </c>
      <c r="M159" s="7">
        <f t="shared" si="48"/>
        <v>0.112045369442602</v>
      </c>
      <c r="N159" s="8" t="str">
        <f t="shared" si="49"/>
        <v>37,0564297574686+10,0468887779001i</v>
      </c>
      <c r="O159" s="9">
        <f t="shared" si="50"/>
        <v>37.056429757468599</v>
      </c>
      <c r="P159" s="9">
        <f t="shared" si="51"/>
        <v>10.046888777900101</v>
      </c>
      <c r="Q159" s="9">
        <f t="shared" si="52"/>
        <v>38.394256868517452</v>
      </c>
      <c r="R159" s="8">
        <f t="shared" si="53"/>
        <v>15.169584681139067</v>
      </c>
      <c r="S159" s="21">
        <f t="shared" si="54"/>
        <v>62.706808786094101</v>
      </c>
      <c r="T159" s="21">
        <f t="shared" si="58"/>
        <v>65.859636572175887</v>
      </c>
      <c r="U159" s="22">
        <f t="shared" si="55"/>
        <v>0.46403217773166161</v>
      </c>
      <c r="V159" s="21">
        <f t="shared" si="56"/>
        <v>131.71927314435177</v>
      </c>
      <c r="W159" s="21">
        <f t="shared" si="57"/>
        <v>6.3459335992735673</v>
      </c>
    </row>
    <row r="160" spans="1:23" x14ac:dyDescent="0.35">
      <c r="A160" s="1">
        <v>90</v>
      </c>
      <c r="B160" s="1">
        <v>5252</v>
      </c>
      <c r="C160" s="1">
        <v>1572</v>
      </c>
      <c r="D160" s="2" t="s">
        <v>332</v>
      </c>
      <c r="E160" s="3">
        <f t="shared" si="41"/>
        <v>123.37178051901201</v>
      </c>
      <c r="F160" s="3">
        <f t="shared" si="42"/>
        <v>11.821385913714</v>
      </c>
      <c r="G160" s="3">
        <f t="shared" si="43"/>
        <v>123.93684437386737</v>
      </c>
      <c r="H160" s="4">
        <f t="shared" si="44"/>
        <v>5.4733260654923441</v>
      </c>
      <c r="I160" s="6" t="s">
        <v>333</v>
      </c>
      <c r="J160" s="6">
        <f t="shared" si="45"/>
        <v>88.316442945246095</v>
      </c>
      <c r="K160" s="6">
        <f t="shared" si="46"/>
        <v>0.20423952796804101</v>
      </c>
      <c r="L160" s="6">
        <f t="shared" si="47"/>
        <v>88.316679105850071</v>
      </c>
      <c r="M160" s="7">
        <f t="shared" si="48"/>
        <v>0.13250128414381659</v>
      </c>
      <c r="N160" s="8" t="str">
        <f t="shared" si="49"/>
        <v>35,0553375737659+11,617146385746i</v>
      </c>
      <c r="O160" s="9">
        <f t="shared" si="50"/>
        <v>35.055337573765897</v>
      </c>
      <c r="P160" s="9">
        <f t="shared" si="51"/>
        <v>11.617146385746</v>
      </c>
      <c r="Q160" s="9">
        <f t="shared" si="52"/>
        <v>36.93013380098337</v>
      </c>
      <c r="R160" s="8">
        <f t="shared" si="53"/>
        <v>18.334912936455762</v>
      </c>
      <c r="S160" s="21">
        <f t="shared" si="54"/>
        <v>62.706808786094101</v>
      </c>
      <c r="T160" s="21">
        <f t="shared" si="58"/>
        <v>60.271925987655905</v>
      </c>
      <c r="U160" s="22">
        <f t="shared" si="55"/>
        <v>0.40840653216968092</v>
      </c>
      <c r="V160" s="21">
        <f t="shared" si="56"/>
        <v>120.54385197531181</v>
      </c>
      <c r="W160" s="21">
        <f t="shared" si="57"/>
        <v>6.9342546087695007</v>
      </c>
    </row>
    <row r="161" spans="1:23" x14ac:dyDescent="0.35">
      <c r="A161" s="1">
        <v>100</v>
      </c>
      <c r="B161" s="1">
        <v>5252</v>
      </c>
      <c r="C161" s="1">
        <v>1572</v>
      </c>
      <c r="D161" s="2" t="s">
        <v>334</v>
      </c>
      <c r="E161" s="3">
        <f t="shared" si="41"/>
        <v>115.31423564064001</v>
      </c>
      <c r="F161" s="3">
        <f t="shared" si="42"/>
        <v>12.9036921369391</v>
      </c>
      <c r="G161" s="3">
        <f t="shared" si="43"/>
        <v>116.03395284204514</v>
      </c>
      <c r="H161" s="4">
        <f t="shared" si="44"/>
        <v>6.3848509693005937</v>
      </c>
      <c r="I161" s="6" t="s">
        <v>335</v>
      </c>
      <c r="J161" s="6">
        <f t="shared" si="45"/>
        <v>84.370104019366494</v>
      </c>
      <c r="K161" s="6">
        <f t="shared" si="46"/>
        <v>0.22694099979149701</v>
      </c>
      <c r="L161" s="6">
        <f t="shared" si="47"/>
        <v>84.370409234850271</v>
      </c>
      <c r="M161" s="7">
        <f t="shared" si="48"/>
        <v>0.15411537390802446</v>
      </c>
      <c r="N161" s="8" t="str">
        <f t="shared" si="49"/>
        <v>30,9441316212735+12,6767511371476i</v>
      </c>
      <c r="O161" s="9">
        <f t="shared" si="50"/>
        <v>30.944131621273499</v>
      </c>
      <c r="P161" s="9">
        <f t="shared" si="51"/>
        <v>12.676751137147599</v>
      </c>
      <c r="Q161" s="9">
        <f t="shared" si="52"/>
        <v>33.440085244925307</v>
      </c>
      <c r="R161" s="8">
        <f t="shared" si="53"/>
        <v>22.277232532017425</v>
      </c>
      <c r="S161" s="21">
        <f t="shared" si="54"/>
        <v>62.706808786094101</v>
      </c>
      <c r="T161" s="21">
        <f t="shared" si="58"/>
        <v>52.112755572917905</v>
      </c>
      <c r="U161" s="22">
        <f t="shared" si="55"/>
        <v>0.3454744527449195</v>
      </c>
      <c r="V161" s="21">
        <f t="shared" si="56"/>
        <v>104.22551114583581</v>
      </c>
      <c r="W161" s="21">
        <f t="shared" si="57"/>
        <v>8.0199343896624367</v>
      </c>
    </row>
    <row r="162" spans="1:23" x14ac:dyDescent="0.35">
      <c r="A162" s="1">
        <v>150</v>
      </c>
      <c r="B162" s="1">
        <v>5252</v>
      </c>
      <c r="C162" s="1">
        <v>1572</v>
      </c>
      <c r="D162" s="2" t="s">
        <v>336</v>
      </c>
      <c r="E162" s="3">
        <f t="shared" si="41"/>
        <v>98.315774059983497</v>
      </c>
      <c r="F162" s="3">
        <f t="shared" si="42"/>
        <v>19.428045126224301</v>
      </c>
      <c r="G162" s="3">
        <f t="shared" si="43"/>
        <v>100.21696645997787</v>
      </c>
      <c r="H162" s="4">
        <f t="shared" si="44"/>
        <v>11.178126342361997</v>
      </c>
      <c r="I162" s="6" t="s">
        <v>337</v>
      </c>
      <c r="J162" s="6">
        <f t="shared" si="45"/>
        <v>75.051204221850298</v>
      </c>
      <c r="K162" s="6">
        <f t="shared" si="46"/>
        <v>0.34261913053903698</v>
      </c>
      <c r="L162" s="6">
        <f t="shared" si="47"/>
        <v>75.051986269641731</v>
      </c>
      <c r="M162" s="7">
        <f t="shared" si="48"/>
        <v>0.26156134328461911</v>
      </c>
      <c r="N162" s="8" t="str">
        <f t="shared" si="49"/>
        <v>23,2645698381332+19,0854259956853i</v>
      </c>
      <c r="O162" s="9">
        <f t="shared" si="50"/>
        <v>23.264569838133198</v>
      </c>
      <c r="P162" s="9">
        <f t="shared" si="51"/>
        <v>19.085425995685299</v>
      </c>
      <c r="Q162" s="9">
        <f t="shared" si="52"/>
        <v>30.09142228592987</v>
      </c>
      <c r="R162" s="8">
        <f t="shared" si="53"/>
        <v>39.36423624698994</v>
      </c>
      <c r="S162" s="21">
        <f t="shared" si="54"/>
        <v>62.706808786094101</v>
      </c>
      <c r="T162" s="21">
        <f t="shared" si="58"/>
        <v>34.544747097277806</v>
      </c>
      <c r="U162" s="22">
        <f t="shared" si="55"/>
        <v>0.1968714039596495</v>
      </c>
      <c r="V162" s="21">
        <f t="shared" si="56"/>
        <v>69.089494194555613</v>
      </c>
      <c r="W162" s="21">
        <f t="shared" si="57"/>
        <v>12.098536410829643</v>
      </c>
    </row>
    <row r="163" spans="1:23" x14ac:dyDescent="0.35">
      <c r="A163" s="1">
        <v>200</v>
      </c>
      <c r="B163" s="1">
        <v>5252</v>
      </c>
      <c r="C163" s="1">
        <v>1572</v>
      </c>
      <c r="D163" s="2" t="s">
        <v>338</v>
      </c>
      <c r="E163" s="3">
        <f t="shared" si="41"/>
        <v>91.184304088331004</v>
      </c>
      <c r="F163" s="3">
        <f t="shared" si="42"/>
        <v>26.019384046726199</v>
      </c>
      <c r="G163" s="3">
        <f t="shared" si="43"/>
        <v>94.823971959859634</v>
      </c>
      <c r="H163" s="4">
        <f t="shared" si="44"/>
        <v>15.926064066629339</v>
      </c>
      <c r="I163" s="6" t="s">
        <v>339</v>
      </c>
      <c r="J163" s="6">
        <f t="shared" si="45"/>
        <v>69.292387046990498</v>
      </c>
      <c r="K163" s="6">
        <f t="shared" si="46"/>
        <v>0.45949089674793497</v>
      </c>
      <c r="L163" s="6">
        <f t="shared" si="47"/>
        <v>69.293910515673247</v>
      </c>
      <c r="M163" s="7">
        <f t="shared" si="48"/>
        <v>0.37993355912026028</v>
      </c>
      <c r="N163" s="8" t="str">
        <f t="shared" si="49"/>
        <v>21,8919170413405+25,5598931499783i</v>
      </c>
      <c r="O163" s="9">
        <f t="shared" si="50"/>
        <v>21.891917041340498</v>
      </c>
      <c r="P163" s="9">
        <f t="shared" si="51"/>
        <v>25.559893149978301</v>
      </c>
      <c r="Q163" s="9">
        <f t="shared" si="52"/>
        <v>33.653590738333435</v>
      </c>
      <c r="R163" s="8">
        <f t="shared" si="53"/>
        <v>49.420115204161327</v>
      </c>
      <c r="S163" s="21">
        <f t="shared" si="54"/>
        <v>62.706808786094101</v>
      </c>
      <c r="T163" s="21">
        <f t="shared" si="58"/>
        <v>26.762299349759701</v>
      </c>
      <c r="U163" s="22">
        <f t="shared" si="55"/>
        <v>0.10504603658031958</v>
      </c>
      <c r="V163" s="21">
        <f t="shared" si="56"/>
        <v>53.524598699519402</v>
      </c>
      <c r="W163" s="21">
        <f t="shared" si="57"/>
        <v>15.61677773263043</v>
      </c>
    </row>
    <row r="164" spans="1:23" x14ac:dyDescent="0.35">
      <c r="A164" s="1">
        <v>250</v>
      </c>
      <c r="B164" s="1">
        <v>5252</v>
      </c>
      <c r="C164" s="1">
        <v>1572</v>
      </c>
      <c r="D164" s="2" t="s">
        <v>340</v>
      </c>
      <c r="E164" s="3">
        <f t="shared" si="41"/>
        <v>85.734818361808195</v>
      </c>
      <c r="F164" s="3">
        <f t="shared" si="42"/>
        <v>33.206625284328403</v>
      </c>
      <c r="G164" s="3">
        <f t="shared" si="43"/>
        <v>91.940954108090708</v>
      </c>
      <c r="H164" s="4">
        <f t="shared" si="44"/>
        <v>21.172274887264894</v>
      </c>
      <c r="I164" s="6" t="s">
        <v>341</v>
      </c>
      <c r="J164" s="6">
        <f t="shared" si="45"/>
        <v>66.077954494851099</v>
      </c>
      <c r="K164" s="6">
        <f t="shared" si="46"/>
        <v>0.55919239984471303</v>
      </c>
      <c r="L164" s="6">
        <f t="shared" si="47"/>
        <v>66.080320567954686</v>
      </c>
      <c r="M164" s="7">
        <f t="shared" si="48"/>
        <v>0.48486064501006826</v>
      </c>
      <c r="N164" s="8" t="str">
        <f t="shared" si="49"/>
        <v>19,6568638669571+32,6474328844837i</v>
      </c>
      <c r="O164" s="9">
        <f t="shared" si="50"/>
        <v>19.656863866957099</v>
      </c>
      <c r="P164" s="9">
        <f t="shared" si="51"/>
        <v>32.647432884483699</v>
      </c>
      <c r="Q164" s="9">
        <f t="shared" si="52"/>
        <v>38.10836090716775</v>
      </c>
      <c r="R164" s="8">
        <f t="shared" si="53"/>
        <v>58.948054259673626</v>
      </c>
      <c r="S164" s="21">
        <f t="shared" si="54"/>
        <v>62.706808786094101</v>
      </c>
      <c r="T164" s="21">
        <f t="shared" si="58"/>
        <v>20.607866099866797</v>
      </c>
      <c r="U164" s="22">
        <f t="shared" si="55"/>
        <v>5.379817355031305E-2</v>
      </c>
      <c r="V164" s="21">
        <f t="shared" si="56"/>
        <v>41.215732199733594</v>
      </c>
      <c r="W164" s="21">
        <f t="shared" si="57"/>
        <v>20.280648104658376</v>
      </c>
    </row>
    <row r="165" spans="1:23" x14ac:dyDescent="0.35">
      <c r="A165" s="1">
        <v>300</v>
      </c>
      <c r="B165" s="1">
        <v>5252</v>
      </c>
      <c r="C165" s="1">
        <v>1572</v>
      </c>
      <c r="D165" s="2" t="s">
        <v>342</v>
      </c>
      <c r="E165" s="3">
        <f t="shared" si="41"/>
        <v>83.770146393786106</v>
      </c>
      <c r="F165" s="3">
        <f t="shared" si="42"/>
        <v>39.324093108819298</v>
      </c>
      <c r="G165" s="3">
        <f t="shared" si="43"/>
        <v>92.54091919614504</v>
      </c>
      <c r="H165" s="4">
        <f t="shared" si="44"/>
        <v>25.146698031905046</v>
      </c>
      <c r="I165" s="6" t="s">
        <v>343</v>
      </c>
      <c r="J165" s="6">
        <f t="shared" si="45"/>
        <v>64.137852762580806</v>
      </c>
      <c r="K165" s="6">
        <f t="shared" si="46"/>
        <v>0.65512755773609099</v>
      </c>
      <c r="L165" s="6">
        <f t="shared" si="47"/>
        <v>64.141198531921745</v>
      </c>
      <c r="M165" s="7">
        <f t="shared" si="48"/>
        <v>0.58521975941390025</v>
      </c>
      <c r="N165" s="8" t="str">
        <f t="shared" si="49"/>
        <v>19,6322936312053+38,6689655510832i</v>
      </c>
      <c r="O165" s="9">
        <f t="shared" si="50"/>
        <v>19.6322936312053</v>
      </c>
      <c r="P165" s="9">
        <f t="shared" si="51"/>
        <v>38.668965551083197</v>
      </c>
      <c r="Q165" s="9">
        <f t="shared" si="52"/>
        <v>43.367220916410162</v>
      </c>
      <c r="R165" s="8">
        <f t="shared" si="53"/>
        <v>63.083024495920924</v>
      </c>
      <c r="S165" s="21">
        <f t="shared" si="54"/>
        <v>62.706808786094101</v>
      </c>
      <c r="T165" s="21">
        <f t="shared" si="58"/>
        <v>17.910939208062899</v>
      </c>
      <c r="U165" s="22">
        <f t="shared" si="55"/>
        <v>2.2874545421704438E-2</v>
      </c>
      <c r="V165" s="21">
        <f t="shared" si="56"/>
        <v>35.821878416125799</v>
      </c>
      <c r="W165" s="21">
        <f t="shared" si="57"/>
        <v>23.334392222780497</v>
      </c>
    </row>
    <row r="166" spans="1:23" x14ac:dyDescent="0.35">
      <c r="A166" s="1">
        <v>350</v>
      </c>
      <c r="B166" s="1">
        <v>5252</v>
      </c>
      <c r="C166" s="1">
        <v>1572</v>
      </c>
      <c r="D166" s="2" t="s">
        <v>344</v>
      </c>
      <c r="E166" s="3">
        <f t="shared" si="41"/>
        <v>82.547382082004106</v>
      </c>
      <c r="F166" s="3">
        <f t="shared" si="42"/>
        <v>43.110443552709299</v>
      </c>
      <c r="G166" s="3">
        <f t="shared" si="43"/>
        <v>93.126691296876359</v>
      </c>
      <c r="H166" s="4">
        <f t="shared" si="44"/>
        <v>27.575854412366326</v>
      </c>
      <c r="I166" s="6" t="s">
        <v>345</v>
      </c>
      <c r="J166" s="6">
        <f t="shared" si="45"/>
        <v>62.825095986666298</v>
      </c>
      <c r="K166" s="6">
        <f t="shared" si="46"/>
        <v>0.765860048607237</v>
      </c>
      <c r="L166" s="6">
        <f t="shared" si="47"/>
        <v>62.829763865129131</v>
      </c>
      <c r="M166" s="7">
        <f t="shared" si="48"/>
        <v>0.69842113838680941</v>
      </c>
      <c r="N166" s="8" t="str">
        <f t="shared" si="49"/>
        <v>19,7222860953378+42,3445835041021i</v>
      </c>
      <c r="O166" s="9">
        <f t="shared" si="50"/>
        <v>19.7222860953378</v>
      </c>
      <c r="P166" s="9">
        <f t="shared" si="51"/>
        <v>42.344583504102097</v>
      </c>
      <c r="Q166" s="9">
        <f t="shared" si="52"/>
        <v>46.71222881604163</v>
      </c>
      <c r="R166" s="8">
        <f t="shared" si="53"/>
        <v>65.025920851884422</v>
      </c>
      <c r="S166" s="21">
        <f t="shared" si="54"/>
        <v>62.706808786094101</v>
      </c>
      <c r="T166" s="21">
        <f t="shared" si="58"/>
        <v>15.935398001905099</v>
      </c>
      <c r="U166" s="22">
        <f t="shared" si="55"/>
        <v>1.9607931166526977E-3</v>
      </c>
      <c r="V166" s="21">
        <f t="shared" si="56"/>
        <v>31.870796003810199</v>
      </c>
      <c r="W166" s="21">
        <f t="shared" si="57"/>
        <v>26.227200632789447</v>
      </c>
    </row>
    <row r="167" spans="1:23" x14ac:dyDescent="0.35">
      <c r="A167" s="1">
        <v>400</v>
      </c>
      <c r="B167" s="1">
        <v>5252</v>
      </c>
      <c r="C167" s="1">
        <v>1572</v>
      </c>
      <c r="D167" s="2" t="s">
        <v>346</v>
      </c>
      <c r="E167" s="3">
        <f t="shared" si="41"/>
        <v>80.801924066731999</v>
      </c>
      <c r="F167" s="3">
        <f t="shared" si="42"/>
        <v>49.086202965413399</v>
      </c>
      <c r="G167" s="3">
        <f t="shared" si="43"/>
        <v>94.543144936307684</v>
      </c>
      <c r="H167" s="4">
        <f t="shared" si="44"/>
        <v>31.278180410208076</v>
      </c>
      <c r="I167" s="6" t="s">
        <v>347</v>
      </c>
      <c r="J167" s="6">
        <f t="shared" si="45"/>
        <v>61.648984804660103</v>
      </c>
      <c r="K167" s="6">
        <f t="shared" si="46"/>
        <v>0.82197457371876703</v>
      </c>
      <c r="L167" s="6">
        <f t="shared" si="47"/>
        <v>61.654464312367949</v>
      </c>
      <c r="M167" s="7">
        <f t="shared" si="48"/>
        <v>0.76388741216084943</v>
      </c>
      <c r="N167" s="8" t="str">
        <f t="shared" si="49"/>
        <v>19,1529392620719+48,2642283916946i</v>
      </c>
      <c r="O167" s="9">
        <f t="shared" si="50"/>
        <v>19.1529392620719</v>
      </c>
      <c r="P167" s="9">
        <f t="shared" si="51"/>
        <v>48.264228391694601</v>
      </c>
      <c r="Q167" s="9">
        <f t="shared" si="52"/>
        <v>51.925627821166245</v>
      </c>
      <c r="R167" s="8">
        <f t="shared" si="53"/>
        <v>68.355085199916331</v>
      </c>
      <c r="S167" s="21">
        <f t="shared" si="54"/>
        <v>62.706808786094101</v>
      </c>
      <c r="T167" s="21">
        <f t="shared" si="58"/>
        <v>13.421054837179796</v>
      </c>
      <c r="U167" s="22">
        <f t="shared" si="55"/>
        <v>-1.6781981001710931E-2</v>
      </c>
      <c r="V167" s="21">
        <f t="shared" si="56"/>
        <v>26.842109674359591</v>
      </c>
      <c r="W167" s="21">
        <f t="shared" si="57"/>
        <v>31.140687943656467</v>
      </c>
    </row>
    <row r="168" spans="1:23" x14ac:dyDescent="0.35">
      <c r="A168" s="1">
        <v>500</v>
      </c>
      <c r="B168" s="1">
        <v>5252</v>
      </c>
      <c r="C168" s="1">
        <v>1572</v>
      </c>
      <c r="D168" s="2" t="s">
        <v>348</v>
      </c>
      <c r="E168" s="3">
        <f t="shared" si="41"/>
        <v>79.646794250603705</v>
      </c>
      <c r="F168" s="3">
        <f t="shared" si="42"/>
        <v>59.489532667840599</v>
      </c>
      <c r="G168" s="3">
        <f t="shared" si="43"/>
        <v>99.411349107816008</v>
      </c>
      <c r="H168" s="4">
        <f t="shared" si="44"/>
        <v>36.756673279084936</v>
      </c>
      <c r="I168" s="6" t="s">
        <v>349</v>
      </c>
      <c r="J168" s="6">
        <f t="shared" si="45"/>
        <v>60.1172203087024</v>
      </c>
      <c r="K168" s="6">
        <f t="shared" si="46"/>
        <v>1.03405788104315</v>
      </c>
      <c r="L168" s="6">
        <f t="shared" si="47"/>
        <v>60.126112907341749</v>
      </c>
      <c r="M168" s="7">
        <f t="shared" si="48"/>
        <v>0.98542996596473542</v>
      </c>
      <c r="N168" s="8" t="str">
        <f t="shared" si="49"/>
        <v>19,5295739419013+58,4554747867975i</v>
      </c>
      <c r="O168" s="9">
        <f t="shared" si="50"/>
        <v>19.529573941901301</v>
      </c>
      <c r="P168" s="9">
        <f t="shared" si="51"/>
        <v>58.455474786797502</v>
      </c>
      <c r="Q168" s="9">
        <f t="shared" si="52"/>
        <v>61.631540552724374</v>
      </c>
      <c r="R168" s="8">
        <f t="shared" si="53"/>
        <v>71.525879045074532</v>
      </c>
      <c r="S168" s="21">
        <f t="shared" si="54"/>
        <v>62.706808786094101</v>
      </c>
      <c r="T168" s="21">
        <f t="shared" si="58"/>
        <v>10.702493329490395</v>
      </c>
      <c r="U168" s="22">
        <f t="shared" si="55"/>
        <v>-4.1154954760265969E-2</v>
      </c>
      <c r="V168" s="21">
        <f t="shared" si="56"/>
        <v>21.404986658980789</v>
      </c>
      <c r="W168" s="21">
        <f t="shared" si="57"/>
        <v>39.050795706426072</v>
      </c>
    </row>
    <row r="169" spans="1:23" x14ac:dyDescent="0.35">
      <c r="A169" s="1">
        <v>600</v>
      </c>
      <c r="B169" s="1">
        <v>5252</v>
      </c>
      <c r="C169" s="1">
        <v>1572</v>
      </c>
      <c r="D169" s="2" t="s">
        <v>350</v>
      </c>
      <c r="E169" s="3">
        <f t="shared" si="41"/>
        <v>80.142544904699605</v>
      </c>
      <c r="F169" s="3">
        <f t="shared" si="42"/>
        <v>71.683281978812303</v>
      </c>
      <c r="G169" s="3">
        <f t="shared" si="43"/>
        <v>107.52358075815607</v>
      </c>
      <c r="H169" s="4">
        <f t="shared" si="44"/>
        <v>41.810954610825412</v>
      </c>
      <c r="I169" s="6" t="s">
        <v>351</v>
      </c>
      <c r="J169" s="6">
        <f t="shared" si="45"/>
        <v>59.122602396651097</v>
      </c>
      <c r="K169" s="6">
        <f t="shared" si="46"/>
        <v>1.1367615577086501</v>
      </c>
      <c r="L169" s="6">
        <f t="shared" si="47"/>
        <v>59.133529752515017</v>
      </c>
      <c r="M169" s="7">
        <f t="shared" si="48"/>
        <v>1.1015011628177966</v>
      </c>
      <c r="N169" s="8" t="str">
        <f t="shared" si="49"/>
        <v>21,0199425080485+70,5465204211037i</v>
      </c>
      <c r="O169" s="9">
        <f t="shared" si="50"/>
        <v>21.019942508048501</v>
      </c>
      <c r="P169" s="9">
        <f t="shared" si="51"/>
        <v>70.546520421103693</v>
      </c>
      <c r="Q169" s="9">
        <f t="shared" si="52"/>
        <v>73.61147686717652</v>
      </c>
      <c r="R169" s="8">
        <f t="shared" si="53"/>
        <v>73.408121987288666</v>
      </c>
      <c r="S169" s="21">
        <f t="shared" si="54"/>
        <v>62.706808786094101</v>
      </c>
      <c r="T169" s="21">
        <f t="shared" si="58"/>
        <v>9.6184491863408965</v>
      </c>
      <c r="U169" s="22">
        <f t="shared" si="55"/>
        <v>-5.698390817125263E-2</v>
      </c>
      <c r="V169" s="21">
        <f t="shared" si="56"/>
        <v>19.236898372681793</v>
      </c>
      <c r="W169" s="21">
        <f t="shared" si="57"/>
        <v>43.452002756622406</v>
      </c>
    </row>
    <row r="170" spans="1:23" x14ac:dyDescent="0.35">
      <c r="A170" s="1">
        <v>800</v>
      </c>
      <c r="B170" s="1">
        <v>5252</v>
      </c>
      <c r="C170" s="1">
        <v>1572</v>
      </c>
      <c r="D170" s="2" t="s">
        <v>352</v>
      </c>
      <c r="E170" s="3">
        <f t="shared" si="41"/>
        <v>80.231698471420003</v>
      </c>
      <c r="F170" s="3">
        <f t="shared" si="42"/>
        <v>88.048631155786197</v>
      </c>
      <c r="G170" s="3">
        <f t="shared" si="43"/>
        <v>119.12047216165885</v>
      </c>
      <c r="H170" s="4">
        <f t="shared" si="44"/>
        <v>47.659583146815415</v>
      </c>
      <c r="I170" s="6" t="s">
        <v>353</v>
      </c>
      <c r="J170" s="6">
        <f t="shared" si="45"/>
        <v>57.8754132276094</v>
      </c>
      <c r="K170" s="6">
        <f t="shared" si="46"/>
        <v>1.52082449952798</v>
      </c>
      <c r="L170" s="6">
        <f t="shared" si="47"/>
        <v>57.895391556020328</v>
      </c>
      <c r="M170" s="7">
        <f t="shared" si="48"/>
        <v>1.5052467423756013</v>
      </c>
      <c r="N170" s="8" t="str">
        <f t="shared" si="49"/>
        <v>22,3562852438106+86,5278066562582i</v>
      </c>
      <c r="O170" s="9">
        <f t="shared" si="50"/>
        <v>22.3562852438106</v>
      </c>
      <c r="P170" s="9">
        <f t="shared" si="51"/>
        <v>86.527806656258207</v>
      </c>
      <c r="Q170" s="9">
        <f t="shared" si="52"/>
        <v>89.369261016556621</v>
      </c>
      <c r="R170" s="8">
        <f t="shared" si="53"/>
        <v>75.513237553504922</v>
      </c>
      <c r="S170" s="21">
        <f t="shared" si="54"/>
        <v>62.706808786094101</v>
      </c>
      <c r="T170" s="21">
        <f t="shared" si="58"/>
        <v>6.515497691010296</v>
      </c>
      <c r="U170" s="22">
        <f t="shared" si="55"/>
        <v>-7.6728784692050134E-2</v>
      </c>
      <c r="V170" s="21">
        <f t="shared" si="56"/>
        <v>13.030995382020592</v>
      </c>
      <c r="W170" s="21">
        <f t="shared" si="57"/>
        <v>64.145657074818345</v>
      </c>
    </row>
    <row r="171" spans="1:23" x14ac:dyDescent="0.35">
      <c r="A171" s="1">
        <v>1000</v>
      </c>
      <c r="B171" s="1">
        <v>5252</v>
      </c>
      <c r="C171" s="1">
        <v>1572</v>
      </c>
      <c r="D171" s="2" t="s">
        <v>354</v>
      </c>
      <c r="E171" s="3">
        <f t="shared" si="41"/>
        <v>82.206572310433799</v>
      </c>
      <c r="F171" s="3">
        <f t="shared" si="42"/>
        <v>107.32696573052</v>
      </c>
      <c r="G171" s="3">
        <f t="shared" si="43"/>
        <v>135.19244839838797</v>
      </c>
      <c r="H171" s="4">
        <f t="shared" si="44"/>
        <v>52.549864652494172</v>
      </c>
      <c r="I171" s="6" t="s">
        <v>355</v>
      </c>
      <c r="J171" s="6">
        <f t="shared" si="45"/>
        <v>57.2852567490756</v>
      </c>
      <c r="K171" s="6">
        <f t="shared" si="46"/>
        <v>1.77201379811489</v>
      </c>
      <c r="L171" s="6">
        <f t="shared" si="47"/>
        <v>57.312657185897613</v>
      </c>
      <c r="M171" s="7">
        <f t="shared" si="48"/>
        <v>1.7717743311208964</v>
      </c>
      <c r="N171" s="8" t="str">
        <f t="shared" si="49"/>
        <v>24,9213155613582+105,554951932405i</v>
      </c>
      <c r="O171" s="9">
        <f t="shared" si="50"/>
        <v>24.921315561358199</v>
      </c>
      <c r="P171" s="9">
        <f t="shared" si="51"/>
        <v>105.554951932405</v>
      </c>
      <c r="Q171" s="9">
        <f t="shared" si="52"/>
        <v>108.45699537955642</v>
      </c>
      <c r="R171" s="8">
        <f t="shared" si="53"/>
        <v>76.715843765385685</v>
      </c>
      <c r="S171" s="21">
        <f t="shared" si="54"/>
        <v>62.706808786094101</v>
      </c>
      <c r="T171" s="21">
        <f t="shared" si="58"/>
        <v>5.1344513092997062</v>
      </c>
      <c r="U171" s="22">
        <f t="shared" si="55"/>
        <v>-8.6021784629434009E-2</v>
      </c>
      <c r="V171" s="21">
        <f t="shared" si="56"/>
        <v>10.268902618599412</v>
      </c>
      <c r="W171" s="21">
        <f t="shared" si="57"/>
        <v>81.399326896396389</v>
      </c>
    </row>
    <row r="172" spans="1:23" x14ac:dyDescent="0.35">
      <c r="A172" s="1">
        <v>1500</v>
      </c>
      <c r="B172" s="1">
        <v>5252</v>
      </c>
      <c r="C172" s="1">
        <v>1572</v>
      </c>
      <c r="D172" s="2" t="s">
        <v>356</v>
      </c>
      <c r="E172" s="3">
        <f t="shared" si="41"/>
        <v>88.617795781538206</v>
      </c>
      <c r="F172" s="3">
        <f t="shared" si="42"/>
        <v>177.428354974401</v>
      </c>
      <c r="G172" s="3">
        <f t="shared" si="43"/>
        <v>198.32784695574259</v>
      </c>
      <c r="H172" s="4">
        <f t="shared" si="44"/>
        <v>63.459853364389829</v>
      </c>
      <c r="I172" s="6" t="s">
        <v>357</v>
      </c>
      <c r="J172" s="6">
        <f t="shared" si="45"/>
        <v>56.953000000000003</v>
      </c>
      <c r="K172" s="6">
        <f t="shared" si="46"/>
        <v>2.3380000000000001</v>
      </c>
      <c r="L172" s="6">
        <f t="shared" si="47"/>
        <v>57.000968877730493</v>
      </c>
      <c r="M172" s="7">
        <f t="shared" si="48"/>
        <v>2.3507516606932728</v>
      </c>
      <c r="N172" s="8" t="str">
        <f t="shared" si="49"/>
        <v>31,6647957815382+175,090354974401i</v>
      </c>
      <c r="O172" s="9">
        <f t="shared" si="50"/>
        <v>31.664795781538199</v>
      </c>
      <c r="P172" s="9">
        <f t="shared" si="51"/>
        <v>175.09035497440101</v>
      </c>
      <c r="Q172" s="9">
        <f t="shared" si="52"/>
        <v>177.93058111788505</v>
      </c>
      <c r="R172" s="8">
        <f t="shared" si="53"/>
        <v>79.74895372211418</v>
      </c>
      <c r="S172" s="21">
        <f t="shared" si="54"/>
        <v>62.706808786094101</v>
      </c>
      <c r="T172" s="21">
        <f t="shared" si="58"/>
        <v>4.8292274515487037</v>
      </c>
      <c r="U172" s="22">
        <f t="shared" si="55"/>
        <v>-9.0992350253820256E-2</v>
      </c>
      <c r="V172" s="21">
        <f t="shared" si="56"/>
        <v>9.6584549030974074</v>
      </c>
      <c r="W172" s="21">
        <f t="shared" si="57"/>
        <v>86.544045554384923</v>
      </c>
    </row>
    <row r="173" spans="1:23" x14ac:dyDescent="0.35">
      <c r="A173" s="1">
        <v>10</v>
      </c>
      <c r="B173" s="1">
        <v>10240</v>
      </c>
      <c r="C173" s="1">
        <v>0</v>
      </c>
      <c r="D173" s="2" t="s">
        <v>358</v>
      </c>
      <c r="E173" s="3">
        <f t="shared" si="41"/>
        <v>659.38734869789505</v>
      </c>
      <c r="F173" s="3">
        <f t="shared" si="42"/>
        <v>-6.0642299882740303E-8</v>
      </c>
      <c r="G173" s="3">
        <f t="shared" si="43"/>
        <v>659.38734869789505</v>
      </c>
      <c r="H173" s="4">
        <f t="shared" si="44"/>
        <v>-5.2693577608198936E-9</v>
      </c>
      <c r="I173" s="5" t="s">
        <v>359</v>
      </c>
      <c r="J173" s="6">
        <f t="shared" si="45"/>
        <v>534.86420519623005</v>
      </c>
      <c r="K173" s="6">
        <f t="shared" si="46"/>
        <v>-4.6439867967801897E-8</v>
      </c>
      <c r="L173" s="6">
        <f t="shared" si="47"/>
        <v>534.86420519623005</v>
      </c>
      <c r="M173" s="7">
        <f t="shared" si="48"/>
        <v>-4.9747364094474021E-9</v>
      </c>
      <c r="N173" s="8" t="str">
        <f t="shared" si="49"/>
        <v>124,523143501665-1,42024319149384E-08i</v>
      </c>
      <c r="O173" s="9">
        <f t="shared" si="50"/>
        <v>124.523143501665</v>
      </c>
      <c r="P173" s="9">
        <f t="shared" si="51"/>
        <v>-1.42024319149384E-8</v>
      </c>
      <c r="Q173" s="9">
        <f t="shared" si="52"/>
        <v>124.523143501665</v>
      </c>
      <c r="R173" s="8">
        <f t="shared" si="53"/>
        <v>-6.5348447257677328E-9</v>
      </c>
      <c r="S173" s="21">
        <f t="shared" si="54"/>
        <v>122.26156168499688</v>
      </c>
      <c r="T173" s="21">
        <f t="shared" ref="T173:T193" si="59">E173-S173</f>
        <v>537.12578701289817</v>
      </c>
      <c r="U173" s="22">
        <f t="shared" si="55"/>
        <v>3.3747535842400826</v>
      </c>
      <c r="V173" s="21">
        <f t="shared" si="56"/>
        <v>1074.2515740257963</v>
      </c>
      <c r="W173" s="21">
        <f t="shared" si="57"/>
        <v>1.5170995851125211</v>
      </c>
    </row>
    <row r="174" spans="1:23" x14ac:dyDescent="0.35">
      <c r="A174" s="1">
        <v>20</v>
      </c>
      <c r="B174" s="1">
        <v>10240</v>
      </c>
      <c r="C174" s="1">
        <v>0</v>
      </c>
      <c r="D174" s="2" t="s">
        <v>360</v>
      </c>
      <c r="E174" s="3">
        <f t="shared" si="41"/>
        <v>480.13773184043703</v>
      </c>
      <c r="F174" s="3">
        <f t="shared" si="42"/>
        <v>-4.5946019605928297E-8</v>
      </c>
      <c r="G174" s="3">
        <f t="shared" si="43"/>
        <v>480.13773184043703</v>
      </c>
      <c r="H174" s="4">
        <f t="shared" si="44"/>
        <v>-5.4828288515343797E-9</v>
      </c>
      <c r="I174" s="5" t="s">
        <v>361</v>
      </c>
      <c r="J174" s="6">
        <f t="shared" si="45"/>
        <v>362.26228382576198</v>
      </c>
      <c r="K174" s="6">
        <f t="shared" si="46"/>
        <v>-3.2239787110497901E-8</v>
      </c>
      <c r="L174" s="6">
        <f t="shared" si="47"/>
        <v>362.26228382576198</v>
      </c>
      <c r="M174" s="7">
        <f t="shared" si="48"/>
        <v>-5.0990782543629476E-9</v>
      </c>
      <c r="N174" s="8" t="str">
        <f t="shared" si="49"/>
        <v>117,875448014675-1,37062324954304E-08i</v>
      </c>
      <c r="O174" s="9">
        <f t="shared" si="50"/>
        <v>117.875448014675</v>
      </c>
      <c r="P174" s="9">
        <f t="shared" si="51"/>
        <v>-1.37062324954304E-8</v>
      </c>
      <c r="Q174" s="9">
        <f t="shared" si="52"/>
        <v>117.875448014675</v>
      </c>
      <c r="R174" s="8">
        <f t="shared" si="53"/>
        <v>-6.6621954634306593E-9</v>
      </c>
      <c r="S174" s="21">
        <f t="shared" si="54"/>
        <v>122.26156168499688</v>
      </c>
      <c r="T174" s="21">
        <f t="shared" si="59"/>
        <v>357.87617015544015</v>
      </c>
      <c r="U174" s="22">
        <f t="shared" si="55"/>
        <v>1.9630104411648162</v>
      </c>
      <c r="V174" s="21">
        <f t="shared" si="56"/>
        <v>715.7523403108803</v>
      </c>
      <c r="W174" s="21">
        <f t="shared" si="57"/>
        <v>2.2769700152892876</v>
      </c>
    </row>
    <row r="175" spans="1:23" x14ac:dyDescent="0.35">
      <c r="A175" s="1">
        <v>30</v>
      </c>
      <c r="B175" s="1">
        <v>10240</v>
      </c>
      <c r="C175" s="1">
        <v>0</v>
      </c>
      <c r="D175" s="2" t="s">
        <v>362</v>
      </c>
      <c r="E175" s="3">
        <f t="shared" si="41"/>
        <v>398.63349020921203</v>
      </c>
      <c r="F175" s="3">
        <f t="shared" si="42"/>
        <v>-3.8869507722199298E-8</v>
      </c>
      <c r="G175" s="3">
        <f t="shared" si="43"/>
        <v>398.63349020921203</v>
      </c>
      <c r="H175" s="4">
        <f t="shared" si="44"/>
        <v>-5.5867326728227724E-9</v>
      </c>
      <c r="I175" s="5" t="s">
        <v>363</v>
      </c>
      <c r="J175" s="6">
        <f t="shared" si="45"/>
        <v>287.29906719226699</v>
      </c>
      <c r="K175" s="6">
        <f t="shared" si="46"/>
        <v>-2.5896414483959202E-8</v>
      </c>
      <c r="L175" s="6">
        <f t="shared" si="47"/>
        <v>287.29906719226699</v>
      </c>
      <c r="M175" s="7">
        <f t="shared" si="48"/>
        <v>-5.1644972918041378E-9</v>
      </c>
      <c r="N175" s="8" t="str">
        <f t="shared" si="49"/>
        <v>111,334423016945-1,29730932382401E-08i</v>
      </c>
      <c r="O175" s="9">
        <f t="shared" si="50"/>
        <v>111.334423016945</v>
      </c>
      <c r="P175" s="9">
        <f t="shared" si="51"/>
        <v>-1.29730932382401E-8</v>
      </c>
      <c r="Q175" s="9">
        <f t="shared" si="52"/>
        <v>111.334423016945</v>
      </c>
      <c r="R175" s="8">
        <f t="shared" si="53"/>
        <v>-6.6763133057934277E-9</v>
      </c>
      <c r="S175" s="21">
        <f t="shared" si="54"/>
        <v>122.26156168499688</v>
      </c>
      <c r="T175" s="21">
        <f t="shared" si="59"/>
        <v>276.37192852421515</v>
      </c>
      <c r="U175" s="22">
        <f t="shared" si="55"/>
        <v>1.3498723820695513</v>
      </c>
      <c r="V175" s="21">
        <f t="shared" si="56"/>
        <v>552.7438570484303</v>
      </c>
      <c r="W175" s="21">
        <f t="shared" si="57"/>
        <v>2.9484662678362668</v>
      </c>
    </row>
    <row r="176" spans="1:23" x14ac:dyDescent="0.35">
      <c r="A176" s="1">
        <v>40</v>
      </c>
      <c r="B176" s="1">
        <v>10240</v>
      </c>
      <c r="C176" s="1">
        <v>0</v>
      </c>
      <c r="D176" s="2" t="s">
        <v>364</v>
      </c>
      <c r="E176" s="3">
        <f t="shared" si="41"/>
        <v>344.56026235648102</v>
      </c>
      <c r="F176" s="3">
        <f t="shared" si="42"/>
        <v>-3.4246860775938002E-8</v>
      </c>
      <c r="G176" s="3">
        <f t="shared" si="43"/>
        <v>344.56026235648102</v>
      </c>
      <c r="H176" s="4">
        <f t="shared" si="44"/>
        <v>-5.6947965230049784E-9</v>
      </c>
      <c r="I176" s="5" t="s">
        <v>365</v>
      </c>
      <c r="J176" s="6">
        <f t="shared" si="45"/>
        <v>245.48617171923101</v>
      </c>
      <c r="K176" s="6">
        <f t="shared" si="46"/>
        <v>-2.23646955454245E-8</v>
      </c>
      <c r="L176" s="6">
        <f t="shared" si="47"/>
        <v>245.48617171923101</v>
      </c>
      <c r="M176" s="7">
        <f t="shared" si="48"/>
        <v>-5.2198568085270017E-9</v>
      </c>
      <c r="N176" s="8" t="str">
        <f t="shared" si="49"/>
        <v>99,07409063725-1,18821652305135E-08i</v>
      </c>
      <c r="O176" s="9">
        <f t="shared" si="50"/>
        <v>99.074090637249995</v>
      </c>
      <c r="P176" s="9">
        <f t="shared" si="51"/>
        <v>-1.18821652305135E-8</v>
      </c>
      <c r="Q176" s="9">
        <f t="shared" si="52"/>
        <v>99.074090637249995</v>
      </c>
      <c r="R176" s="8">
        <f t="shared" si="53"/>
        <v>-6.871604016817968E-9</v>
      </c>
      <c r="S176" s="21">
        <f t="shared" si="54"/>
        <v>122.26156168499688</v>
      </c>
      <c r="T176" s="21">
        <f t="shared" si="59"/>
        <v>222.29870067148414</v>
      </c>
      <c r="U176" s="22">
        <f t="shared" si="55"/>
        <v>1.0078769511526322</v>
      </c>
      <c r="V176" s="21">
        <f t="shared" si="56"/>
        <v>444.59740134296828</v>
      </c>
      <c r="W176" s="21">
        <f t="shared" si="57"/>
        <v>3.6656683380022734</v>
      </c>
    </row>
    <row r="177" spans="1:23" x14ac:dyDescent="0.35">
      <c r="A177" s="1">
        <v>50</v>
      </c>
      <c r="B177" s="1">
        <v>10240</v>
      </c>
      <c r="C177" s="1">
        <v>0</v>
      </c>
      <c r="D177" s="2" t="s">
        <v>366</v>
      </c>
      <c r="E177" s="3">
        <f t="shared" si="41"/>
        <v>311.56478066478701</v>
      </c>
      <c r="F177" s="3">
        <f t="shared" si="42"/>
        <v>-3.1113268480287601E-8</v>
      </c>
      <c r="G177" s="3">
        <f t="shared" si="43"/>
        <v>311.56478066478701</v>
      </c>
      <c r="H177" s="4">
        <f t="shared" si="44"/>
        <v>-5.7216318448260614E-9</v>
      </c>
      <c r="I177" s="5" t="s">
        <v>367</v>
      </c>
      <c r="J177" s="6">
        <f t="shared" si="45"/>
        <v>219.14577731237301</v>
      </c>
      <c r="K177" s="6">
        <f t="shared" si="46"/>
        <v>-2.00361132266079E-8</v>
      </c>
      <c r="L177" s="6">
        <f t="shared" si="47"/>
        <v>219.14577731237301</v>
      </c>
      <c r="M177" s="7">
        <f t="shared" si="48"/>
        <v>-5.2384524119510077E-9</v>
      </c>
      <c r="N177" s="8" t="str">
        <f t="shared" si="49"/>
        <v>92,419003352414-1,10771552536797E-08i</v>
      </c>
      <c r="O177" s="9">
        <f t="shared" si="50"/>
        <v>92.419003352413995</v>
      </c>
      <c r="P177" s="9">
        <f t="shared" si="51"/>
        <v>-1.1077155253679699E-8</v>
      </c>
      <c r="Q177" s="9">
        <f t="shared" si="52"/>
        <v>92.419003352413995</v>
      </c>
      <c r="R177" s="8">
        <f t="shared" si="53"/>
        <v>-6.867356517867446E-9</v>
      </c>
      <c r="S177" s="21">
        <f t="shared" si="54"/>
        <v>122.26156168499688</v>
      </c>
      <c r="T177" s="21">
        <f t="shared" si="59"/>
        <v>189.30321897979013</v>
      </c>
      <c r="U177" s="22">
        <f t="shared" si="55"/>
        <v>0.79243397754884981</v>
      </c>
      <c r="V177" s="21">
        <f t="shared" si="56"/>
        <v>378.60643795958026</v>
      </c>
      <c r="W177" s="21">
        <f t="shared" si="57"/>
        <v>4.30459298590955</v>
      </c>
    </row>
    <row r="178" spans="1:23" x14ac:dyDescent="0.35">
      <c r="A178" s="1">
        <v>60</v>
      </c>
      <c r="B178" s="1">
        <v>10240</v>
      </c>
      <c r="C178" s="1">
        <v>0</v>
      </c>
      <c r="D178" s="2" t="s">
        <v>368</v>
      </c>
      <c r="E178" s="3">
        <f t="shared" si="41"/>
        <v>286.562430947184</v>
      </c>
      <c r="F178" s="3">
        <f t="shared" si="42"/>
        <v>-2.8620178702117599E-8</v>
      </c>
      <c r="G178" s="3">
        <f t="shared" si="43"/>
        <v>286.562430947184</v>
      </c>
      <c r="H178" s="4">
        <f t="shared" si="44"/>
        <v>-5.7223671753530629E-9</v>
      </c>
      <c r="I178" s="5" t="s">
        <v>369</v>
      </c>
      <c r="J178" s="6">
        <f t="shared" si="45"/>
        <v>201.419948979792</v>
      </c>
      <c r="K178" s="6">
        <f t="shared" si="46"/>
        <v>-1.8575480361398399E-8</v>
      </c>
      <c r="L178" s="6">
        <f t="shared" si="47"/>
        <v>201.419948979792</v>
      </c>
      <c r="M178" s="7">
        <f t="shared" si="48"/>
        <v>-5.2839683086358642E-9</v>
      </c>
      <c r="N178" s="8" t="str">
        <f t="shared" si="49"/>
        <v>85,142481967392-1,00446983407192E-08i</v>
      </c>
      <c r="O178" s="9">
        <f t="shared" si="50"/>
        <v>85.142481967392001</v>
      </c>
      <c r="P178" s="9">
        <f t="shared" si="51"/>
        <v>-1.00446983407192E-8</v>
      </c>
      <c r="Q178" s="9">
        <f t="shared" si="52"/>
        <v>85.142481967392001</v>
      </c>
      <c r="R178" s="8">
        <f t="shared" si="53"/>
        <v>-6.7594790298183242E-9</v>
      </c>
      <c r="S178" s="21">
        <f t="shared" si="54"/>
        <v>122.26156168499688</v>
      </c>
      <c r="T178" s="21">
        <f t="shared" si="59"/>
        <v>164.30086926218712</v>
      </c>
      <c r="U178" s="22">
        <f t="shared" si="55"/>
        <v>0.64745113839412793</v>
      </c>
      <c r="V178" s="21">
        <f t="shared" si="56"/>
        <v>328.60173852437424</v>
      </c>
      <c r="W178" s="21">
        <f t="shared" si="57"/>
        <v>4.9596408849800433</v>
      </c>
    </row>
    <row r="179" spans="1:23" x14ac:dyDescent="0.35">
      <c r="A179" s="1">
        <v>70</v>
      </c>
      <c r="B179" s="1">
        <v>10240</v>
      </c>
      <c r="C179" s="1">
        <v>0</v>
      </c>
      <c r="D179" s="2" t="s">
        <v>370</v>
      </c>
      <c r="E179" s="3">
        <f t="shared" si="41"/>
        <v>259.78819097771401</v>
      </c>
      <c r="F179" s="3">
        <f t="shared" si="42"/>
        <v>-5.5188040677660799E-8</v>
      </c>
      <c r="G179" s="3">
        <f t="shared" si="43"/>
        <v>259.78819097771401</v>
      </c>
      <c r="H179" s="4">
        <f t="shared" si="44"/>
        <v>-1.217161487797391E-8</v>
      </c>
      <c r="I179" s="5" t="s">
        <v>371</v>
      </c>
      <c r="J179" s="6">
        <f t="shared" si="45"/>
        <v>189.718504531702</v>
      </c>
      <c r="K179" s="6">
        <f t="shared" si="46"/>
        <v>-1.74891809842377E-8</v>
      </c>
      <c r="L179" s="6">
        <f t="shared" si="47"/>
        <v>189.718504531702</v>
      </c>
      <c r="M179" s="7">
        <f t="shared" si="48"/>
        <v>-5.2818055888155683E-9</v>
      </c>
      <c r="N179" s="8" t="str">
        <f t="shared" si="49"/>
        <v>70,069686446012-3,76988596934231E-08i</v>
      </c>
      <c r="O179" s="9">
        <f t="shared" si="50"/>
        <v>70.069686446012</v>
      </c>
      <c r="P179" s="9">
        <f t="shared" si="51"/>
        <v>-3.7698859693423102E-8</v>
      </c>
      <c r="Q179" s="9">
        <f t="shared" si="52"/>
        <v>70.069686446012</v>
      </c>
      <c r="R179" s="8">
        <f t="shared" si="53"/>
        <v>-3.08262483028698E-8</v>
      </c>
      <c r="S179" s="21">
        <f t="shared" si="54"/>
        <v>122.26156168499688</v>
      </c>
      <c r="T179" s="21">
        <f t="shared" si="59"/>
        <v>137.52662929271713</v>
      </c>
      <c r="U179" s="22">
        <f t="shared" si="55"/>
        <v>0.55174285292139358</v>
      </c>
      <c r="V179" s="21">
        <f t="shared" si="56"/>
        <v>275.05325858543426</v>
      </c>
      <c r="W179" s="21">
        <f t="shared" si="57"/>
        <v>5.9252038155904732</v>
      </c>
    </row>
    <row r="180" spans="1:23" x14ac:dyDescent="0.35">
      <c r="A180" s="1">
        <v>80</v>
      </c>
      <c r="B180" s="1">
        <v>10240</v>
      </c>
      <c r="C180" s="1">
        <v>0</v>
      </c>
      <c r="D180" s="2" t="s">
        <v>372</v>
      </c>
      <c r="E180" s="3">
        <f t="shared" si="41"/>
        <v>250.66958153875299</v>
      </c>
      <c r="F180" s="3">
        <f t="shared" si="42"/>
        <v>-2.5152477681750001E-8</v>
      </c>
      <c r="G180" s="3">
        <f t="shared" si="43"/>
        <v>250.66958153875299</v>
      </c>
      <c r="H180" s="4">
        <f t="shared" si="44"/>
        <v>-5.7491252293748149E-9</v>
      </c>
      <c r="I180" s="5" t="s">
        <v>373</v>
      </c>
      <c r="J180" s="6">
        <f t="shared" si="45"/>
        <v>178.728881156292</v>
      </c>
      <c r="K180" s="6">
        <f t="shared" si="46"/>
        <v>-1.6505811898217099E-8</v>
      </c>
      <c r="L180" s="6">
        <f t="shared" si="47"/>
        <v>178.728881156292</v>
      </c>
      <c r="M180" s="7">
        <f t="shared" si="48"/>
        <v>-5.2913292641140926E-9</v>
      </c>
      <c r="N180" s="8" t="str">
        <f t="shared" si="49"/>
        <v>71,940700382461-8,6466657835329E-09i</v>
      </c>
      <c r="O180" s="9">
        <f t="shared" si="50"/>
        <v>71.940700382461003</v>
      </c>
      <c r="P180" s="9">
        <f t="shared" si="51"/>
        <v>-8.6466657835328993E-9</v>
      </c>
      <c r="Q180" s="9">
        <f t="shared" si="52"/>
        <v>71.940700382461003</v>
      </c>
      <c r="R180" s="8">
        <f t="shared" si="53"/>
        <v>-6.8864697399776212E-9</v>
      </c>
      <c r="S180" s="21">
        <f t="shared" si="54"/>
        <v>122.26156168499688</v>
      </c>
      <c r="T180" s="21">
        <f t="shared" si="59"/>
        <v>128.40801985375612</v>
      </c>
      <c r="U180" s="22">
        <f t="shared" si="55"/>
        <v>0.46185668408834352</v>
      </c>
      <c r="V180" s="21">
        <f t="shared" si="56"/>
        <v>256.81603970751223</v>
      </c>
      <c r="W180" s="21">
        <f t="shared" si="57"/>
        <v>6.3459689632981124</v>
      </c>
    </row>
    <row r="181" spans="1:23" x14ac:dyDescent="0.35">
      <c r="A181" s="1">
        <v>90</v>
      </c>
      <c r="B181" s="1">
        <v>10240</v>
      </c>
      <c r="C181" s="1">
        <v>0</v>
      </c>
      <c r="D181" s="2" t="s">
        <v>374</v>
      </c>
      <c r="E181" s="3">
        <f t="shared" si="41"/>
        <v>239.77558145732999</v>
      </c>
      <c r="F181" s="3">
        <f t="shared" si="42"/>
        <v>-1.3311979200707899E-4</v>
      </c>
      <c r="G181" s="3">
        <f t="shared" si="43"/>
        <v>239.77558145736694</v>
      </c>
      <c r="H181" s="4">
        <f t="shared" si="44"/>
        <v>-3.1809753959543683E-5</v>
      </c>
      <c r="I181" s="5" t="s">
        <v>375</v>
      </c>
      <c r="J181" s="6">
        <f t="shared" si="45"/>
        <v>169.659826423781</v>
      </c>
      <c r="K181" s="6">
        <f t="shared" si="46"/>
        <v>-1.5683539753805701E-8</v>
      </c>
      <c r="L181" s="6">
        <f t="shared" si="47"/>
        <v>169.659826423781</v>
      </c>
      <c r="M181" s="7">
        <f t="shared" si="48"/>
        <v>-5.2964844693060295E-9</v>
      </c>
      <c r="N181" s="8" t="str">
        <f t="shared" si="49"/>
        <v>70,115755033549-0,000133104108467325i</v>
      </c>
      <c r="O181" s="9">
        <f t="shared" si="50"/>
        <v>70.115755033548993</v>
      </c>
      <c r="P181" s="9">
        <f t="shared" si="51"/>
        <v>-1.3310410846732501E-4</v>
      </c>
      <c r="Q181" s="9">
        <f t="shared" si="52"/>
        <v>70.115755033675327</v>
      </c>
      <c r="R181" s="8">
        <f t="shared" si="53"/>
        <v>-1.0876733263973342E-4</v>
      </c>
      <c r="S181" s="21">
        <f t="shared" si="54"/>
        <v>122.26156168499688</v>
      </c>
      <c r="T181" s="21">
        <f t="shared" si="59"/>
        <v>117.51401977233311</v>
      </c>
      <c r="U181" s="22">
        <f t="shared" si="55"/>
        <v>0.3876792025682142</v>
      </c>
      <c r="V181" s="21">
        <f t="shared" si="56"/>
        <v>235.02803954466623</v>
      </c>
      <c r="W181" s="21">
        <f t="shared" si="57"/>
        <v>6.9342646112285715</v>
      </c>
    </row>
    <row r="182" spans="1:23" x14ac:dyDescent="0.35">
      <c r="A182" s="1">
        <v>100</v>
      </c>
      <c r="B182" s="1">
        <v>10240</v>
      </c>
      <c r="C182" s="1">
        <v>0</v>
      </c>
      <c r="D182" s="2" t="s">
        <v>376</v>
      </c>
      <c r="E182" s="3">
        <f t="shared" si="41"/>
        <v>223.86610286100901</v>
      </c>
      <c r="F182" s="3">
        <f t="shared" si="42"/>
        <v>-2.24850262862335E-8</v>
      </c>
      <c r="G182" s="3">
        <f t="shared" si="43"/>
        <v>223.86610286100901</v>
      </c>
      <c r="H182" s="4">
        <f t="shared" si="44"/>
        <v>-5.7547663178009376E-9</v>
      </c>
      <c r="I182" s="5" t="s">
        <v>377</v>
      </c>
      <c r="J182" s="6">
        <f t="shared" si="45"/>
        <v>163.21515296288001</v>
      </c>
      <c r="K182" s="6">
        <f t="shared" si="46"/>
        <v>-1.5202549491535399E-8</v>
      </c>
      <c r="L182" s="6">
        <f t="shared" si="47"/>
        <v>163.21515296288001</v>
      </c>
      <c r="M182" s="7">
        <f t="shared" si="48"/>
        <v>-5.3367711752954387E-9</v>
      </c>
      <c r="N182" s="8" t="str">
        <f t="shared" si="49"/>
        <v>60,650949898129-7,2824767946981E-09i</v>
      </c>
      <c r="O182" s="9">
        <f t="shared" si="50"/>
        <v>60.650949898128999</v>
      </c>
      <c r="P182" s="9">
        <f t="shared" si="51"/>
        <v>-7.2824767946980999E-9</v>
      </c>
      <c r="Q182" s="9">
        <f t="shared" si="52"/>
        <v>60.650949898128999</v>
      </c>
      <c r="R182" s="8">
        <f t="shared" si="53"/>
        <v>-6.8796150009026087E-9</v>
      </c>
      <c r="S182" s="21">
        <f t="shared" si="54"/>
        <v>122.26156168499688</v>
      </c>
      <c r="T182" s="21">
        <f t="shared" si="59"/>
        <v>101.60454117601213</v>
      </c>
      <c r="U182" s="22">
        <f t="shared" si="55"/>
        <v>0.33496702245141274</v>
      </c>
      <c r="V182" s="21">
        <f t="shared" si="56"/>
        <v>203.20908235202427</v>
      </c>
      <c r="W182" s="21">
        <f t="shared" si="57"/>
        <v>8.0200481120118283</v>
      </c>
    </row>
    <row r="183" spans="1:23" x14ac:dyDescent="0.35">
      <c r="A183" s="1">
        <v>150</v>
      </c>
      <c r="B183" s="1">
        <v>10240</v>
      </c>
      <c r="C183" s="1">
        <v>0</v>
      </c>
      <c r="D183" s="2" t="s">
        <v>378</v>
      </c>
      <c r="E183" s="3">
        <f t="shared" si="41"/>
        <v>189.61465428683599</v>
      </c>
      <c r="F183" s="3">
        <f t="shared" si="42"/>
        <v>-1.62612488755779E-8</v>
      </c>
      <c r="G183" s="3">
        <f t="shared" si="43"/>
        <v>189.61465428683599</v>
      </c>
      <c r="H183" s="4">
        <f t="shared" si="44"/>
        <v>-4.9136546628566806E-9</v>
      </c>
      <c r="I183" s="5" t="s">
        <v>379</v>
      </c>
      <c r="J183" s="6">
        <f t="shared" si="45"/>
        <v>141.294504834121</v>
      </c>
      <c r="K183" s="6">
        <f t="shared" si="46"/>
        <v>-1.30654781493093E-8</v>
      </c>
      <c r="L183" s="6">
        <f t="shared" si="47"/>
        <v>141.294504834121</v>
      </c>
      <c r="M183" s="7">
        <f t="shared" si="48"/>
        <v>-5.2981307104240829E-9</v>
      </c>
      <c r="N183" s="8" t="str">
        <f t="shared" si="49"/>
        <v>48,320149452715-3,1957707262686E-09i</v>
      </c>
      <c r="O183" s="9">
        <f t="shared" si="50"/>
        <v>48.320149452715</v>
      </c>
      <c r="P183" s="9">
        <f t="shared" si="51"/>
        <v>-3.1957707262686E-9</v>
      </c>
      <c r="Q183" s="9">
        <f t="shared" si="52"/>
        <v>48.320149452715</v>
      </c>
      <c r="R183" s="8">
        <f t="shared" si="53"/>
        <v>-3.7893958727472531E-9</v>
      </c>
      <c r="S183" s="21">
        <f t="shared" si="54"/>
        <v>122.26156168499688</v>
      </c>
      <c r="T183" s="21">
        <f t="shared" si="59"/>
        <v>67.353092601839109</v>
      </c>
      <c r="U183" s="22">
        <f t="shared" si="55"/>
        <v>0.15567397378876863</v>
      </c>
      <c r="V183" s="21">
        <f t="shared" si="56"/>
        <v>134.70618520367822</v>
      </c>
      <c r="W183" s="21">
        <f t="shared" si="57"/>
        <v>12.098528473631717</v>
      </c>
    </row>
    <row r="184" spans="1:23" x14ac:dyDescent="0.35">
      <c r="A184" s="1">
        <v>200</v>
      </c>
      <c r="B184" s="1">
        <v>10240</v>
      </c>
      <c r="C184" s="1">
        <v>0</v>
      </c>
      <c r="D184" s="2" t="s">
        <v>380</v>
      </c>
      <c r="E184" s="3">
        <f t="shared" si="41"/>
        <v>174.44122959740699</v>
      </c>
      <c r="F184" s="3">
        <f t="shared" si="42"/>
        <v>-1.6587753274024099E-8</v>
      </c>
      <c r="G184" s="3">
        <f t="shared" si="43"/>
        <v>174.44122959740699</v>
      </c>
      <c r="H184" s="4">
        <f t="shared" si="44"/>
        <v>-5.4483005904013747E-9</v>
      </c>
      <c r="I184" s="5" t="s">
        <v>381</v>
      </c>
      <c r="J184" s="6">
        <f t="shared" si="45"/>
        <v>134.115550135538</v>
      </c>
      <c r="K184" s="6">
        <f t="shared" si="46"/>
        <v>-1.2429191435174001E-8</v>
      </c>
      <c r="L184" s="6">
        <f t="shared" si="47"/>
        <v>134.115550135538</v>
      </c>
      <c r="M184" s="7">
        <f t="shared" si="48"/>
        <v>-5.3099003901928405E-9</v>
      </c>
      <c r="N184" s="8" t="str">
        <f t="shared" si="49"/>
        <v>40,325679461869-4,1585618388501E-09i</v>
      </c>
      <c r="O184" s="9">
        <f t="shared" si="50"/>
        <v>40.325679461869001</v>
      </c>
      <c r="P184" s="9">
        <f t="shared" si="51"/>
        <v>-4.1585618388501003E-9</v>
      </c>
      <c r="Q184" s="9">
        <f t="shared" si="52"/>
        <v>40.325679461869001</v>
      </c>
      <c r="R184" s="8">
        <f t="shared" si="53"/>
        <v>-5.9085933675481921E-9</v>
      </c>
      <c r="S184" s="21">
        <f t="shared" si="54"/>
        <v>122.26156168499688</v>
      </c>
      <c r="T184" s="21">
        <f t="shared" si="59"/>
        <v>52.17966791241011</v>
      </c>
      <c r="U184" s="22">
        <f t="shared" si="55"/>
        <v>9.6955971175000669E-2</v>
      </c>
      <c r="V184" s="21">
        <f t="shared" si="56"/>
        <v>104.35933582482022</v>
      </c>
      <c r="W184" s="21">
        <f t="shared" si="57"/>
        <v>15.616682536162701</v>
      </c>
    </row>
    <row r="185" spans="1:23" x14ac:dyDescent="0.35">
      <c r="A185" s="1">
        <v>250</v>
      </c>
      <c r="B185" s="1">
        <v>10240</v>
      </c>
      <c r="C185" s="1">
        <v>0</v>
      </c>
      <c r="D185" s="2" t="s">
        <v>382</v>
      </c>
      <c r="E185" s="3">
        <f t="shared" si="41"/>
        <v>162.441540044753</v>
      </c>
      <c r="F185" s="3">
        <f t="shared" si="42"/>
        <v>5.8572042918986198E-6</v>
      </c>
      <c r="G185" s="3">
        <f t="shared" si="43"/>
        <v>162.44154004475311</v>
      </c>
      <c r="H185" s="4">
        <f t="shared" si="44"/>
        <v>2.0659314457326992E-6</v>
      </c>
      <c r="I185" s="5" t="s">
        <v>383</v>
      </c>
      <c r="J185" s="6">
        <f t="shared" si="45"/>
        <v>127.694159645542</v>
      </c>
      <c r="K185" s="6">
        <f t="shared" si="46"/>
        <v>-1.1796259257773201E-8</v>
      </c>
      <c r="L185" s="6">
        <f t="shared" si="47"/>
        <v>127.694159645542</v>
      </c>
      <c r="M185" s="7">
        <f t="shared" si="48"/>
        <v>-5.2929270327527099E-9</v>
      </c>
      <c r="N185" s="8" t="str">
        <f t="shared" si="49"/>
        <v>34,747380399211+5,86900055115639E-06i</v>
      </c>
      <c r="O185" s="9">
        <f t="shared" si="50"/>
        <v>34.747380399211004</v>
      </c>
      <c r="P185" s="9">
        <f t="shared" si="51"/>
        <v>5.8690005511563903E-6</v>
      </c>
      <c r="Q185" s="9">
        <f t="shared" si="52"/>
        <v>34.747380399211494</v>
      </c>
      <c r="R185" s="8">
        <f t="shared" si="53"/>
        <v>9.6775341817953998E-6</v>
      </c>
      <c r="S185" s="21">
        <f t="shared" si="54"/>
        <v>122.26156168499688</v>
      </c>
      <c r="T185" s="21">
        <f t="shared" si="59"/>
        <v>40.17997835975612</v>
      </c>
      <c r="U185" s="22">
        <f t="shared" si="55"/>
        <v>4.4434226797642612E-2</v>
      </c>
      <c r="V185" s="21">
        <f t="shared" si="56"/>
        <v>80.35995671951224</v>
      </c>
      <c r="W185" s="21">
        <f t="shared" si="57"/>
        <v>20.280581072852776</v>
      </c>
    </row>
    <row r="186" spans="1:23" x14ac:dyDescent="0.35">
      <c r="A186" s="1">
        <v>300</v>
      </c>
      <c r="B186" s="1">
        <v>10240</v>
      </c>
      <c r="C186" s="1">
        <v>0</v>
      </c>
      <c r="D186" s="2" t="s">
        <v>384</v>
      </c>
      <c r="E186" s="3">
        <f t="shared" si="41"/>
        <v>157.18311400123801</v>
      </c>
      <c r="F186" s="3">
        <f t="shared" si="42"/>
        <v>-1.6525331408286299E-8</v>
      </c>
      <c r="G186" s="3">
        <f t="shared" si="43"/>
        <v>157.18311400123801</v>
      </c>
      <c r="H186" s="4">
        <f t="shared" si="44"/>
        <v>-6.0237497568748283E-9</v>
      </c>
      <c r="I186" s="5" t="s">
        <v>385</v>
      </c>
      <c r="J186" s="6">
        <f t="shared" si="45"/>
        <v>124.569419555415</v>
      </c>
      <c r="K186" s="6">
        <f t="shared" si="46"/>
        <v>-1.1636507295614899E-8</v>
      </c>
      <c r="L186" s="6">
        <f t="shared" si="47"/>
        <v>124.569419555415</v>
      </c>
      <c r="M186" s="7">
        <f t="shared" si="48"/>
        <v>-5.3522185355879576E-9</v>
      </c>
      <c r="N186" s="8" t="str">
        <f t="shared" si="49"/>
        <v>32,613694445823-4,8888241126714E-09i</v>
      </c>
      <c r="O186" s="9">
        <f t="shared" si="50"/>
        <v>32.613694445823</v>
      </c>
      <c r="P186" s="9">
        <f t="shared" si="51"/>
        <v>-4.8888241126713996E-9</v>
      </c>
      <c r="Q186" s="9">
        <f t="shared" si="52"/>
        <v>32.613694445823</v>
      </c>
      <c r="R186" s="8">
        <f t="shared" si="53"/>
        <v>-8.5886923636685942E-9</v>
      </c>
      <c r="S186" s="21">
        <f t="shared" si="54"/>
        <v>122.26156168499688</v>
      </c>
      <c r="T186" s="21">
        <f t="shared" si="59"/>
        <v>34.921552316241133</v>
      </c>
      <c r="U186" s="22">
        <f t="shared" si="55"/>
        <v>1.8876397770578479E-2</v>
      </c>
      <c r="V186" s="21">
        <f t="shared" si="56"/>
        <v>69.843104632482266</v>
      </c>
      <c r="W186" s="21">
        <f t="shared" si="57"/>
        <v>23.334395368545145</v>
      </c>
    </row>
    <row r="187" spans="1:23" x14ac:dyDescent="0.35">
      <c r="A187" s="1">
        <v>350</v>
      </c>
      <c r="B187" s="1">
        <v>10240</v>
      </c>
      <c r="C187" s="1">
        <v>0</v>
      </c>
      <c r="D187" s="2" t="s">
        <v>386</v>
      </c>
      <c r="E187" s="3">
        <f t="shared" si="41"/>
        <v>153.33070069441101</v>
      </c>
      <c r="F187" s="3">
        <f t="shared" si="42"/>
        <v>-1.17670623640537E-7</v>
      </c>
      <c r="G187" s="3">
        <f t="shared" si="43"/>
        <v>153.33070069441101</v>
      </c>
      <c r="H187" s="4">
        <f t="shared" si="44"/>
        <v>-4.3970516515880316E-8</v>
      </c>
      <c r="I187" s="5" t="s">
        <v>387</v>
      </c>
      <c r="J187" s="6">
        <f t="shared" si="45"/>
        <v>119.416708967594</v>
      </c>
      <c r="K187" s="6">
        <f t="shared" si="46"/>
        <v>-3.1820946718480603E-8</v>
      </c>
      <c r="L187" s="6">
        <f t="shared" si="47"/>
        <v>119.416708967594</v>
      </c>
      <c r="M187" s="7">
        <f t="shared" si="48"/>
        <v>-1.5267594986011269E-8</v>
      </c>
      <c r="N187" s="8" t="str">
        <f t="shared" si="49"/>
        <v>33,913991726817-8,58496769220564E-08i</v>
      </c>
      <c r="O187" s="9">
        <f t="shared" si="50"/>
        <v>33.913991726817002</v>
      </c>
      <c r="P187" s="9">
        <f t="shared" si="51"/>
        <v>-8.5849676922056396E-8</v>
      </c>
      <c r="Q187" s="9">
        <f t="shared" si="52"/>
        <v>33.913991726817002</v>
      </c>
      <c r="R187" s="8">
        <f t="shared" si="53"/>
        <v>-1.45038195439141E-7</v>
      </c>
      <c r="S187" s="21">
        <f t="shared" si="54"/>
        <v>122.26156168499688</v>
      </c>
      <c r="T187" s="21">
        <f t="shared" si="59"/>
        <v>31.06913900941413</v>
      </c>
      <c r="U187" s="22">
        <f t="shared" si="55"/>
        <v>-2.3268578269370937E-2</v>
      </c>
      <c r="V187" s="21">
        <f t="shared" si="56"/>
        <v>62.13827801882826</v>
      </c>
      <c r="W187" s="21">
        <f t="shared" si="57"/>
        <v>26.227740278982072</v>
      </c>
    </row>
    <row r="188" spans="1:23" x14ac:dyDescent="0.35">
      <c r="A188" s="1">
        <v>400</v>
      </c>
      <c r="B188" s="1">
        <v>10240</v>
      </c>
      <c r="C188" s="1">
        <v>0</v>
      </c>
      <c r="D188" s="2" t="s">
        <v>388</v>
      </c>
      <c r="E188" s="3">
        <f t="shared" si="41"/>
        <v>148.428667801785</v>
      </c>
      <c r="F188" s="3">
        <f t="shared" si="42"/>
        <v>5.4050719348687497E-8</v>
      </c>
      <c r="G188" s="3">
        <f t="shared" si="43"/>
        <v>148.428667801785</v>
      </c>
      <c r="H188" s="4">
        <f t="shared" si="44"/>
        <v>2.0864420224141153E-8</v>
      </c>
      <c r="I188" s="5" t="s">
        <v>389</v>
      </c>
      <c r="J188" s="6">
        <f t="shared" si="45"/>
        <v>117.004955529315</v>
      </c>
      <c r="K188" s="6">
        <f t="shared" si="46"/>
        <v>-1.07463360197905E-8</v>
      </c>
      <c r="L188" s="6">
        <f t="shared" si="47"/>
        <v>117.004955529315</v>
      </c>
      <c r="M188" s="7">
        <f t="shared" si="48"/>
        <v>-5.2623386452135846E-9</v>
      </c>
      <c r="N188" s="8" t="str">
        <f t="shared" si="49"/>
        <v>31,42371227247+6,4797055368478E-08i</v>
      </c>
      <c r="O188" s="9">
        <f t="shared" si="50"/>
        <v>31.423712272469999</v>
      </c>
      <c r="P188" s="9">
        <f t="shared" si="51"/>
        <v>6.4797055368478002E-8</v>
      </c>
      <c r="Q188" s="9">
        <f t="shared" si="52"/>
        <v>31.423712272469999</v>
      </c>
      <c r="R188" s="8">
        <f t="shared" si="53"/>
        <v>1.1814637829222592E-7</v>
      </c>
      <c r="S188" s="21">
        <f t="shared" si="54"/>
        <v>122.26156168499688</v>
      </c>
      <c r="T188" s="21">
        <f t="shared" si="59"/>
        <v>26.167106116788119</v>
      </c>
      <c r="U188" s="22">
        <f t="shared" si="55"/>
        <v>-4.2994757168449742E-2</v>
      </c>
      <c r="V188" s="21">
        <f t="shared" si="56"/>
        <v>52.334212233576238</v>
      </c>
      <c r="W188" s="21">
        <f t="shared" si="57"/>
        <v>31.14113211425023</v>
      </c>
    </row>
    <row r="189" spans="1:23" x14ac:dyDescent="0.35">
      <c r="A189" s="1">
        <v>500</v>
      </c>
      <c r="B189" s="1">
        <v>10240</v>
      </c>
      <c r="C189" s="1">
        <v>0</v>
      </c>
      <c r="D189" s="2" t="s">
        <v>390</v>
      </c>
      <c r="E189" s="3">
        <f t="shared" si="41"/>
        <v>143.129047391347</v>
      </c>
      <c r="F189" s="3">
        <f t="shared" si="42"/>
        <v>-3.5199577587378001E-4</v>
      </c>
      <c r="G189" s="3">
        <f t="shared" si="43"/>
        <v>143.12904739177984</v>
      </c>
      <c r="H189" s="4">
        <f t="shared" si="44"/>
        <v>-1.4090691394609989E-4</v>
      </c>
      <c r="I189" s="5" t="s">
        <v>391</v>
      </c>
      <c r="J189" s="6">
        <f t="shared" si="45"/>
        <v>114.958046288174</v>
      </c>
      <c r="K189" s="6">
        <f t="shared" si="46"/>
        <v>-1.0540308722111201E-8</v>
      </c>
      <c r="L189" s="6">
        <f t="shared" si="47"/>
        <v>114.958046288174</v>
      </c>
      <c r="M189" s="7">
        <f t="shared" si="48"/>
        <v>-5.2533530626296666E-9</v>
      </c>
      <c r="N189" s="8" t="str">
        <f t="shared" si="49"/>
        <v>28,171001103173-0,000351985235565058i</v>
      </c>
      <c r="O189" s="9">
        <f t="shared" si="50"/>
        <v>28.171001103173001</v>
      </c>
      <c r="P189" s="9">
        <f t="shared" si="51"/>
        <v>-3.5198523556505799E-4</v>
      </c>
      <c r="Q189" s="9">
        <f t="shared" si="52"/>
        <v>28.17100110537196</v>
      </c>
      <c r="R189" s="8">
        <f t="shared" si="53"/>
        <v>-7.1588753178796058E-4</v>
      </c>
      <c r="S189" s="21">
        <f t="shared" si="54"/>
        <v>122.26156168499688</v>
      </c>
      <c r="T189" s="21">
        <f t="shared" si="59"/>
        <v>20.867485706350124</v>
      </c>
      <c r="U189" s="22">
        <f t="shared" si="55"/>
        <v>-5.97368076782804E-2</v>
      </c>
      <c r="V189" s="21">
        <f t="shared" si="56"/>
        <v>41.734971412700247</v>
      </c>
      <c r="W189" s="21">
        <f t="shared" si="57"/>
        <v>39.049903764042469</v>
      </c>
    </row>
    <row r="190" spans="1:23" x14ac:dyDescent="0.35">
      <c r="A190" s="1">
        <v>600</v>
      </c>
      <c r="B190" s="1">
        <v>10240</v>
      </c>
      <c r="C190" s="1">
        <v>0</v>
      </c>
      <c r="D190" s="2" t="s">
        <v>392</v>
      </c>
      <c r="E190" s="3">
        <f t="shared" si="41"/>
        <v>141.01536419026201</v>
      </c>
      <c r="F190" s="3">
        <f t="shared" si="42"/>
        <v>5.3569136763741901E-5</v>
      </c>
      <c r="G190" s="3">
        <f t="shared" si="43"/>
        <v>141.01536419027218</v>
      </c>
      <c r="H190" s="4">
        <f t="shared" si="44"/>
        <v>2.1765610196773964E-5</v>
      </c>
      <c r="I190" s="5" t="s">
        <v>393</v>
      </c>
      <c r="J190" s="6">
        <f t="shared" si="45"/>
        <v>115.138649070471</v>
      </c>
      <c r="K190" s="6">
        <f t="shared" si="46"/>
        <v>2.2624532873285601E-8</v>
      </c>
      <c r="L190" s="6">
        <f t="shared" si="47"/>
        <v>115.138649070471</v>
      </c>
      <c r="M190" s="7">
        <f t="shared" si="48"/>
        <v>1.125851534267052E-8</v>
      </c>
      <c r="N190" s="8" t="str">
        <f t="shared" si="49"/>
        <v>25,876715119791+0,0000535465122308686i</v>
      </c>
      <c r="O190" s="9">
        <f t="shared" si="50"/>
        <v>25.876715119791001</v>
      </c>
      <c r="P190" s="9">
        <f t="shared" si="51"/>
        <v>5.35465122308686E-5</v>
      </c>
      <c r="Q190" s="9">
        <f t="shared" si="52"/>
        <v>25.876715119846402</v>
      </c>
      <c r="R190" s="8">
        <f t="shared" si="53"/>
        <v>1.1856177046690049E-4</v>
      </c>
      <c r="S190" s="21">
        <f t="shared" si="54"/>
        <v>122.26156168499688</v>
      </c>
      <c r="T190" s="21">
        <f t="shared" si="59"/>
        <v>18.753802505265128</v>
      </c>
      <c r="U190" s="22">
        <f t="shared" si="55"/>
        <v>-5.8259624009039217E-2</v>
      </c>
      <c r="V190" s="21">
        <f t="shared" si="56"/>
        <v>37.507605010530256</v>
      </c>
      <c r="W190" s="21">
        <f t="shared" si="57"/>
        <v>43.45109789877165</v>
      </c>
    </row>
    <row r="191" spans="1:23" x14ac:dyDescent="0.35">
      <c r="A191" s="1">
        <v>800</v>
      </c>
      <c r="B191" s="1">
        <v>10240</v>
      </c>
      <c r="C191" s="1">
        <v>0</v>
      </c>
      <c r="D191" s="2" t="s">
        <v>394</v>
      </c>
      <c r="E191" s="3">
        <f t="shared" si="41"/>
        <v>134.96550873061099</v>
      </c>
      <c r="F191" s="3">
        <f t="shared" si="42"/>
        <v>-1.29599169202487E-8</v>
      </c>
      <c r="G191" s="3">
        <f t="shared" si="43"/>
        <v>134.96550873061099</v>
      </c>
      <c r="H191" s="4">
        <f t="shared" si="44"/>
        <v>-5.5017652239769598E-9</v>
      </c>
      <c r="I191" s="5" t="s">
        <v>395</v>
      </c>
      <c r="J191" s="6">
        <f t="shared" si="45"/>
        <v>111.171700339174</v>
      </c>
      <c r="K191" s="6">
        <f t="shared" si="46"/>
        <v>-1.01648418425498E-8</v>
      </c>
      <c r="L191" s="6">
        <f t="shared" si="47"/>
        <v>111.171700339174</v>
      </c>
      <c r="M191" s="7">
        <f t="shared" si="48"/>
        <v>-5.2387661178090601E-9</v>
      </c>
      <c r="N191" s="8" t="str">
        <f t="shared" si="49"/>
        <v>23,793808391437-2,7950750776989E-09i</v>
      </c>
      <c r="O191" s="9">
        <f t="shared" si="50"/>
        <v>23.793808391437</v>
      </c>
      <c r="P191" s="9">
        <f t="shared" si="51"/>
        <v>-2.7950750776989E-9</v>
      </c>
      <c r="Q191" s="9">
        <f t="shared" si="52"/>
        <v>23.793808391437</v>
      </c>
      <c r="R191" s="8">
        <f t="shared" si="53"/>
        <v>-6.7305747251449466E-9</v>
      </c>
      <c r="S191" s="21">
        <f t="shared" si="54"/>
        <v>122.26156168499688</v>
      </c>
      <c r="T191" s="21">
        <f t="shared" si="59"/>
        <v>12.703947045614115</v>
      </c>
      <c r="U191" s="22">
        <f t="shared" si="55"/>
        <v>-9.0706033793315724E-2</v>
      </c>
      <c r="V191" s="21">
        <f t="shared" si="56"/>
        <v>25.407894091228229</v>
      </c>
      <c r="W191" s="21">
        <f t="shared" si="57"/>
        <v>64.143317482721201</v>
      </c>
    </row>
    <row r="192" spans="1:23" x14ac:dyDescent="0.35">
      <c r="A192" s="1">
        <v>1000</v>
      </c>
      <c r="B192" s="1">
        <v>10240</v>
      </c>
      <c r="C192" s="1">
        <v>0</v>
      </c>
      <c r="D192" s="2" t="s">
        <v>396</v>
      </c>
      <c r="E192" s="3">
        <f t="shared" si="41"/>
        <v>132.27230269623101</v>
      </c>
      <c r="F192" s="3">
        <f t="shared" si="42"/>
        <v>-1.11423781013424E-8</v>
      </c>
      <c r="G192" s="3">
        <f t="shared" si="43"/>
        <v>132.27230269623101</v>
      </c>
      <c r="H192" s="4">
        <f t="shared" si="44"/>
        <v>-4.8264922129015147E-9</v>
      </c>
      <c r="I192" s="5" t="s">
        <v>397</v>
      </c>
      <c r="J192" s="6">
        <f t="shared" si="45"/>
        <v>110.937207961716</v>
      </c>
      <c r="K192" s="6">
        <f t="shared" si="46"/>
        <v>1.98983576118649E-6</v>
      </c>
      <c r="L192" s="6">
        <f t="shared" si="47"/>
        <v>110.937207961716</v>
      </c>
      <c r="M192" s="7">
        <f t="shared" si="48"/>
        <v>1.0276911879694284E-6</v>
      </c>
      <c r="N192" s="8" t="str">
        <f t="shared" si="49"/>
        <v>21,335094734515-2,00097813928783E-06i</v>
      </c>
      <c r="O192" s="9">
        <f t="shared" si="50"/>
        <v>21.335094734515</v>
      </c>
      <c r="P192" s="9">
        <f t="shared" si="51"/>
        <v>-2.0009781392878298E-6</v>
      </c>
      <c r="Q192" s="9">
        <f t="shared" si="52"/>
        <v>21.335094734515096</v>
      </c>
      <c r="R192" s="8">
        <f t="shared" si="53"/>
        <v>-5.373662676719261E-6</v>
      </c>
      <c r="S192" s="21">
        <f t="shared" si="54"/>
        <v>122.26156168499688</v>
      </c>
      <c r="T192" s="21">
        <f t="shared" si="59"/>
        <v>10.010741011234131</v>
      </c>
      <c r="U192" s="22">
        <f t="shared" si="55"/>
        <v>-9.2623990461186204E-2</v>
      </c>
      <c r="V192" s="21">
        <f t="shared" si="56"/>
        <v>20.021482022468263</v>
      </c>
      <c r="W192" s="21">
        <f t="shared" si="57"/>
        <v>81.399899139938483</v>
      </c>
    </row>
    <row r="193" spans="1:23" x14ac:dyDescent="0.35">
      <c r="A193" s="1">
        <v>1500</v>
      </c>
      <c r="B193" s="1">
        <v>10240</v>
      </c>
      <c r="C193" s="1">
        <v>0</v>
      </c>
      <c r="D193" s="2" t="s">
        <v>398</v>
      </c>
      <c r="E193" s="3">
        <f t="shared" si="41"/>
        <v>131.677372878348</v>
      </c>
      <c r="F193" s="3">
        <f t="shared" si="42"/>
        <v>-1.3030756450546199E-8</v>
      </c>
      <c r="G193" s="3">
        <f t="shared" si="43"/>
        <v>131.677372878348</v>
      </c>
      <c r="H193" s="4">
        <f t="shared" si="44"/>
        <v>-5.6699745154312435E-9</v>
      </c>
      <c r="I193" s="10" t="s">
        <v>399</v>
      </c>
      <c r="J193" s="6">
        <f t="shared" si="45"/>
        <v>109.942247704623</v>
      </c>
      <c r="K193" s="6">
        <f t="shared" si="46"/>
        <v>-9.4154307618791303E-9</v>
      </c>
      <c r="L193" s="6">
        <f t="shared" si="47"/>
        <v>109.942247704623</v>
      </c>
      <c r="M193" s="7">
        <f t="shared" si="48"/>
        <v>-4.906798398397991E-9</v>
      </c>
      <c r="N193" s="8" t="str">
        <f t="shared" si="49"/>
        <v>21,735125173725-3,61532568866707E-09i</v>
      </c>
      <c r="O193" s="9">
        <f t="shared" si="50"/>
        <v>21.735125173724999</v>
      </c>
      <c r="P193" s="9">
        <f t="shared" si="51"/>
        <v>-3.6153256886670702E-9</v>
      </c>
      <c r="Q193" s="9">
        <f t="shared" si="52"/>
        <v>21.735125173724999</v>
      </c>
      <c r="R193" s="8">
        <f t="shared" si="53"/>
        <v>-9.5303294492299676E-9</v>
      </c>
      <c r="S193" s="21">
        <f t="shared" si="54"/>
        <v>122.26156168499688</v>
      </c>
      <c r="T193" s="21">
        <f t="shared" si="59"/>
        <v>9.4158111933511179</v>
      </c>
      <c r="U193" s="22">
        <f t="shared" si="55"/>
        <v>-0.10076195502977631</v>
      </c>
      <c r="V193" s="21">
        <f t="shared" si="56"/>
        <v>18.831622386702236</v>
      </c>
      <c r="W193" s="21">
        <f t="shared" si="57"/>
        <v>86.543080770982215</v>
      </c>
    </row>
    <row r="194" spans="1:23" x14ac:dyDescent="0.35">
      <c r="A194" s="1">
        <v>10</v>
      </c>
      <c r="B194" s="1">
        <v>10240</v>
      </c>
      <c r="C194" s="1">
        <v>1572</v>
      </c>
      <c r="D194" s="2" t="s">
        <v>400</v>
      </c>
      <c r="E194" s="3">
        <f t="shared" si="41"/>
        <v>656.72118420574702</v>
      </c>
      <c r="F194" s="3">
        <f t="shared" si="42"/>
        <v>0.115083287527593</v>
      </c>
      <c r="G194" s="3">
        <f t="shared" si="43"/>
        <v>656.72119428929784</v>
      </c>
      <c r="H194" s="4">
        <f t="shared" si="44"/>
        <v>1.0040465815490019E-2</v>
      </c>
      <c r="I194" s="6" t="s">
        <v>401</v>
      </c>
      <c r="J194" s="6">
        <f t="shared" si="45"/>
        <v>537.69060004225105</v>
      </c>
      <c r="K194" s="6">
        <f t="shared" si="46"/>
        <v>-0.65071476042256104</v>
      </c>
      <c r="L194" s="6">
        <f t="shared" si="47"/>
        <v>537.69099379057434</v>
      </c>
      <c r="M194" s="7">
        <f t="shared" si="48"/>
        <v>-6.9339488610386302E-2</v>
      </c>
      <c r="N194" s="8" t="str">
        <f t="shared" si="49"/>
        <v>119,030584163496+0,765798047950154i</v>
      </c>
      <c r="O194" s="9">
        <f t="shared" si="50"/>
        <v>119.030584163496</v>
      </c>
      <c r="P194" s="9">
        <f t="shared" si="51"/>
        <v>0.76579804795015405</v>
      </c>
      <c r="Q194" s="9">
        <f t="shared" si="52"/>
        <v>119.03304756643573</v>
      </c>
      <c r="R194" s="8">
        <f t="shared" si="53"/>
        <v>0.36861442839884295</v>
      </c>
      <c r="S194" s="21">
        <f t="shared" si="54"/>
        <v>122.26156168499688</v>
      </c>
      <c r="T194" s="21">
        <f t="shared" ref="T194:T214" si="60">T173</f>
        <v>537.12578701289817</v>
      </c>
      <c r="U194" s="22">
        <f t="shared" si="55"/>
        <v>3.3978744126949607</v>
      </c>
      <c r="V194" s="21">
        <f t="shared" si="56"/>
        <v>1074.2515740257963</v>
      </c>
      <c r="W194" s="21">
        <f t="shared" si="57"/>
        <v>1.5170995851125211</v>
      </c>
    </row>
    <row r="195" spans="1:23" x14ac:dyDescent="0.35">
      <c r="A195" s="1">
        <v>20</v>
      </c>
      <c r="B195" s="1">
        <v>10240</v>
      </c>
      <c r="C195" s="1">
        <v>1572</v>
      </c>
      <c r="D195" s="2" t="s">
        <v>402</v>
      </c>
      <c r="E195" s="3">
        <f t="shared" si="41"/>
        <v>479.06817713780299</v>
      </c>
      <c r="F195" s="3">
        <f t="shared" si="42"/>
        <v>1.58747345020932</v>
      </c>
      <c r="G195" s="3">
        <f t="shared" si="43"/>
        <v>479.07080731150012</v>
      </c>
      <c r="H195" s="4">
        <f t="shared" si="44"/>
        <v>0.18985856339322249</v>
      </c>
      <c r="I195" s="6" t="s">
        <v>403</v>
      </c>
      <c r="J195" s="6">
        <f t="shared" si="45"/>
        <v>362.86679259840298</v>
      </c>
      <c r="K195" s="6">
        <f t="shared" si="46"/>
        <v>-0.40498969035354199</v>
      </c>
      <c r="L195" s="6">
        <f t="shared" si="47"/>
        <v>362.86701859951626</v>
      </c>
      <c r="M195" s="7">
        <f t="shared" si="48"/>
        <v>-6.3946855546360398E-2</v>
      </c>
      <c r="N195" s="8" t="str">
        <f t="shared" si="49"/>
        <v>116,2013845394+1,99246314056286i</v>
      </c>
      <c r="O195" s="9">
        <f t="shared" si="50"/>
        <v>116.2013845394</v>
      </c>
      <c r="P195" s="9">
        <f t="shared" si="51"/>
        <v>1.9924631405628599</v>
      </c>
      <c r="Q195" s="9">
        <f t="shared" si="52"/>
        <v>116.21846530668013</v>
      </c>
      <c r="R195" s="8">
        <f t="shared" si="53"/>
        <v>0.98233375864969352</v>
      </c>
      <c r="S195" s="21">
        <f t="shared" si="54"/>
        <v>122.26156168499688</v>
      </c>
      <c r="T195" s="21">
        <f t="shared" si="60"/>
        <v>357.87617015544015</v>
      </c>
      <c r="U195" s="22">
        <f t="shared" si="55"/>
        <v>1.9679566790945455</v>
      </c>
      <c r="V195" s="21">
        <f t="shared" si="56"/>
        <v>715.7523403108803</v>
      </c>
      <c r="W195" s="21">
        <f t="shared" si="57"/>
        <v>2.2769700152892876</v>
      </c>
    </row>
    <row r="196" spans="1:23" x14ac:dyDescent="0.35">
      <c r="A196" s="1">
        <v>30</v>
      </c>
      <c r="B196" s="1">
        <v>10240</v>
      </c>
      <c r="C196" s="1">
        <v>1572</v>
      </c>
      <c r="D196" s="2" t="s">
        <v>404</v>
      </c>
      <c r="E196" s="3">
        <f t="shared" si="41"/>
        <v>398.024215148179</v>
      </c>
      <c r="F196" s="3">
        <f t="shared" si="42"/>
        <v>3.0185294279488599</v>
      </c>
      <c r="G196" s="3">
        <f t="shared" si="43"/>
        <v>398.03566092026387</v>
      </c>
      <c r="H196" s="4">
        <f t="shared" si="44"/>
        <v>0.43451045047073678</v>
      </c>
      <c r="I196" s="6" t="s">
        <v>405</v>
      </c>
      <c r="J196" s="6">
        <f t="shared" si="45"/>
        <v>288.09665328455498</v>
      </c>
      <c r="K196" s="6">
        <f t="shared" si="46"/>
        <v>-0.28230982310267999</v>
      </c>
      <c r="L196" s="6">
        <f t="shared" si="47"/>
        <v>288.09679160413657</v>
      </c>
      <c r="M196" s="7">
        <f t="shared" si="48"/>
        <v>-5.6144894489975172E-2</v>
      </c>
      <c r="N196" s="8" t="str">
        <f t="shared" si="49"/>
        <v>109,927561863624+3,30083925105154i</v>
      </c>
      <c r="O196" s="9">
        <f t="shared" si="50"/>
        <v>109.92756186362401</v>
      </c>
      <c r="P196" s="9">
        <f t="shared" si="51"/>
        <v>3.3008392510515399</v>
      </c>
      <c r="Q196" s="9">
        <f t="shared" si="52"/>
        <v>109.97710851373645</v>
      </c>
      <c r="R196" s="8">
        <f t="shared" si="53"/>
        <v>1.7199266909378175</v>
      </c>
      <c r="S196" s="21">
        <f t="shared" si="54"/>
        <v>122.26156168499688</v>
      </c>
      <c r="T196" s="21">
        <f t="shared" si="60"/>
        <v>276.37192852421515</v>
      </c>
      <c r="U196" s="22">
        <f t="shared" si="55"/>
        <v>1.356397118060777</v>
      </c>
      <c r="V196" s="21">
        <f t="shared" si="56"/>
        <v>552.7438570484303</v>
      </c>
      <c r="W196" s="21">
        <f t="shared" si="57"/>
        <v>2.9484662678362668</v>
      </c>
    </row>
    <row r="197" spans="1:23" x14ac:dyDescent="0.35">
      <c r="A197" s="1">
        <v>40</v>
      </c>
      <c r="B197" s="1">
        <v>10240</v>
      </c>
      <c r="C197" s="1">
        <v>1572</v>
      </c>
      <c r="D197" s="2" t="s">
        <v>406</v>
      </c>
      <c r="E197" s="3">
        <f t="shared" ref="E197:E214" si="61">IMREAL(D197)</f>
        <v>344.18476333769502</v>
      </c>
      <c r="F197" s="3">
        <f t="shared" ref="F197:F214" si="62">IMAGINARY(D197)</f>
        <v>4.4289039426993799</v>
      </c>
      <c r="G197" s="3">
        <f t="shared" ref="G197:G214" si="63">IMABS(D197)</f>
        <v>344.21325730418749</v>
      </c>
      <c r="H197" s="4">
        <f t="shared" ref="H197:H214" si="64">DEGREES(IMARGUMENT(D197))</f>
        <v>0.73723048327219953</v>
      </c>
      <c r="I197" s="6" t="s">
        <v>407</v>
      </c>
      <c r="J197" s="6">
        <f t="shared" ref="J197:J214" si="65">IMREAL(I197)</f>
        <v>247.14353571261799</v>
      </c>
      <c r="K197" s="6">
        <f t="shared" ref="K197:K214" si="66">IMAGINARY(I197)</f>
        <v>-0.20372782170280501</v>
      </c>
      <c r="L197" s="6">
        <f t="shared" ref="L197:L214" si="67">IMABS(I197)</f>
        <v>247.14361968207763</v>
      </c>
      <c r="M197" s="7">
        <f t="shared" ref="M197:M214" si="68">DEGREES(IMARGUMENT(I197))</f>
        <v>-4.7230617120347387E-2</v>
      </c>
      <c r="N197" s="8" t="str">
        <f t="shared" ref="N197:N214" si="69">IMSUB(D197,I197)</f>
        <v>97,041227625077+4,63263176440219i</v>
      </c>
      <c r="O197" s="9">
        <f t="shared" ref="O197:O214" si="70">IMREAL(N197)</f>
        <v>97.041227625076999</v>
      </c>
      <c r="P197" s="9">
        <f t="shared" ref="P197:P214" si="71">IMAGINARY(N197)</f>
        <v>4.6326317644021904</v>
      </c>
      <c r="Q197" s="9">
        <f t="shared" ref="Q197:Q214" si="72">IMABS(N197)</f>
        <v>97.151742835867623</v>
      </c>
      <c r="R197" s="8">
        <f t="shared" ref="R197:R214" si="73">DEGREES(IMARGUMENT(N197))</f>
        <v>2.7331567417781333</v>
      </c>
      <c r="S197" s="21">
        <f t="shared" ref="S197:S214" si="74">B197/(2*PI()*13.33)</f>
        <v>122.26156168499688</v>
      </c>
      <c r="T197" s="21">
        <f t="shared" si="60"/>
        <v>222.29870067148414</v>
      </c>
      <c r="U197" s="22">
        <f t="shared" ref="U197:U214" si="75">(L197-S197)/S197</f>
        <v>1.0214335255984666</v>
      </c>
      <c r="V197" s="21">
        <f t="shared" si="56"/>
        <v>444.59740134296828</v>
      </c>
      <c r="W197" s="21">
        <f t="shared" si="57"/>
        <v>3.6656683380022734</v>
      </c>
    </row>
    <row r="198" spans="1:23" x14ac:dyDescent="0.35">
      <c r="A198" s="1">
        <v>50</v>
      </c>
      <c r="B198" s="1">
        <v>10240</v>
      </c>
      <c r="C198" s="1">
        <v>1572</v>
      </c>
      <c r="D198" s="2" t="s">
        <v>408</v>
      </c>
      <c r="E198" s="3">
        <f t="shared" si="61"/>
        <v>311.34462504725798</v>
      </c>
      <c r="F198" s="3">
        <f t="shared" si="62"/>
        <v>5.8477315087034096</v>
      </c>
      <c r="G198" s="3">
        <f t="shared" si="63"/>
        <v>311.39953678452304</v>
      </c>
      <c r="H198" s="4">
        <f t="shared" si="64"/>
        <v>1.0760132597443359</v>
      </c>
      <c r="I198" s="6" t="s">
        <v>409</v>
      </c>
      <c r="J198" s="6">
        <f t="shared" si="65"/>
        <v>220.96969682226401</v>
      </c>
      <c r="K198" s="6">
        <f t="shared" si="66"/>
        <v>-0.14538293208354999</v>
      </c>
      <c r="L198" s="6">
        <f t="shared" si="67"/>
        <v>220.96974464826675</v>
      </c>
      <c r="M198" s="7">
        <f t="shared" si="68"/>
        <v>-3.769669479341814E-2</v>
      </c>
      <c r="N198" s="8" t="str">
        <f t="shared" si="69"/>
        <v>90,374928224994+5,99311444078696i</v>
      </c>
      <c r="O198" s="9">
        <f t="shared" si="70"/>
        <v>90.374928224993994</v>
      </c>
      <c r="P198" s="9">
        <f t="shared" si="71"/>
        <v>5.9931144407869601</v>
      </c>
      <c r="Q198" s="9">
        <f t="shared" si="72"/>
        <v>90.573423653813506</v>
      </c>
      <c r="R198" s="8">
        <f t="shared" si="73"/>
        <v>3.7939520646257594</v>
      </c>
      <c r="S198" s="21">
        <f t="shared" si="74"/>
        <v>122.26156168499688</v>
      </c>
      <c r="T198" s="21">
        <f t="shared" si="60"/>
        <v>189.30321897979013</v>
      </c>
      <c r="U198" s="22">
        <f t="shared" si="75"/>
        <v>0.80735254484633889</v>
      </c>
      <c r="V198" s="21">
        <f t="shared" ref="V198:V214" si="76">T198*2</f>
        <v>378.60643795958026</v>
      </c>
      <c r="W198" s="21">
        <f t="shared" ref="W198:W214" si="77">B198/(2*PI()*V198)</f>
        <v>4.30459298590955</v>
      </c>
    </row>
    <row r="199" spans="1:23" x14ac:dyDescent="0.35">
      <c r="A199" s="1">
        <v>60</v>
      </c>
      <c r="B199" s="1">
        <v>10240</v>
      </c>
      <c r="C199" s="1">
        <v>1572</v>
      </c>
      <c r="D199" s="2" t="s">
        <v>410</v>
      </c>
      <c r="E199" s="3">
        <f t="shared" si="61"/>
        <v>286.465196433561</v>
      </c>
      <c r="F199" s="3">
        <f t="shared" si="62"/>
        <v>7.3272647169062104</v>
      </c>
      <c r="G199" s="3">
        <f t="shared" si="63"/>
        <v>286.5588902406455</v>
      </c>
      <c r="H199" s="4">
        <f t="shared" si="64"/>
        <v>1.4652035554199845</v>
      </c>
      <c r="I199" s="6" t="s">
        <v>411</v>
      </c>
      <c r="J199" s="6">
        <f t="shared" si="65"/>
        <v>203.07998090615101</v>
      </c>
      <c r="K199" s="6">
        <f t="shared" si="66"/>
        <v>-9.5728485991135995E-2</v>
      </c>
      <c r="L199" s="6">
        <f t="shared" si="67"/>
        <v>203.08000346854851</v>
      </c>
      <c r="M199" s="7">
        <f t="shared" si="68"/>
        <v>-2.7008264407689463E-2</v>
      </c>
      <c r="N199" s="8" t="str">
        <f t="shared" si="69"/>
        <v>83,38521552741+7,42299320289735i</v>
      </c>
      <c r="O199" s="9">
        <f t="shared" si="70"/>
        <v>83.385215527409997</v>
      </c>
      <c r="P199" s="9">
        <f t="shared" si="71"/>
        <v>7.4229932028973504</v>
      </c>
      <c r="Q199" s="9">
        <f t="shared" si="72"/>
        <v>83.71496280022393</v>
      </c>
      <c r="R199" s="8">
        <f t="shared" si="73"/>
        <v>5.0870891637898552</v>
      </c>
      <c r="S199" s="21">
        <f t="shared" si="74"/>
        <v>122.26156168499688</v>
      </c>
      <c r="T199" s="21">
        <f t="shared" si="60"/>
        <v>164.30086926218712</v>
      </c>
      <c r="U199" s="22">
        <f t="shared" si="75"/>
        <v>0.66102903209904884</v>
      </c>
      <c r="V199" s="21">
        <f t="shared" si="76"/>
        <v>328.60173852437424</v>
      </c>
      <c r="W199" s="21">
        <f t="shared" si="77"/>
        <v>4.9596408849800433</v>
      </c>
    </row>
    <row r="200" spans="1:23" x14ac:dyDescent="0.35">
      <c r="A200" s="1">
        <v>70</v>
      </c>
      <c r="B200" s="1">
        <v>10240</v>
      </c>
      <c r="C200" s="1">
        <v>1572</v>
      </c>
      <c r="D200" s="2" t="s">
        <v>412</v>
      </c>
      <c r="E200" s="3">
        <f t="shared" si="61"/>
        <v>259.79688587066499</v>
      </c>
      <c r="F200" s="3">
        <f t="shared" si="62"/>
        <v>8.7619962202976307</v>
      </c>
      <c r="G200" s="3">
        <f t="shared" si="63"/>
        <v>259.94459887802986</v>
      </c>
      <c r="H200" s="4">
        <f t="shared" si="64"/>
        <v>1.9316443541008166</v>
      </c>
      <c r="I200" s="6" t="s">
        <v>413</v>
      </c>
      <c r="J200" s="6">
        <f t="shared" si="65"/>
        <v>190.97699625069799</v>
      </c>
      <c r="K200" s="6">
        <f t="shared" si="66"/>
        <v>-5.6720745017832398E-2</v>
      </c>
      <c r="L200" s="6">
        <f t="shared" si="67"/>
        <v>190.97700467381418</v>
      </c>
      <c r="M200" s="7">
        <f t="shared" si="68"/>
        <v>-1.7017019162537263E-2</v>
      </c>
      <c r="N200" s="8" t="str">
        <f t="shared" si="69"/>
        <v>68,819889619967+8,81871696531546i</v>
      </c>
      <c r="O200" s="9">
        <f t="shared" si="70"/>
        <v>68.819889619967</v>
      </c>
      <c r="P200" s="9">
        <f t="shared" si="71"/>
        <v>8.8187169653154598</v>
      </c>
      <c r="Q200" s="9">
        <f t="shared" si="72"/>
        <v>69.382612924412015</v>
      </c>
      <c r="R200" s="8">
        <f t="shared" si="73"/>
        <v>7.3021999248824727</v>
      </c>
      <c r="S200" s="21">
        <f t="shared" si="74"/>
        <v>122.26156168499688</v>
      </c>
      <c r="T200" s="21">
        <f t="shared" si="60"/>
        <v>137.52662929271713</v>
      </c>
      <c r="U200" s="22">
        <f t="shared" si="75"/>
        <v>0.56203635911228178</v>
      </c>
      <c r="V200" s="21">
        <f t="shared" si="76"/>
        <v>275.05325858543426</v>
      </c>
      <c r="W200" s="21">
        <f t="shared" si="77"/>
        <v>5.9252038155904732</v>
      </c>
    </row>
    <row r="201" spans="1:23" x14ac:dyDescent="0.35">
      <c r="A201" s="1">
        <v>80</v>
      </c>
      <c r="B201" s="1">
        <v>10240</v>
      </c>
      <c r="C201" s="1">
        <v>1572</v>
      </c>
      <c r="D201" s="2" t="s">
        <v>414</v>
      </c>
      <c r="E201" s="3">
        <f t="shared" si="61"/>
        <v>250.77546140525499</v>
      </c>
      <c r="F201" s="3">
        <f t="shared" si="62"/>
        <v>10.0706896858007</v>
      </c>
      <c r="G201" s="3">
        <f t="shared" si="63"/>
        <v>250.97759030193555</v>
      </c>
      <c r="H201" s="4">
        <f t="shared" si="64"/>
        <v>2.2996593677766439</v>
      </c>
      <c r="I201" s="6" t="s">
        <v>415</v>
      </c>
      <c r="J201" s="6">
        <f t="shared" si="65"/>
        <v>178.99230936177</v>
      </c>
      <c r="K201" s="6">
        <f t="shared" si="66"/>
        <v>-1.66412889984568E-2</v>
      </c>
      <c r="L201" s="6">
        <f t="shared" si="67"/>
        <v>178.99231013535768</v>
      </c>
      <c r="M201" s="7">
        <f t="shared" si="68"/>
        <v>-5.3269083231655906E-3</v>
      </c>
      <c r="N201" s="8" t="str">
        <f t="shared" si="69"/>
        <v>71,783152043485+10,0873309747992i</v>
      </c>
      <c r="O201" s="9">
        <f t="shared" si="70"/>
        <v>71.783152043485003</v>
      </c>
      <c r="P201" s="9">
        <f t="shared" si="71"/>
        <v>10.087330974799199</v>
      </c>
      <c r="Q201" s="9">
        <f t="shared" si="72"/>
        <v>72.488448483142676</v>
      </c>
      <c r="R201" s="8">
        <f t="shared" si="73"/>
        <v>7.9991130753821142</v>
      </c>
      <c r="S201" s="21">
        <f t="shared" si="74"/>
        <v>122.26156168499688</v>
      </c>
      <c r="T201" s="21">
        <f t="shared" si="60"/>
        <v>128.40801985375612</v>
      </c>
      <c r="U201" s="22">
        <f t="shared" si="75"/>
        <v>0.46401131859026812</v>
      </c>
      <c r="V201" s="21">
        <f t="shared" si="76"/>
        <v>256.81603970751223</v>
      </c>
      <c r="W201" s="21">
        <f t="shared" si="77"/>
        <v>6.3459689632981124</v>
      </c>
    </row>
    <row r="202" spans="1:23" x14ac:dyDescent="0.35">
      <c r="A202" s="1">
        <v>90</v>
      </c>
      <c r="B202" s="1">
        <v>10240</v>
      </c>
      <c r="C202" s="1">
        <v>1572</v>
      </c>
      <c r="D202" s="2" t="s">
        <v>416</v>
      </c>
      <c r="E202" s="3">
        <f t="shared" si="61"/>
        <v>239.97636503043699</v>
      </c>
      <c r="F202" s="3">
        <f t="shared" si="62"/>
        <v>11.7089600967937</v>
      </c>
      <c r="G202" s="3">
        <f t="shared" si="63"/>
        <v>240.26184782393116</v>
      </c>
      <c r="H202" s="4">
        <f t="shared" si="64"/>
        <v>2.793368330036524</v>
      </c>
      <c r="I202" s="6" t="s">
        <v>417</v>
      </c>
      <c r="J202" s="6">
        <f t="shared" si="65"/>
        <v>172.19103715098899</v>
      </c>
      <c r="K202" s="6">
        <f t="shared" si="66"/>
        <v>1.57002399629073E-2</v>
      </c>
      <c r="L202" s="6">
        <f t="shared" si="67"/>
        <v>172.1910378667566</v>
      </c>
      <c r="M202" s="7">
        <f t="shared" si="68"/>
        <v>5.2241829749568149E-3</v>
      </c>
      <c r="N202" s="8" t="str">
        <f t="shared" si="69"/>
        <v>67,785327879448+11,6932598568308i</v>
      </c>
      <c r="O202" s="9">
        <f t="shared" si="70"/>
        <v>67.785327879448005</v>
      </c>
      <c r="P202" s="9">
        <f t="shared" si="71"/>
        <v>11.693259856830799</v>
      </c>
      <c r="Q202" s="9">
        <f t="shared" si="72"/>
        <v>68.78650304968005</v>
      </c>
      <c r="R202" s="8">
        <f t="shared" si="73"/>
        <v>9.7874423595009006</v>
      </c>
      <c r="S202" s="21">
        <f t="shared" si="74"/>
        <v>122.26156168499688</v>
      </c>
      <c r="T202" s="21">
        <f t="shared" si="60"/>
        <v>117.51401977233311</v>
      </c>
      <c r="U202" s="22">
        <f t="shared" si="75"/>
        <v>0.40838245065445405</v>
      </c>
      <c r="V202" s="21">
        <f t="shared" si="76"/>
        <v>235.02803954466623</v>
      </c>
      <c r="W202" s="21">
        <f t="shared" si="77"/>
        <v>6.9342646112285715</v>
      </c>
    </row>
    <row r="203" spans="1:23" x14ac:dyDescent="0.35">
      <c r="A203" s="1">
        <v>100</v>
      </c>
      <c r="B203" s="1">
        <v>10240</v>
      </c>
      <c r="C203" s="1">
        <v>1572</v>
      </c>
      <c r="D203" s="2" t="s">
        <v>418</v>
      </c>
      <c r="E203" s="3">
        <f t="shared" si="61"/>
        <v>224.161842476895</v>
      </c>
      <c r="F203" s="3">
        <f t="shared" si="62"/>
        <v>12.8394815781889</v>
      </c>
      <c r="G203" s="3">
        <f t="shared" si="63"/>
        <v>224.52924956413349</v>
      </c>
      <c r="H203" s="4">
        <f t="shared" si="64"/>
        <v>3.278190380995615</v>
      </c>
      <c r="I203" s="6" t="s">
        <v>419</v>
      </c>
      <c r="J203" s="6">
        <f t="shared" si="65"/>
        <v>164.49633262288299</v>
      </c>
      <c r="K203" s="6">
        <f t="shared" si="66"/>
        <v>4.7061690128638201E-2</v>
      </c>
      <c r="L203" s="6">
        <f t="shared" si="67"/>
        <v>164.49633935495598</v>
      </c>
      <c r="M203" s="7">
        <f t="shared" si="68"/>
        <v>1.6392074549994737E-2</v>
      </c>
      <c r="N203" s="8" t="str">
        <f t="shared" si="69"/>
        <v>59,665509854012+12,7924198880603i</v>
      </c>
      <c r="O203" s="9">
        <f t="shared" si="70"/>
        <v>59.665509854012001</v>
      </c>
      <c r="P203" s="9">
        <f t="shared" si="71"/>
        <v>12.7924198880603</v>
      </c>
      <c r="Q203" s="9">
        <f t="shared" si="72"/>
        <v>61.021464033007632</v>
      </c>
      <c r="R203" s="8">
        <f t="shared" si="73"/>
        <v>12.101141093471156</v>
      </c>
      <c r="S203" s="21">
        <f t="shared" si="74"/>
        <v>122.26156168499688</v>
      </c>
      <c r="T203" s="21">
        <f t="shared" si="60"/>
        <v>101.60454117601213</v>
      </c>
      <c r="U203" s="22">
        <f t="shared" si="75"/>
        <v>0.34544608369043817</v>
      </c>
      <c r="V203" s="21">
        <f t="shared" si="76"/>
        <v>203.20908235202427</v>
      </c>
      <c r="W203" s="21">
        <f t="shared" si="77"/>
        <v>8.0200481120118283</v>
      </c>
    </row>
    <row r="204" spans="1:23" x14ac:dyDescent="0.35">
      <c r="A204" s="1">
        <v>150</v>
      </c>
      <c r="B204" s="1">
        <v>10240</v>
      </c>
      <c r="C204" s="1">
        <v>1572</v>
      </c>
      <c r="D204" s="2" t="s">
        <v>420</v>
      </c>
      <c r="E204" s="3">
        <f t="shared" si="61"/>
        <v>190.40788078692901</v>
      </c>
      <c r="F204" s="3">
        <f t="shared" si="62"/>
        <v>19.607918794582599</v>
      </c>
      <c r="G204" s="3">
        <f t="shared" si="63"/>
        <v>191.41481537546753</v>
      </c>
      <c r="H204" s="4">
        <f t="shared" si="64"/>
        <v>5.8795089066894777</v>
      </c>
      <c r="I204" s="6" t="s">
        <v>421</v>
      </c>
      <c r="J204" s="6">
        <f t="shared" si="65"/>
        <v>146.324232905516</v>
      </c>
      <c r="K204" s="6">
        <f t="shared" si="66"/>
        <v>0.18194890587573501</v>
      </c>
      <c r="L204" s="6">
        <f t="shared" si="67"/>
        <v>146.32434602892315</v>
      </c>
      <c r="M204" s="7">
        <f t="shared" si="68"/>
        <v>7.1245198513595606E-2</v>
      </c>
      <c r="N204" s="8" t="str">
        <f t="shared" si="69"/>
        <v>44,083647881413+19,4259698887069i</v>
      </c>
      <c r="O204" s="9">
        <f t="shared" si="70"/>
        <v>44.083647881413</v>
      </c>
      <c r="P204" s="9">
        <f t="shared" si="71"/>
        <v>19.425969888706899</v>
      </c>
      <c r="Q204" s="9">
        <f t="shared" si="72"/>
        <v>48.17402117998202</v>
      </c>
      <c r="R204" s="8">
        <f t="shared" si="73"/>
        <v>23.781244195634692</v>
      </c>
      <c r="S204" s="21">
        <f t="shared" si="74"/>
        <v>122.26156168499688</v>
      </c>
      <c r="T204" s="21">
        <f t="shared" si="60"/>
        <v>67.353092601839109</v>
      </c>
      <c r="U204" s="22">
        <f t="shared" si="75"/>
        <v>0.19681397826344871</v>
      </c>
      <c r="V204" s="21">
        <f t="shared" si="76"/>
        <v>134.70618520367822</v>
      </c>
      <c r="W204" s="21">
        <f t="shared" si="77"/>
        <v>12.098528473631717</v>
      </c>
    </row>
    <row r="205" spans="1:23" x14ac:dyDescent="0.35">
      <c r="A205" s="1">
        <v>200</v>
      </c>
      <c r="B205" s="1">
        <v>10240</v>
      </c>
      <c r="C205" s="1">
        <v>1572</v>
      </c>
      <c r="D205" s="2" t="s">
        <v>422</v>
      </c>
      <c r="E205" s="3">
        <f t="shared" si="61"/>
        <v>175.804836669037</v>
      </c>
      <c r="F205" s="3">
        <f t="shared" si="62"/>
        <v>26.478714324532501</v>
      </c>
      <c r="G205" s="3">
        <f t="shared" si="63"/>
        <v>177.78769054270035</v>
      </c>
      <c r="H205" s="4">
        <f t="shared" si="64"/>
        <v>8.5651822226090353</v>
      </c>
      <c r="I205" s="6" t="s">
        <v>423</v>
      </c>
      <c r="J205" s="6">
        <f t="shared" si="65"/>
        <v>135.091676372579</v>
      </c>
      <c r="K205" s="6">
        <f t="shared" si="66"/>
        <v>0.31129910285240903</v>
      </c>
      <c r="L205" s="6">
        <f t="shared" si="67"/>
        <v>135.09203504383615</v>
      </c>
      <c r="M205" s="7">
        <f t="shared" si="68"/>
        <v>0.13202954962470789</v>
      </c>
      <c r="N205" s="8" t="str">
        <f t="shared" si="69"/>
        <v>40,713160296458+26,1674152216801i</v>
      </c>
      <c r="O205" s="9">
        <f t="shared" si="70"/>
        <v>40.713160296458</v>
      </c>
      <c r="P205" s="9">
        <f t="shared" si="71"/>
        <v>26.167415221680098</v>
      </c>
      <c r="Q205" s="9">
        <f t="shared" si="72"/>
        <v>48.397262739837878</v>
      </c>
      <c r="R205" s="8">
        <f t="shared" si="73"/>
        <v>32.729917759453372</v>
      </c>
      <c r="S205" s="21">
        <f t="shared" si="74"/>
        <v>122.26156168499688</v>
      </c>
      <c r="T205" s="21">
        <f t="shared" si="60"/>
        <v>52.17966791241011</v>
      </c>
      <c r="U205" s="22">
        <f t="shared" si="75"/>
        <v>0.10494282243749338</v>
      </c>
      <c r="V205" s="21">
        <f t="shared" si="76"/>
        <v>104.35933582482022</v>
      </c>
      <c r="W205" s="21">
        <f t="shared" si="77"/>
        <v>15.616682536162701</v>
      </c>
    </row>
    <row r="206" spans="1:23" x14ac:dyDescent="0.35">
      <c r="A206" s="1">
        <v>250</v>
      </c>
      <c r="B206" s="1">
        <v>10240</v>
      </c>
      <c r="C206" s="1">
        <v>1572</v>
      </c>
      <c r="D206" s="2" t="s">
        <v>424</v>
      </c>
      <c r="E206" s="3">
        <f t="shared" si="61"/>
        <v>164.440350593549</v>
      </c>
      <c r="F206" s="3">
        <f t="shared" si="62"/>
        <v>33.978187453680803</v>
      </c>
      <c r="G206" s="3">
        <f t="shared" si="63"/>
        <v>167.91410341590361</v>
      </c>
      <c r="H206" s="4">
        <f t="shared" si="64"/>
        <v>11.674682194004108</v>
      </c>
      <c r="I206" s="6" t="s">
        <v>425</v>
      </c>
      <c r="J206" s="6">
        <f t="shared" si="65"/>
        <v>128.81899078587301</v>
      </c>
      <c r="K206" s="6">
        <f t="shared" si="66"/>
        <v>0.41896722712507101</v>
      </c>
      <c r="L206" s="6">
        <f t="shared" si="67"/>
        <v>128.81967210262661</v>
      </c>
      <c r="M206" s="7">
        <f t="shared" si="68"/>
        <v>0.1863465090160237</v>
      </c>
      <c r="N206" s="8" t="str">
        <f t="shared" si="69"/>
        <v>35,621359807676+33,5592202265557i</v>
      </c>
      <c r="O206" s="9">
        <f t="shared" si="70"/>
        <v>35.621359807676001</v>
      </c>
      <c r="P206" s="9">
        <f t="shared" si="71"/>
        <v>33.559220226555702</v>
      </c>
      <c r="Q206" s="9">
        <f t="shared" si="72"/>
        <v>48.939784805027301</v>
      </c>
      <c r="R206" s="8">
        <f t="shared" si="73"/>
        <v>43.292628944877308</v>
      </c>
      <c r="S206" s="21">
        <f t="shared" si="74"/>
        <v>122.26156168499688</v>
      </c>
      <c r="T206" s="21">
        <f t="shared" si="60"/>
        <v>40.17997835975612</v>
      </c>
      <c r="U206" s="22">
        <f t="shared" si="75"/>
        <v>5.3640002035361713E-2</v>
      </c>
      <c r="V206" s="21">
        <f t="shared" si="76"/>
        <v>80.35995671951224</v>
      </c>
      <c r="W206" s="21">
        <f t="shared" si="77"/>
        <v>20.280581072852776</v>
      </c>
    </row>
    <row r="207" spans="1:23" x14ac:dyDescent="0.35">
      <c r="A207" s="1">
        <v>300</v>
      </c>
      <c r="B207" s="1">
        <v>10240</v>
      </c>
      <c r="C207" s="1">
        <v>1572</v>
      </c>
      <c r="D207" s="2" t="s">
        <v>426</v>
      </c>
      <c r="E207" s="3">
        <f t="shared" si="61"/>
        <v>159.859703289442</v>
      </c>
      <c r="F207" s="3">
        <f t="shared" si="62"/>
        <v>40.4181482026884</v>
      </c>
      <c r="G207" s="3">
        <f t="shared" si="63"/>
        <v>164.89011929137209</v>
      </c>
      <c r="H207" s="4">
        <f t="shared" si="64"/>
        <v>14.189026594383311</v>
      </c>
      <c r="I207" s="6" t="s">
        <v>427</v>
      </c>
      <c r="J207" s="6">
        <f t="shared" si="65"/>
        <v>125.029388018495</v>
      </c>
      <c r="K207" s="6">
        <f t="shared" si="66"/>
        <v>0.52004530658915105</v>
      </c>
      <c r="L207" s="6">
        <f t="shared" si="67"/>
        <v>125.0304695480277</v>
      </c>
      <c r="M207" s="7">
        <f t="shared" si="68"/>
        <v>0.23831380658954071</v>
      </c>
      <c r="N207" s="8" t="str">
        <f t="shared" si="69"/>
        <v>34,830315270947+39,8981028960992i</v>
      </c>
      <c r="O207" s="9">
        <f t="shared" si="70"/>
        <v>34.830315270946997</v>
      </c>
      <c r="P207" s="9">
        <f t="shared" si="71"/>
        <v>39.898102896099203</v>
      </c>
      <c r="Q207" s="9">
        <f t="shared" si="72"/>
        <v>52.962340172817925</v>
      </c>
      <c r="R207" s="8">
        <f t="shared" si="73"/>
        <v>48.879634356835467</v>
      </c>
      <c r="S207" s="21">
        <f t="shared" si="74"/>
        <v>122.26156168499688</v>
      </c>
      <c r="T207" s="21">
        <f t="shared" si="60"/>
        <v>34.921552316241133</v>
      </c>
      <c r="U207" s="22">
        <f t="shared" si="75"/>
        <v>2.2647411213058313E-2</v>
      </c>
      <c r="V207" s="21">
        <f t="shared" si="76"/>
        <v>69.843104632482266</v>
      </c>
      <c r="W207" s="21">
        <f t="shared" si="77"/>
        <v>23.334395368545145</v>
      </c>
    </row>
    <row r="208" spans="1:23" x14ac:dyDescent="0.35">
      <c r="A208" s="1">
        <v>350</v>
      </c>
      <c r="B208" s="1">
        <v>10240</v>
      </c>
      <c r="C208" s="1">
        <v>1572</v>
      </c>
      <c r="D208" s="2" t="s">
        <v>428</v>
      </c>
      <c r="E208" s="3">
        <f t="shared" si="61"/>
        <v>156.71811733782499</v>
      </c>
      <c r="F208" s="3">
        <f t="shared" si="62"/>
        <v>44.536114689962702</v>
      </c>
      <c r="G208" s="3">
        <f t="shared" si="63"/>
        <v>162.92339860679863</v>
      </c>
      <c r="H208" s="4">
        <f t="shared" si="64"/>
        <v>15.864075984983042</v>
      </c>
      <c r="I208" s="6" t="s">
        <v>429</v>
      </c>
      <c r="J208" s="6">
        <f t="shared" si="65"/>
        <v>122.460187058774</v>
      </c>
      <c r="K208" s="6">
        <f t="shared" si="66"/>
        <v>0.63488645138133704</v>
      </c>
      <c r="L208" s="6">
        <f t="shared" si="67"/>
        <v>122.46183281037429</v>
      </c>
      <c r="M208" s="7">
        <f t="shared" si="68"/>
        <v>0.29704338284622084</v>
      </c>
      <c r="N208" s="8" t="str">
        <f t="shared" si="69"/>
        <v>34,257930279051+43,9012282385814i</v>
      </c>
      <c r="O208" s="9">
        <f t="shared" si="70"/>
        <v>34.257930279051003</v>
      </c>
      <c r="P208" s="9">
        <f t="shared" si="71"/>
        <v>43.901228238581403</v>
      </c>
      <c r="Q208" s="9">
        <f t="shared" si="72"/>
        <v>55.685937433613674</v>
      </c>
      <c r="R208" s="8">
        <f t="shared" si="73"/>
        <v>52.033622175413711</v>
      </c>
      <c r="S208" s="21">
        <f t="shared" si="74"/>
        <v>122.26156168499688</v>
      </c>
      <c r="T208" s="21">
        <f t="shared" si="60"/>
        <v>31.06913900941413</v>
      </c>
      <c r="U208" s="22">
        <f t="shared" si="75"/>
        <v>1.6380546969734008E-3</v>
      </c>
      <c r="V208" s="21">
        <f t="shared" si="76"/>
        <v>62.13827801882826</v>
      </c>
      <c r="W208" s="21">
        <f t="shared" si="77"/>
        <v>26.227740278982072</v>
      </c>
    </row>
    <row r="209" spans="1:23" x14ac:dyDescent="0.35">
      <c r="A209" s="1">
        <v>400</v>
      </c>
      <c r="B209" s="1">
        <v>10240</v>
      </c>
      <c r="C209" s="1">
        <v>1572</v>
      </c>
      <c r="D209" s="2" t="s">
        <v>430</v>
      </c>
      <c r="E209" s="3">
        <f t="shared" si="61"/>
        <v>152.55008699799899</v>
      </c>
      <c r="F209" s="3">
        <f t="shared" si="62"/>
        <v>50.850359375927603</v>
      </c>
      <c r="G209" s="3">
        <f t="shared" si="63"/>
        <v>160.80201519806289</v>
      </c>
      <c r="H209" s="4">
        <f t="shared" si="64"/>
        <v>18.435060499390612</v>
      </c>
      <c r="I209" s="6" t="s">
        <v>431</v>
      </c>
      <c r="J209" s="6">
        <f t="shared" si="65"/>
        <v>120.159548750233</v>
      </c>
      <c r="K209" s="6">
        <f t="shared" si="66"/>
        <v>0.69454493834412701</v>
      </c>
      <c r="L209" s="6">
        <f t="shared" si="67"/>
        <v>120.16155603407856</v>
      </c>
      <c r="M209" s="7">
        <f t="shared" si="68"/>
        <v>0.33117676361350062</v>
      </c>
      <c r="N209" s="8" t="str">
        <f t="shared" si="69"/>
        <v>32,390538247766+50,1558144375835i</v>
      </c>
      <c r="O209" s="9">
        <f t="shared" si="70"/>
        <v>32.390538247766003</v>
      </c>
      <c r="P209" s="9">
        <f t="shared" si="71"/>
        <v>50.155814437583501</v>
      </c>
      <c r="Q209" s="9">
        <f t="shared" si="72"/>
        <v>59.705549908507685</v>
      </c>
      <c r="R209" s="8">
        <f t="shared" si="73"/>
        <v>57.14569569897651</v>
      </c>
      <c r="S209" s="21">
        <f t="shared" si="74"/>
        <v>122.26156168499688</v>
      </c>
      <c r="T209" s="21">
        <f t="shared" si="60"/>
        <v>26.167106116788119</v>
      </c>
      <c r="U209" s="22">
        <f t="shared" si="75"/>
        <v>-1.7176335898022626E-2</v>
      </c>
      <c r="V209" s="21">
        <f t="shared" si="76"/>
        <v>52.334212233576238</v>
      </c>
      <c r="W209" s="21">
        <f t="shared" si="77"/>
        <v>31.14113211425023</v>
      </c>
    </row>
    <row r="210" spans="1:23" x14ac:dyDescent="0.35">
      <c r="A210" s="1">
        <v>500</v>
      </c>
      <c r="B210" s="1">
        <v>10240</v>
      </c>
      <c r="C210" s="1">
        <v>1572</v>
      </c>
      <c r="D210" s="2" t="s">
        <v>432</v>
      </c>
      <c r="E210" s="3">
        <f t="shared" si="61"/>
        <v>148.75824646349199</v>
      </c>
      <c r="F210" s="3">
        <f t="shared" si="62"/>
        <v>61.929840828180602</v>
      </c>
      <c r="G210" s="3">
        <f t="shared" si="63"/>
        <v>161.13448133747417</v>
      </c>
      <c r="H210" s="4">
        <f t="shared" si="64"/>
        <v>22.602547169358065</v>
      </c>
      <c r="I210" s="6" t="s">
        <v>433</v>
      </c>
      <c r="J210" s="6">
        <f t="shared" si="65"/>
        <v>117.14273424004099</v>
      </c>
      <c r="K210" s="6">
        <f t="shared" si="66"/>
        <v>0.91376185616156502</v>
      </c>
      <c r="L210" s="6">
        <f t="shared" si="67"/>
        <v>117.14629804634309</v>
      </c>
      <c r="M210" s="7">
        <f t="shared" si="68"/>
        <v>0.44692175191612327</v>
      </c>
      <c r="N210" s="8" t="str">
        <f t="shared" si="69"/>
        <v>31,615512223451+61,016078972019i</v>
      </c>
      <c r="O210" s="9">
        <f t="shared" si="70"/>
        <v>31.615512223450999</v>
      </c>
      <c r="P210" s="9">
        <f t="shared" si="71"/>
        <v>61.016078972019002</v>
      </c>
      <c r="Q210" s="9">
        <f t="shared" si="72"/>
        <v>68.720466429374866</v>
      </c>
      <c r="R210" s="8">
        <f t="shared" si="73"/>
        <v>62.609044743056636</v>
      </c>
      <c r="S210" s="21">
        <f t="shared" si="74"/>
        <v>122.26156168499688</v>
      </c>
      <c r="T210" s="21">
        <f t="shared" si="60"/>
        <v>20.867485706350124</v>
      </c>
      <c r="U210" s="22">
        <f t="shared" si="75"/>
        <v>-4.1838690494017283E-2</v>
      </c>
      <c r="V210" s="21">
        <f t="shared" si="76"/>
        <v>41.734971412700247</v>
      </c>
      <c r="W210" s="21">
        <f t="shared" si="77"/>
        <v>39.049903764042469</v>
      </c>
    </row>
    <row r="211" spans="1:23" x14ac:dyDescent="0.35">
      <c r="A211" s="1">
        <v>600</v>
      </c>
      <c r="B211" s="1">
        <v>10240</v>
      </c>
      <c r="C211" s="1">
        <v>1572</v>
      </c>
      <c r="D211" s="2" t="s">
        <v>434</v>
      </c>
      <c r="E211" s="3">
        <f t="shared" si="61"/>
        <v>148.18399688081601</v>
      </c>
      <c r="F211" s="3">
        <f t="shared" si="62"/>
        <v>74.7981692334304</v>
      </c>
      <c r="G211" s="3">
        <f t="shared" si="63"/>
        <v>165.991755976755</v>
      </c>
      <c r="H211" s="4">
        <f t="shared" si="64"/>
        <v>26.783068953550664</v>
      </c>
      <c r="I211" s="6" t="s">
        <v>435</v>
      </c>
      <c r="J211" s="6">
        <f t="shared" si="65"/>
        <v>115.180474593875</v>
      </c>
      <c r="K211" s="6">
        <f t="shared" si="66"/>
        <v>1.0223991418776901</v>
      </c>
      <c r="L211" s="6">
        <f t="shared" si="67"/>
        <v>115.18501216597409</v>
      </c>
      <c r="M211" s="7">
        <f t="shared" si="68"/>
        <v>0.50857246039153037</v>
      </c>
      <c r="N211" s="8" t="str">
        <f t="shared" si="69"/>
        <v>33,003522286941+73,7757700915527i</v>
      </c>
      <c r="O211" s="9">
        <f t="shared" si="70"/>
        <v>33.003522286940999</v>
      </c>
      <c r="P211" s="9">
        <f t="shared" si="71"/>
        <v>73.775770091552701</v>
      </c>
      <c r="Q211" s="9">
        <f t="shared" si="72"/>
        <v>80.821387862039671</v>
      </c>
      <c r="R211" s="8">
        <f t="shared" si="73"/>
        <v>65.898689247835549</v>
      </c>
      <c r="S211" s="21">
        <f t="shared" si="74"/>
        <v>122.26156168499688</v>
      </c>
      <c r="T211" s="21">
        <f t="shared" si="60"/>
        <v>18.753802505265128</v>
      </c>
      <c r="U211" s="22">
        <f t="shared" si="75"/>
        <v>-5.788041164773685E-2</v>
      </c>
      <c r="V211" s="21">
        <f t="shared" si="76"/>
        <v>37.507605010530256</v>
      </c>
      <c r="W211" s="21">
        <f t="shared" si="77"/>
        <v>43.45109789877165</v>
      </c>
    </row>
    <row r="212" spans="1:23" x14ac:dyDescent="0.35">
      <c r="A212" s="1">
        <v>800</v>
      </c>
      <c r="B212" s="1">
        <v>10240</v>
      </c>
      <c r="C212" s="1">
        <v>1572</v>
      </c>
      <c r="D212" s="2" t="s">
        <v>436</v>
      </c>
      <c r="E212" s="3">
        <f t="shared" si="61"/>
        <v>145.264180972801</v>
      </c>
      <c r="F212" s="3">
        <f t="shared" si="62"/>
        <v>92.524638721447204</v>
      </c>
      <c r="G212" s="3">
        <f t="shared" si="63"/>
        <v>172.22802049676181</v>
      </c>
      <c r="H212" s="4">
        <f t="shared" si="64"/>
        <v>32.494710910036702</v>
      </c>
      <c r="I212" s="6" t="s">
        <v>437</v>
      </c>
      <c r="J212" s="6">
        <f t="shared" si="65"/>
        <v>112.637570602846</v>
      </c>
      <c r="K212" s="6">
        <f t="shared" si="66"/>
        <v>1.4265318390736099</v>
      </c>
      <c r="L212" s="6">
        <f t="shared" si="67"/>
        <v>112.64660360791625</v>
      </c>
      <c r="M212" s="7">
        <f t="shared" si="68"/>
        <v>0.72560055872290785</v>
      </c>
      <c r="N212" s="8" t="str">
        <f t="shared" si="69"/>
        <v>32,626610369955+91,0981068823736i</v>
      </c>
      <c r="O212" s="9">
        <f t="shared" si="70"/>
        <v>32.626610369955003</v>
      </c>
      <c r="P212" s="9">
        <f t="shared" si="71"/>
        <v>91.0981068823736</v>
      </c>
      <c r="Q212" s="9">
        <f t="shared" si="72"/>
        <v>96.764460323949621</v>
      </c>
      <c r="R212" s="8">
        <f t="shared" si="73"/>
        <v>70.295113409827565</v>
      </c>
      <c r="S212" s="21">
        <f t="shared" si="74"/>
        <v>122.26156168499688</v>
      </c>
      <c r="T212" s="21">
        <f t="shared" si="60"/>
        <v>12.703947045614115</v>
      </c>
      <c r="U212" s="22">
        <f t="shared" si="75"/>
        <v>-7.8642526273738189E-2</v>
      </c>
      <c r="V212" s="21">
        <f t="shared" si="76"/>
        <v>25.407894091228229</v>
      </c>
      <c r="W212" s="21">
        <f t="shared" si="77"/>
        <v>64.143317482721201</v>
      </c>
    </row>
    <row r="213" spans="1:23" x14ac:dyDescent="0.35">
      <c r="A213" s="1">
        <v>1000</v>
      </c>
      <c r="B213" s="1">
        <v>10240</v>
      </c>
      <c r="C213" s="1">
        <v>1572</v>
      </c>
      <c r="D213" s="2" t="s">
        <v>438</v>
      </c>
      <c r="E213" s="3">
        <f t="shared" si="61"/>
        <v>145.824059081473</v>
      </c>
      <c r="F213" s="3">
        <f t="shared" si="62"/>
        <v>113.21008704597899</v>
      </c>
      <c r="G213" s="3">
        <f t="shared" si="63"/>
        <v>184.61088812947918</v>
      </c>
      <c r="H213" s="4">
        <f t="shared" si="64"/>
        <v>37.823873901401463</v>
      </c>
      <c r="I213" s="6" t="s">
        <v>439</v>
      </c>
      <c r="J213" s="6">
        <f t="shared" si="65"/>
        <v>111.381616309273</v>
      </c>
      <c r="K213" s="6">
        <f t="shared" si="66"/>
        <v>1.7006676665542999</v>
      </c>
      <c r="L213" s="6">
        <f t="shared" si="67"/>
        <v>111.3945991607231</v>
      </c>
      <c r="M213" s="7">
        <f t="shared" si="68"/>
        <v>0.87477190177440212</v>
      </c>
      <c r="N213" s="8" t="str">
        <f t="shared" si="69"/>
        <v>34,4424427722+111,509419379425i</v>
      </c>
      <c r="O213" s="9">
        <f t="shared" si="70"/>
        <v>34.442442772200003</v>
      </c>
      <c r="P213" s="9">
        <f t="shared" si="71"/>
        <v>111.509419379425</v>
      </c>
      <c r="Q213" s="9">
        <f t="shared" si="72"/>
        <v>116.70746537583942</v>
      </c>
      <c r="R213" s="8">
        <f t="shared" si="73"/>
        <v>72.835402624761016</v>
      </c>
      <c r="S213" s="21">
        <f t="shared" si="74"/>
        <v>122.26156168499688</v>
      </c>
      <c r="T213" s="21">
        <f t="shared" si="60"/>
        <v>10.010741011234131</v>
      </c>
      <c r="U213" s="22">
        <f t="shared" si="75"/>
        <v>-8.8882902970535957E-2</v>
      </c>
      <c r="V213" s="21">
        <f t="shared" si="76"/>
        <v>20.021482022468263</v>
      </c>
      <c r="W213" s="21">
        <f t="shared" si="77"/>
        <v>81.399899139938483</v>
      </c>
    </row>
    <row r="214" spans="1:23" x14ac:dyDescent="0.35">
      <c r="A214" s="1">
        <v>1500</v>
      </c>
      <c r="B214" s="1">
        <v>10240</v>
      </c>
      <c r="C214" s="1">
        <v>1572</v>
      </c>
      <c r="D214" s="2" t="s">
        <v>440</v>
      </c>
      <c r="E214" s="3">
        <f t="shared" si="61"/>
        <v>150.361448723026</v>
      </c>
      <c r="F214" s="3">
        <f t="shared" si="62"/>
        <v>186.87912175970499</v>
      </c>
      <c r="G214" s="3">
        <f t="shared" si="63"/>
        <v>239.85906572770148</v>
      </c>
      <c r="H214" s="4">
        <f t="shared" si="64"/>
        <v>51.180122091224128</v>
      </c>
      <c r="I214" s="6" t="s">
        <v>441</v>
      </c>
      <c r="J214" s="6">
        <f t="shared" si="65"/>
        <v>110.31</v>
      </c>
      <c r="K214" s="6">
        <f t="shared" si="66"/>
        <v>2.3831000000000002</v>
      </c>
      <c r="L214" s="6">
        <f t="shared" si="67"/>
        <v>110.33573884109356</v>
      </c>
      <c r="M214" s="7">
        <f t="shared" si="68"/>
        <v>1.2376061640574063</v>
      </c>
      <c r="N214" s="8" t="str">
        <f t="shared" si="69"/>
        <v>40,051448723026+184,496021759705i</v>
      </c>
      <c r="O214" s="9">
        <f t="shared" si="70"/>
        <v>40.051448723025999</v>
      </c>
      <c r="P214" s="9">
        <f t="shared" si="71"/>
        <v>184.496021759705</v>
      </c>
      <c r="Q214" s="9">
        <f t="shared" si="72"/>
        <v>188.79327474772694</v>
      </c>
      <c r="R214" s="8">
        <f t="shared" si="73"/>
        <v>77.751946811223675</v>
      </c>
      <c r="S214" s="21">
        <f t="shared" si="74"/>
        <v>122.26156168499688</v>
      </c>
      <c r="T214" s="21">
        <f t="shared" si="60"/>
        <v>9.4158111933511179</v>
      </c>
      <c r="U214" s="22">
        <f t="shared" si="75"/>
        <v>-9.7543518007972382E-2</v>
      </c>
      <c r="V214" s="21">
        <f t="shared" si="76"/>
        <v>18.831622386702236</v>
      </c>
      <c r="W214" s="21">
        <f t="shared" si="77"/>
        <v>86.543080770982215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Section 3 Results</vt:lpstr>
      <vt:lpstr>Section 4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Giacomelli Leal</dc:creator>
  <cp:lastModifiedBy>Alexandre Giacomelli Leal</cp:lastModifiedBy>
  <dcterms:created xsi:type="dcterms:W3CDTF">2023-05-13T17:19:45Z</dcterms:created>
  <dcterms:modified xsi:type="dcterms:W3CDTF">2023-05-16T22:05:10Z</dcterms:modified>
</cp:coreProperties>
</file>