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isk-12\Documents\$Мониторинг\"/>
    </mc:Choice>
  </mc:AlternateContent>
  <xr:revisionPtr revIDLastSave="0" documentId="8_{413ED307-C5C1-4428-B5FE-9C5D53859F31}" xr6:coauthVersionLast="45" xr6:coauthVersionMax="45" xr10:uidLastSave="{00000000-0000-0000-0000-000000000000}"/>
  <bookViews>
    <workbookView xWindow="1245" yWindow="1380" windowWidth="29760" windowHeight="19005" xr2:uid="{B63A5B30-FD74-4BC7-940E-2571285C33C2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6" i="1" l="1"/>
  <c r="F45" i="1"/>
  <c r="F44" i="1"/>
  <c r="F43" i="1"/>
  <c r="F42" i="1"/>
  <c r="F47" i="1"/>
  <c r="D47" i="1"/>
  <c r="E47" i="1"/>
  <c r="E46" i="1"/>
  <c r="D46" i="1"/>
  <c r="E45" i="1"/>
  <c r="D45" i="1"/>
  <c r="E44" i="1"/>
  <c r="D44" i="1"/>
  <c r="E43" i="1"/>
  <c r="D43" i="1"/>
  <c r="E42" i="1"/>
  <c r="D42" i="1"/>
  <c r="H35" i="1"/>
  <c r="G35" i="1"/>
  <c r="I35" i="1" s="1"/>
  <c r="J35" i="1" s="1"/>
  <c r="F35" i="1"/>
  <c r="G34" i="1"/>
  <c r="I34" i="1" s="1"/>
  <c r="F34" i="1"/>
  <c r="H34" i="1" s="1"/>
  <c r="G33" i="1"/>
  <c r="I33" i="1" s="1"/>
  <c r="F33" i="1"/>
  <c r="H33" i="1" s="1"/>
  <c r="H36" i="1" s="1"/>
  <c r="H37" i="1" s="1"/>
  <c r="H29" i="1"/>
  <c r="G29" i="1"/>
  <c r="I29" i="1" s="1"/>
  <c r="J29" i="1" s="1"/>
  <c r="F29" i="1"/>
  <c r="G28" i="1"/>
  <c r="I28" i="1" s="1"/>
  <c r="F28" i="1"/>
  <c r="H28" i="1" s="1"/>
  <c r="G27" i="1"/>
  <c r="I27" i="1" s="1"/>
  <c r="F27" i="1"/>
  <c r="H27" i="1" s="1"/>
  <c r="H30" i="1" s="1"/>
  <c r="H31" i="1" s="1"/>
  <c r="H24" i="1"/>
  <c r="I24" i="1"/>
  <c r="I25" i="1"/>
  <c r="H25" i="1"/>
  <c r="G23" i="1"/>
  <c r="I23" i="1" s="1"/>
  <c r="F23" i="1"/>
  <c r="H23" i="1" s="1"/>
  <c r="G22" i="1"/>
  <c r="I22" i="1" s="1"/>
  <c r="J22" i="1" s="1"/>
  <c r="F22" i="1"/>
  <c r="H22" i="1" s="1"/>
  <c r="G21" i="1"/>
  <c r="I21" i="1" s="1"/>
  <c r="F21" i="1"/>
  <c r="H21" i="1" s="1"/>
  <c r="I19" i="1"/>
  <c r="H19" i="1"/>
  <c r="I18" i="1"/>
  <c r="J18" i="1" s="1"/>
  <c r="H18" i="1"/>
  <c r="E18" i="1"/>
  <c r="G17" i="1"/>
  <c r="I17" i="1" s="1"/>
  <c r="F17" i="1"/>
  <c r="H17" i="1" s="1"/>
  <c r="G16" i="1"/>
  <c r="I16" i="1" s="1"/>
  <c r="F16" i="1"/>
  <c r="H16" i="1" s="1"/>
  <c r="I15" i="1"/>
  <c r="G15" i="1"/>
  <c r="F15" i="1"/>
  <c r="H15" i="1" s="1"/>
  <c r="G14" i="1"/>
  <c r="I14" i="1" s="1"/>
  <c r="J14" i="1" s="1"/>
  <c r="F14" i="1"/>
  <c r="H14" i="1" s="1"/>
  <c r="H13" i="1"/>
  <c r="G13" i="1"/>
  <c r="I13" i="1" s="1"/>
  <c r="J13" i="1" s="1"/>
  <c r="F13" i="1"/>
  <c r="G12" i="1"/>
  <c r="I12" i="1" s="1"/>
  <c r="F12" i="1"/>
  <c r="H12" i="1" s="1"/>
  <c r="E9" i="1"/>
  <c r="F4" i="1"/>
  <c r="G8" i="1"/>
  <c r="I8" i="1" s="1"/>
  <c r="J8" i="1" s="1"/>
  <c r="F8" i="1"/>
  <c r="H8" i="1" s="1"/>
  <c r="G7" i="1"/>
  <c r="I7" i="1" s="1"/>
  <c r="J7" i="1" s="1"/>
  <c r="F7" i="1"/>
  <c r="H7" i="1" s="1"/>
  <c r="F3" i="1"/>
  <c r="F5" i="1"/>
  <c r="F6" i="1"/>
  <c r="H6" i="1" s="1"/>
  <c r="G3" i="1"/>
  <c r="I3" i="1" s="1"/>
  <c r="G4" i="1"/>
  <c r="G5" i="1"/>
  <c r="G6" i="1"/>
  <c r="H5" i="1"/>
  <c r="I6" i="1"/>
  <c r="I5" i="1"/>
  <c r="I4" i="1"/>
  <c r="H3" i="1"/>
  <c r="H4" i="1"/>
  <c r="I36" i="1" l="1"/>
  <c r="I37" i="1" s="1"/>
  <c r="J37" i="1" s="1"/>
  <c r="K37" i="1" s="1"/>
  <c r="J33" i="1"/>
  <c r="J34" i="1"/>
  <c r="J28" i="1"/>
  <c r="J27" i="1"/>
  <c r="I30" i="1"/>
  <c r="I31" i="1" s="1"/>
  <c r="J31" i="1" s="1"/>
  <c r="K31" i="1" s="1"/>
  <c r="J25" i="1"/>
  <c r="K25" i="1" s="1"/>
  <c r="J23" i="1"/>
  <c r="J21" i="1"/>
  <c r="J5" i="1"/>
  <c r="J19" i="1"/>
  <c r="K19" i="1" s="1"/>
  <c r="J15" i="1"/>
  <c r="J16" i="1"/>
  <c r="J12" i="1"/>
  <c r="J17" i="1"/>
  <c r="I9" i="1"/>
  <c r="I10" i="1" s="1"/>
  <c r="J3" i="1"/>
  <c r="J6" i="1"/>
  <c r="J4" i="1"/>
  <c r="H9" i="1"/>
  <c r="J9" i="1" l="1"/>
  <c r="H10" i="1"/>
  <c r="J10" i="1" s="1"/>
  <c r="K10" i="1" s="1"/>
</calcChain>
</file>

<file path=xl/sharedStrings.xml><?xml version="1.0" encoding="utf-8"?>
<sst xmlns="http://schemas.openxmlformats.org/spreadsheetml/2006/main" count="99" uniqueCount="34">
  <si>
    <t>№ 070/ВО-25</t>
  </si>
  <si>
    <t>Талынья</t>
  </si>
  <si>
    <t>Объем, м3</t>
  </si>
  <si>
    <t>Тариф, руб.</t>
  </si>
  <si>
    <t>Апрель</t>
  </si>
  <si>
    <t>Май</t>
  </si>
  <si>
    <t>Июнь</t>
  </si>
  <si>
    <t>Июль</t>
  </si>
  <si>
    <t>Август</t>
  </si>
  <si>
    <t>Тариф, руб. (по Доп соглашению)</t>
  </si>
  <si>
    <t>№ 070/ВО-25 Автотранспорт</t>
  </si>
  <si>
    <t>Сентябрь</t>
  </si>
  <si>
    <t>Октябрь</t>
  </si>
  <si>
    <t>Изменения, руб</t>
  </si>
  <si>
    <t>Изменения, %</t>
  </si>
  <si>
    <t>Подразделение</t>
  </si>
  <si>
    <t>Договор</t>
  </si>
  <si>
    <t>Месяц</t>
  </si>
  <si>
    <r>
      <t xml:space="preserve">Было, руб. </t>
    </r>
    <r>
      <rPr>
        <sz val="11"/>
        <color theme="1"/>
        <rFont val="Calibri"/>
        <family val="2"/>
        <charset val="204"/>
        <scheme val="minor"/>
      </rPr>
      <t>(договор от 01.04.2025)</t>
    </r>
  </si>
  <si>
    <r>
      <t>Стало, руб.</t>
    </r>
    <r>
      <rPr>
        <sz val="11"/>
        <color theme="1"/>
        <rFont val="Calibri"/>
        <family val="2"/>
        <charset val="204"/>
        <scheme val="minor"/>
      </rPr>
      <t xml:space="preserve"> (д.с. 01.04.2025)</t>
    </r>
  </si>
  <si>
    <t>Дражный</t>
  </si>
  <si>
    <t>№ 071/ВО-25</t>
  </si>
  <si>
    <t>№ 071/ВО-25 Автотранспорт</t>
  </si>
  <si>
    <t>Айхал</t>
  </si>
  <si>
    <t>№ 072/ВО-25</t>
  </si>
  <si>
    <t>№ 072/ВО-25 Автотранспорт</t>
  </si>
  <si>
    <t>Эрел</t>
  </si>
  <si>
    <t>№ 073/ВО-25</t>
  </si>
  <si>
    <t>№ 073/ВО-25 Автотранспорт</t>
  </si>
  <si>
    <t>Обман</t>
  </si>
  <si>
    <t>№ 074/ВО-25</t>
  </si>
  <si>
    <t>№ 074/ВО-25 Автотранспорт</t>
  </si>
  <si>
    <t xml:space="preserve">Июнь </t>
  </si>
  <si>
    <t>Итого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</si>
</sst>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8" formatCode="_-* #,##0.00\ _₽_-;\-* #,##0.00\ _₽_-;_-* &quot;-&quot;??\ _₽_-;_-@_-"/>
  </numFmts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1A1A1A"/>
      <name val="Arial"/>
      <family val="2"/>
      <charset val="204"/>
    </font>
    <font>
      <sz val="8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3" fillId="0" borderId="0" xfId="0" applyFont="1"/>
    <xf numFmtId="43" fontId="3" fillId="0" borderId="0" xfId="1" applyFont="1"/>
    <xf numFmtId="168" fontId="0" fillId="0" borderId="0" xfId="0" applyNumberFormat="1"/>
    <xf numFmtId="0" fontId="0" fillId="0" borderId="0" xfId="0" applyAlignment="1">
      <alignment vertical="center" wrapText="1"/>
    </xf>
    <xf numFmtId="9" fontId="0" fillId="0" borderId="0" xfId="2" applyFont="1"/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</cellXfs>
  <cellStyles count="3">
    <cellStyle name="Обычный" xfId="0" builtinId="0"/>
    <cellStyle name="Процентный" xfId="2" builtinId="5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A57CF5-BEF4-4988-98B8-91C410666C62}">
  <dimension ref="B2:K47"/>
  <sheetViews>
    <sheetView tabSelected="1" workbookViewId="0">
      <selection activeCell="I41" sqref="I41"/>
    </sheetView>
  </sheetViews>
  <sheetFormatPr defaultRowHeight="15" x14ac:dyDescent="0.25"/>
  <cols>
    <col min="2" max="2" width="16.140625" customWidth="1"/>
    <col min="3" max="3" width="28.7109375" customWidth="1"/>
    <col min="4" max="4" width="22.5703125" customWidth="1"/>
    <col min="5" max="5" width="24.140625" customWidth="1"/>
    <col min="6" max="6" width="16.85546875" customWidth="1"/>
    <col min="7" max="7" width="22.42578125" customWidth="1"/>
    <col min="8" max="8" width="22.28515625" customWidth="1"/>
    <col min="9" max="9" width="20.85546875" customWidth="1"/>
    <col min="10" max="10" width="17.7109375" customWidth="1"/>
    <col min="11" max="11" width="15.85546875" customWidth="1"/>
  </cols>
  <sheetData>
    <row r="2" spans="2:11" s="4" customFormat="1" ht="35.25" customHeight="1" x14ac:dyDescent="0.25">
      <c r="B2" s="6" t="s">
        <v>15</v>
      </c>
      <c r="C2" s="6" t="s">
        <v>16</v>
      </c>
      <c r="D2" s="6" t="s">
        <v>17</v>
      </c>
      <c r="E2" s="7" t="s">
        <v>2</v>
      </c>
      <c r="F2" s="7" t="s">
        <v>3</v>
      </c>
      <c r="G2" s="7" t="s">
        <v>9</v>
      </c>
      <c r="H2" s="7" t="s">
        <v>18</v>
      </c>
      <c r="I2" s="7" t="s">
        <v>19</v>
      </c>
      <c r="J2" s="6" t="s">
        <v>13</v>
      </c>
      <c r="K2" s="6" t="s">
        <v>14</v>
      </c>
    </row>
    <row r="3" spans="2:11" x14ac:dyDescent="0.25">
      <c r="B3" t="s">
        <v>1</v>
      </c>
      <c r="C3" s="1" t="s">
        <v>0</v>
      </c>
      <c r="D3" s="1" t="s">
        <v>4</v>
      </c>
      <c r="E3" s="1">
        <v>10</v>
      </c>
      <c r="F3" s="2">
        <f>362.16*1.2</f>
        <v>434.59200000000004</v>
      </c>
      <c r="G3" s="2">
        <f>392.34*1.2</f>
        <v>470.80799999999994</v>
      </c>
      <c r="H3" s="3">
        <f>F3*$E3</f>
        <v>4345.92</v>
      </c>
      <c r="I3" s="3">
        <f>G3*$E3</f>
        <v>4708.079999999999</v>
      </c>
      <c r="J3" s="3">
        <f>I3-H3</f>
        <v>362.15999999999894</v>
      </c>
    </row>
    <row r="4" spans="2:11" x14ac:dyDescent="0.25">
      <c r="B4" t="s">
        <v>1</v>
      </c>
      <c r="C4" s="1" t="s">
        <v>0</v>
      </c>
      <c r="D4" s="1" t="s">
        <v>6</v>
      </c>
      <c r="E4" s="1">
        <v>10</v>
      </c>
      <c r="F4" s="2">
        <f>362.16*1.2</f>
        <v>434.59200000000004</v>
      </c>
      <c r="G4" s="2">
        <f>392.34*1.2</f>
        <v>470.80799999999994</v>
      </c>
      <c r="H4" s="3">
        <f t="shared" ref="H4:H6" si="0">F4*E4</f>
        <v>4345.92</v>
      </c>
      <c r="I4" s="3">
        <f t="shared" ref="I4:I6" si="1">G4*$E4</f>
        <v>4708.079999999999</v>
      </c>
      <c r="J4" s="3">
        <f t="shared" ref="J4:J10" si="2">I4-H4</f>
        <v>362.15999999999894</v>
      </c>
    </row>
    <row r="5" spans="2:11" x14ac:dyDescent="0.25">
      <c r="B5" t="s">
        <v>1</v>
      </c>
      <c r="C5" s="1" t="s">
        <v>0</v>
      </c>
      <c r="D5" t="s">
        <v>7</v>
      </c>
      <c r="E5" s="1">
        <v>10</v>
      </c>
      <c r="F5" s="2">
        <f>376.35*1.2</f>
        <v>451.62</v>
      </c>
      <c r="G5" s="2">
        <f>376.35*1.2</f>
        <v>451.62</v>
      </c>
      <c r="H5" s="3">
        <f t="shared" si="0"/>
        <v>4516.2</v>
      </c>
      <c r="I5" s="3">
        <f t="shared" si="1"/>
        <v>4516.2</v>
      </c>
      <c r="J5" s="3">
        <f t="shared" si="2"/>
        <v>0</v>
      </c>
    </row>
    <row r="6" spans="2:11" x14ac:dyDescent="0.25">
      <c r="B6" t="s">
        <v>1</v>
      </c>
      <c r="C6" s="1" t="s">
        <v>0</v>
      </c>
      <c r="D6" s="1" t="s">
        <v>8</v>
      </c>
      <c r="E6" s="1">
        <v>10</v>
      </c>
      <c r="F6" s="2">
        <f>376.35*1.2</f>
        <v>451.62</v>
      </c>
      <c r="G6" s="2">
        <f>376.35*1.2</f>
        <v>451.62</v>
      </c>
      <c r="H6" s="3">
        <f t="shared" si="0"/>
        <v>4516.2</v>
      </c>
      <c r="I6" s="3">
        <f t="shared" si="1"/>
        <v>4516.2</v>
      </c>
      <c r="J6" s="3">
        <f t="shared" si="2"/>
        <v>0</v>
      </c>
    </row>
    <row r="7" spans="2:11" x14ac:dyDescent="0.25">
      <c r="B7" t="s">
        <v>1</v>
      </c>
      <c r="C7" s="1" t="s">
        <v>0</v>
      </c>
      <c r="D7" s="1" t="s">
        <v>11</v>
      </c>
      <c r="E7" s="1">
        <v>10</v>
      </c>
      <c r="F7" s="2">
        <f>376.35*1.2</f>
        <v>451.62</v>
      </c>
      <c r="G7" s="2">
        <f>376.35*1.2</f>
        <v>451.62</v>
      </c>
      <c r="H7" s="3">
        <f t="shared" ref="H7:H8" si="3">F7*E7</f>
        <v>4516.2</v>
      </c>
      <c r="I7" s="3">
        <f t="shared" ref="I7:I8" si="4">G7*$E7</f>
        <v>4516.2</v>
      </c>
      <c r="J7" s="3">
        <f t="shared" si="2"/>
        <v>0</v>
      </c>
    </row>
    <row r="8" spans="2:11" x14ac:dyDescent="0.25">
      <c r="B8" t="s">
        <v>1</v>
      </c>
      <c r="C8" s="1" t="s">
        <v>0</v>
      </c>
      <c r="D8" s="1" t="s">
        <v>12</v>
      </c>
      <c r="E8" s="1">
        <v>10</v>
      </c>
      <c r="F8" s="2">
        <f>376.35*1.2</f>
        <v>451.62</v>
      </c>
      <c r="G8" s="2">
        <f>376.35*1.2</f>
        <v>451.62</v>
      </c>
      <c r="H8" s="3">
        <f t="shared" si="3"/>
        <v>4516.2</v>
      </c>
      <c r="I8" s="3">
        <f t="shared" si="4"/>
        <v>4516.2</v>
      </c>
      <c r="J8" s="3">
        <f t="shared" si="2"/>
        <v>0</v>
      </c>
    </row>
    <row r="9" spans="2:11" x14ac:dyDescent="0.25">
      <c r="C9" s="1"/>
      <c r="E9" s="3">
        <f>SUM(E3:E8)</f>
        <v>60</v>
      </c>
      <c r="F9" s="3"/>
      <c r="G9" s="3"/>
      <c r="H9" s="3">
        <f>SUM(H3:H8)</f>
        <v>26756.640000000003</v>
      </c>
      <c r="I9" s="3">
        <f>SUM(I3:I8)</f>
        <v>27480.959999999999</v>
      </c>
      <c r="J9" s="3">
        <f t="shared" si="2"/>
        <v>724.31999999999607</v>
      </c>
    </row>
    <row r="10" spans="2:11" x14ac:dyDescent="0.25">
      <c r="B10" t="s">
        <v>1</v>
      </c>
      <c r="C10" s="1" t="s">
        <v>10</v>
      </c>
      <c r="E10" s="3"/>
      <c r="F10" s="3">
        <v>80640</v>
      </c>
      <c r="G10" s="3">
        <v>80640</v>
      </c>
      <c r="H10" s="3">
        <f>H9+F10</f>
        <v>107396.64</v>
      </c>
      <c r="I10" s="3">
        <f>G10+I9</f>
        <v>108120.95999999999</v>
      </c>
      <c r="J10" s="3">
        <f t="shared" si="2"/>
        <v>724.31999999999243</v>
      </c>
      <c r="K10" s="5">
        <f>J10/H10</f>
        <v>6.744345074482707E-3</v>
      </c>
    </row>
    <row r="11" spans="2:11" x14ac:dyDescent="0.25">
      <c r="C11" s="1"/>
      <c r="E11" s="3"/>
      <c r="F11" s="3"/>
      <c r="G11" s="3"/>
      <c r="H11" s="3"/>
      <c r="I11" s="3"/>
      <c r="J11" s="3"/>
      <c r="K11" s="5"/>
    </row>
    <row r="12" spans="2:11" x14ac:dyDescent="0.25">
      <c r="B12" t="s">
        <v>20</v>
      </c>
      <c r="C12" s="1" t="s">
        <v>21</v>
      </c>
      <c r="D12" s="1" t="s">
        <v>4</v>
      </c>
      <c r="E12" s="1">
        <v>10</v>
      </c>
      <c r="F12" s="2">
        <f>362.16*1.2</f>
        <v>434.59200000000004</v>
      </c>
      <c r="G12" s="2">
        <f>392.34*1.2</f>
        <v>470.80799999999994</v>
      </c>
      <c r="H12" s="3">
        <f>F12*$E12</f>
        <v>4345.92</v>
      </c>
      <c r="I12" s="3">
        <f>G12*$E12</f>
        <v>4708.079999999999</v>
      </c>
      <c r="J12" s="3">
        <f>I12-H12</f>
        <v>362.15999999999894</v>
      </c>
    </row>
    <row r="13" spans="2:11" x14ac:dyDescent="0.25">
      <c r="B13" t="s">
        <v>20</v>
      </c>
      <c r="C13" s="1" t="s">
        <v>21</v>
      </c>
      <c r="D13" s="1" t="s">
        <v>6</v>
      </c>
      <c r="E13" s="1">
        <v>10</v>
      </c>
      <c r="F13" s="2">
        <f>362.16*1.2</f>
        <v>434.59200000000004</v>
      </c>
      <c r="G13" s="2">
        <f>392.34*1.2</f>
        <v>470.80799999999994</v>
      </c>
      <c r="H13" s="3">
        <f t="shared" ref="H13:H17" si="5">F13*E13</f>
        <v>4345.92</v>
      </c>
      <c r="I13" s="3">
        <f t="shared" ref="I13:I17" si="6">G13*$E13</f>
        <v>4708.079999999999</v>
      </c>
      <c r="J13" s="3">
        <f t="shared" ref="J13:J19" si="7">I13-H13</f>
        <v>362.15999999999894</v>
      </c>
    </row>
    <row r="14" spans="2:11" x14ac:dyDescent="0.25">
      <c r="B14" t="s">
        <v>20</v>
      </c>
      <c r="C14" s="1" t="s">
        <v>21</v>
      </c>
      <c r="D14" t="s">
        <v>7</v>
      </c>
      <c r="E14" s="1">
        <v>10</v>
      </c>
      <c r="F14" s="2">
        <f>376.35*1.2</f>
        <v>451.62</v>
      </c>
      <c r="G14" s="2">
        <f>376.35*1.2</f>
        <v>451.62</v>
      </c>
      <c r="H14" s="3">
        <f t="shared" si="5"/>
        <v>4516.2</v>
      </c>
      <c r="I14" s="3">
        <f t="shared" si="6"/>
        <v>4516.2</v>
      </c>
      <c r="J14" s="3">
        <f t="shared" si="7"/>
        <v>0</v>
      </c>
    </row>
    <row r="15" spans="2:11" x14ac:dyDescent="0.25">
      <c r="B15" t="s">
        <v>20</v>
      </c>
      <c r="C15" s="1" t="s">
        <v>21</v>
      </c>
      <c r="D15" s="1" t="s">
        <v>8</v>
      </c>
      <c r="E15" s="1">
        <v>10</v>
      </c>
      <c r="F15" s="2">
        <f>376.35*1.2</f>
        <v>451.62</v>
      </c>
      <c r="G15" s="2">
        <f>376.35*1.2</f>
        <v>451.62</v>
      </c>
      <c r="H15" s="3">
        <f t="shared" si="5"/>
        <v>4516.2</v>
      </c>
      <c r="I15" s="3">
        <f t="shared" si="6"/>
        <v>4516.2</v>
      </c>
      <c r="J15" s="3">
        <f t="shared" si="7"/>
        <v>0</v>
      </c>
    </row>
    <row r="16" spans="2:11" x14ac:dyDescent="0.25">
      <c r="B16" t="s">
        <v>20</v>
      </c>
      <c r="C16" s="1" t="s">
        <v>21</v>
      </c>
      <c r="D16" s="1" t="s">
        <v>11</v>
      </c>
      <c r="E16" s="1">
        <v>10</v>
      </c>
      <c r="F16" s="2">
        <f>376.35*1.2</f>
        <v>451.62</v>
      </c>
      <c r="G16" s="2">
        <f>376.35*1.2</f>
        <v>451.62</v>
      </c>
      <c r="H16" s="3">
        <f t="shared" si="5"/>
        <v>4516.2</v>
      </c>
      <c r="I16" s="3">
        <f t="shared" si="6"/>
        <v>4516.2</v>
      </c>
      <c r="J16" s="3">
        <f t="shared" si="7"/>
        <v>0</v>
      </c>
    </row>
    <row r="17" spans="2:11" x14ac:dyDescent="0.25">
      <c r="B17" t="s">
        <v>20</v>
      </c>
      <c r="C17" s="1" t="s">
        <v>21</v>
      </c>
      <c r="D17" s="1" t="s">
        <v>12</v>
      </c>
      <c r="E17" s="1">
        <v>10</v>
      </c>
      <c r="F17" s="2">
        <f>376.35*1.2</f>
        <v>451.62</v>
      </c>
      <c r="G17" s="2">
        <f>376.35*1.2</f>
        <v>451.62</v>
      </c>
      <c r="H17" s="3">
        <f t="shared" si="5"/>
        <v>4516.2</v>
      </c>
      <c r="I17" s="3">
        <f t="shared" si="6"/>
        <v>4516.2</v>
      </c>
      <c r="J17" s="3">
        <f t="shared" si="7"/>
        <v>0</v>
      </c>
    </row>
    <row r="18" spans="2:11" x14ac:dyDescent="0.25">
      <c r="C18" s="1"/>
      <c r="D18" s="1"/>
      <c r="E18" s="3">
        <f>SUM(E12:E17)</f>
        <v>60</v>
      </c>
      <c r="F18" s="3"/>
      <c r="G18" s="3"/>
      <c r="H18" s="3">
        <f>SUM(H12:H17)</f>
        <v>26756.640000000003</v>
      </c>
      <c r="I18" s="3">
        <f>SUM(I12:I17)</f>
        <v>27480.959999999999</v>
      </c>
      <c r="J18" s="3">
        <f t="shared" si="7"/>
        <v>724.31999999999607</v>
      </c>
    </row>
    <row r="19" spans="2:11" x14ac:dyDescent="0.25">
      <c r="B19" t="s">
        <v>20</v>
      </c>
      <c r="C19" s="1" t="s">
        <v>22</v>
      </c>
      <c r="E19" s="3"/>
      <c r="F19" s="3">
        <v>115200</v>
      </c>
      <c r="G19" s="3">
        <v>115200</v>
      </c>
      <c r="H19" s="3">
        <f>H18+F19</f>
        <v>141956.64000000001</v>
      </c>
      <c r="I19" s="3">
        <f>G19+I18</f>
        <v>142680.95999999999</v>
      </c>
      <c r="J19" s="3">
        <f t="shared" si="7"/>
        <v>724.31999999997788</v>
      </c>
      <c r="K19" s="5">
        <f>J19/H19</f>
        <v>5.102403099988685E-3</v>
      </c>
    </row>
    <row r="21" spans="2:11" x14ac:dyDescent="0.25">
      <c r="B21" t="s">
        <v>23</v>
      </c>
      <c r="C21" s="1" t="s">
        <v>24</v>
      </c>
      <c r="D21" s="1" t="s">
        <v>5</v>
      </c>
      <c r="E21" s="1">
        <v>10</v>
      </c>
      <c r="F21" s="2">
        <f>362.16*1.2</f>
        <v>434.59200000000004</v>
      </c>
      <c r="G21" s="2">
        <f>392.34*1.2</f>
        <v>470.80799999999994</v>
      </c>
      <c r="H21" s="3">
        <f t="shared" ref="H21:H22" si="8">F21*E21</f>
        <v>4345.92</v>
      </c>
      <c r="I21" s="3">
        <f t="shared" ref="I21:I22" si="9">G21*$E21</f>
        <v>4708.079999999999</v>
      </c>
      <c r="J21" s="3">
        <f t="shared" ref="J21:J22" si="10">I21-H21</f>
        <v>362.15999999999894</v>
      </c>
    </row>
    <row r="22" spans="2:11" x14ac:dyDescent="0.25">
      <c r="B22" t="s">
        <v>23</v>
      </c>
      <c r="C22" s="1" t="s">
        <v>24</v>
      </c>
      <c r="D22" t="s">
        <v>7</v>
      </c>
      <c r="E22" s="1">
        <v>10</v>
      </c>
      <c r="F22" s="2">
        <f>376.35*1.2</f>
        <v>451.62</v>
      </c>
      <c r="G22" s="2">
        <f>376.35*1.2</f>
        <v>451.62</v>
      </c>
      <c r="H22" s="3">
        <f t="shared" si="8"/>
        <v>4516.2</v>
      </c>
      <c r="I22" s="3">
        <f t="shared" si="9"/>
        <v>4516.2</v>
      </c>
      <c r="J22" s="3">
        <f t="shared" si="10"/>
        <v>0</v>
      </c>
    </row>
    <row r="23" spans="2:11" x14ac:dyDescent="0.25">
      <c r="B23" t="s">
        <v>23</v>
      </c>
      <c r="C23" s="1" t="s">
        <v>24</v>
      </c>
      <c r="D23" t="s">
        <v>11</v>
      </c>
      <c r="E23" s="1">
        <v>10</v>
      </c>
      <c r="F23" s="2">
        <f>376.35*1.2</f>
        <v>451.62</v>
      </c>
      <c r="G23" s="2">
        <f>376.35*1.2</f>
        <v>451.62</v>
      </c>
      <c r="H23" s="3">
        <f t="shared" ref="H23" si="11">F23*E23</f>
        <v>4516.2</v>
      </c>
      <c r="I23" s="3">
        <f t="shared" ref="I23" si="12">G23*$E23</f>
        <v>4516.2</v>
      </c>
      <c r="J23" s="3">
        <f t="shared" ref="J23" si="13">I23-H23</f>
        <v>0</v>
      </c>
    </row>
    <row r="24" spans="2:11" x14ac:dyDescent="0.25">
      <c r="H24" s="3">
        <f>SUM(H21:H23)</f>
        <v>13378.32</v>
      </c>
      <c r="I24" s="3">
        <f>SUM(I21:I23)</f>
        <v>13740.48</v>
      </c>
    </row>
    <row r="25" spans="2:11" x14ac:dyDescent="0.25">
      <c r="B25" t="s">
        <v>23</v>
      </c>
      <c r="C25" s="1" t="s">
        <v>25</v>
      </c>
      <c r="E25" s="3"/>
      <c r="F25" s="3">
        <v>46080</v>
      </c>
      <c r="G25" s="3">
        <v>46080</v>
      </c>
      <c r="H25" s="3">
        <f>H24+F25</f>
        <v>59458.32</v>
      </c>
      <c r="I25" s="3">
        <f>G25+I24</f>
        <v>59820.479999999996</v>
      </c>
      <c r="J25" s="3">
        <f t="shared" ref="J25" si="14">I25-H25</f>
        <v>362.15999999999622</v>
      </c>
      <c r="K25" s="5">
        <f>J25/H25</f>
        <v>6.0909894527796313E-3</v>
      </c>
    </row>
    <row r="27" spans="2:11" x14ac:dyDescent="0.25">
      <c r="B27" t="s">
        <v>26</v>
      </c>
      <c r="C27" s="1" t="s">
        <v>27</v>
      </c>
      <c r="D27" s="1" t="s">
        <v>4</v>
      </c>
      <c r="E27" s="1">
        <v>10</v>
      </c>
      <c r="F27" s="2">
        <f>362.16*1.2</f>
        <v>434.59200000000004</v>
      </c>
      <c r="G27" s="2">
        <f>392.34*1.2</f>
        <v>470.80799999999994</v>
      </c>
      <c r="H27" s="3">
        <f t="shared" ref="H27:H29" si="15">F27*E27</f>
        <v>4345.92</v>
      </c>
      <c r="I27" s="3">
        <f t="shared" ref="I27:I29" si="16">G27*$E27</f>
        <v>4708.079999999999</v>
      </c>
      <c r="J27" s="3">
        <f t="shared" ref="J27:J29" si="17">I27-H27</f>
        <v>362.15999999999894</v>
      </c>
    </row>
    <row r="28" spans="2:11" x14ac:dyDescent="0.25">
      <c r="B28" t="s">
        <v>26</v>
      </c>
      <c r="C28" s="1" t="s">
        <v>27</v>
      </c>
      <c r="D28" t="s">
        <v>11</v>
      </c>
      <c r="E28" s="1">
        <v>10</v>
      </c>
      <c r="F28" s="2">
        <f>376.35*1.2</f>
        <v>451.62</v>
      </c>
      <c r="G28" s="2">
        <f>376.35*1.2</f>
        <v>451.62</v>
      </c>
      <c r="H28" s="3">
        <f t="shared" si="15"/>
        <v>4516.2</v>
      </c>
      <c r="I28" s="3">
        <f t="shared" si="16"/>
        <v>4516.2</v>
      </c>
      <c r="J28" s="3">
        <f t="shared" si="17"/>
        <v>0</v>
      </c>
    </row>
    <row r="29" spans="2:11" x14ac:dyDescent="0.25">
      <c r="B29" t="s">
        <v>26</v>
      </c>
      <c r="C29" s="1" t="s">
        <v>27</v>
      </c>
      <c r="D29" t="s">
        <v>12</v>
      </c>
      <c r="E29" s="1">
        <v>10</v>
      </c>
      <c r="F29" s="2">
        <f>376.35*1.2</f>
        <v>451.62</v>
      </c>
      <c r="G29" s="2">
        <f>376.35*1.2</f>
        <v>451.62</v>
      </c>
      <c r="H29" s="3">
        <f t="shared" si="15"/>
        <v>4516.2</v>
      </c>
      <c r="I29" s="3">
        <f t="shared" si="16"/>
        <v>4516.2</v>
      </c>
      <c r="J29" s="3">
        <f t="shared" si="17"/>
        <v>0</v>
      </c>
    </row>
    <row r="30" spans="2:11" x14ac:dyDescent="0.25">
      <c r="H30" s="3">
        <f>SUM(H27:H29)</f>
        <v>13378.32</v>
      </c>
      <c r="I30" s="3">
        <f>SUM(I27:I29)</f>
        <v>13740.48</v>
      </c>
    </row>
    <row r="31" spans="2:11" x14ac:dyDescent="0.25">
      <c r="B31" t="s">
        <v>26</v>
      </c>
      <c r="C31" s="1" t="s">
        <v>28</v>
      </c>
      <c r="E31" s="3"/>
      <c r="F31" s="3">
        <v>69120</v>
      </c>
      <c r="G31" s="3">
        <v>69120</v>
      </c>
      <c r="H31" s="3">
        <f>H30+F31</f>
        <v>82498.320000000007</v>
      </c>
      <c r="I31" s="3">
        <f>G31+I30</f>
        <v>82860.479999999996</v>
      </c>
      <c r="J31" s="3">
        <f t="shared" ref="J31" si="18">I31-H31</f>
        <v>362.15999999998894</v>
      </c>
      <c r="K31" s="5">
        <f>J31/H31</f>
        <v>4.3899075762996011E-3</v>
      </c>
    </row>
    <row r="33" spans="2:11" x14ac:dyDescent="0.25">
      <c r="B33" t="s">
        <v>29</v>
      </c>
      <c r="C33" s="1" t="s">
        <v>30</v>
      </c>
      <c r="D33" s="1" t="s">
        <v>32</v>
      </c>
      <c r="E33" s="1">
        <v>10</v>
      </c>
      <c r="F33" s="2">
        <f>362.16*1.2</f>
        <v>434.59200000000004</v>
      </c>
      <c r="G33" s="2">
        <f>392.34*1.2</f>
        <v>470.80799999999994</v>
      </c>
      <c r="H33" s="3">
        <f t="shared" ref="H33:H35" si="19">F33*E33</f>
        <v>4345.92</v>
      </c>
      <c r="I33" s="3">
        <f t="shared" ref="I33:I35" si="20">G33*$E33</f>
        <v>4708.079999999999</v>
      </c>
      <c r="J33" s="3">
        <f t="shared" ref="J33:J35" si="21">I33-H33</f>
        <v>362.15999999999894</v>
      </c>
    </row>
    <row r="34" spans="2:11" x14ac:dyDescent="0.25">
      <c r="B34" t="s">
        <v>29</v>
      </c>
      <c r="C34" s="1" t="s">
        <v>30</v>
      </c>
      <c r="D34" t="s">
        <v>8</v>
      </c>
      <c r="E34" s="1">
        <v>10</v>
      </c>
      <c r="F34" s="2">
        <f>376.35*1.2</f>
        <v>451.62</v>
      </c>
      <c r="G34" s="2">
        <f>376.35*1.2</f>
        <v>451.62</v>
      </c>
      <c r="H34" s="3">
        <f t="shared" si="19"/>
        <v>4516.2</v>
      </c>
      <c r="I34" s="3">
        <f t="shared" si="20"/>
        <v>4516.2</v>
      </c>
      <c r="J34" s="3">
        <f t="shared" si="21"/>
        <v>0</v>
      </c>
    </row>
    <row r="35" spans="2:11" x14ac:dyDescent="0.25">
      <c r="B35" t="s">
        <v>29</v>
      </c>
      <c r="C35" s="1" t="s">
        <v>30</v>
      </c>
      <c r="D35" t="s">
        <v>11</v>
      </c>
      <c r="E35" s="1">
        <v>10</v>
      </c>
      <c r="F35" s="2">
        <f>376.35*1.2</f>
        <v>451.62</v>
      </c>
      <c r="G35" s="2">
        <f>376.35*1.2</f>
        <v>451.62</v>
      </c>
      <c r="H35" s="3">
        <f t="shared" si="19"/>
        <v>4516.2</v>
      </c>
      <c r="I35" s="3">
        <f t="shared" si="20"/>
        <v>4516.2</v>
      </c>
      <c r="J35" s="3">
        <f t="shared" si="21"/>
        <v>0</v>
      </c>
    </row>
    <row r="36" spans="2:11" x14ac:dyDescent="0.25">
      <c r="H36" s="3">
        <f>SUM(H33:H35)</f>
        <v>13378.32</v>
      </c>
      <c r="I36" s="3">
        <f>SUM(I33:I35)</f>
        <v>13740.48</v>
      </c>
    </row>
    <row r="37" spans="2:11" x14ac:dyDescent="0.25">
      <c r="B37" t="s">
        <v>29</v>
      </c>
      <c r="C37" s="1" t="s">
        <v>31</v>
      </c>
      <c r="E37" s="3"/>
      <c r="F37" s="3">
        <v>31680</v>
      </c>
      <c r="G37" s="3">
        <v>31680</v>
      </c>
      <c r="H37" s="3">
        <f>H36+F37</f>
        <v>45058.32</v>
      </c>
      <c r="I37" s="3">
        <f>G37+I36</f>
        <v>45420.479999999996</v>
      </c>
      <c r="J37" s="3">
        <f t="shared" ref="J37" si="22">I37-H37</f>
        <v>362.15999999999622</v>
      </c>
      <c r="K37" s="5">
        <f>J37/H37</f>
        <v>8.0375832920534154E-3</v>
      </c>
    </row>
    <row r="41" spans="2:11" ht="44.25" customHeight="1" x14ac:dyDescent="0.25">
      <c r="B41" s="6" t="s">
        <v>15</v>
      </c>
      <c r="C41" s="6" t="s">
        <v>16</v>
      </c>
      <c r="D41" s="7" t="s">
        <v>18</v>
      </c>
      <c r="E41" s="7" t="s">
        <v>19</v>
      </c>
      <c r="F41" s="6" t="s">
        <v>13</v>
      </c>
    </row>
    <row r="42" spans="2:11" x14ac:dyDescent="0.25">
      <c r="B42" t="s">
        <v>1</v>
      </c>
      <c r="C42" s="1" t="s">
        <v>0</v>
      </c>
      <c r="D42" s="3">
        <f>H10</f>
        <v>107396.64</v>
      </c>
      <c r="E42" s="3">
        <f>I10</f>
        <v>108120.95999999999</v>
      </c>
      <c r="F42" s="3">
        <f t="shared" ref="F42:F46" si="23">E42-D42</f>
        <v>724.31999999999243</v>
      </c>
    </row>
    <row r="43" spans="2:11" x14ac:dyDescent="0.25">
      <c r="B43" t="s">
        <v>20</v>
      </c>
      <c r="C43" s="1" t="s">
        <v>21</v>
      </c>
      <c r="D43" s="3">
        <f>H19</f>
        <v>141956.64000000001</v>
      </c>
      <c r="E43" s="3">
        <f>I19</f>
        <v>142680.95999999999</v>
      </c>
      <c r="F43" s="3">
        <f t="shared" si="23"/>
        <v>724.31999999997788</v>
      </c>
    </row>
    <row r="44" spans="2:11" x14ac:dyDescent="0.25">
      <c r="B44" t="s">
        <v>23</v>
      </c>
      <c r="C44" s="1" t="s">
        <v>24</v>
      </c>
      <c r="D44" s="3">
        <f>H25</f>
        <v>59458.32</v>
      </c>
      <c r="E44" s="3">
        <f>I25</f>
        <v>59820.479999999996</v>
      </c>
      <c r="F44" s="3">
        <f t="shared" si="23"/>
        <v>362.15999999999622</v>
      </c>
    </row>
    <row r="45" spans="2:11" x14ac:dyDescent="0.25">
      <c r="B45" t="s">
        <v>26</v>
      </c>
      <c r="C45" s="1" t="s">
        <v>27</v>
      </c>
      <c r="D45" s="3">
        <f>H31</f>
        <v>82498.320000000007</v>
      </c>
      <c r="E45" s="3">
        <f>I31</f>
        <v>82860.479999999996</v>
      </c>
      <c r="F45" s="3">
        <f t="shared" si="23"/>
        <v>362.15999999998894</v>
      </c>
    </row>
    <row r="46" spans="2:11" x14ac:dyDescent="0.25">
      <c r="B46" t="s">
        <v>29</v>
      </c>
      <c r="C46" s="1" t="s">
        <v>30</v>
      </c>
      <c r="D46" s="3">
        <f>H37</f>
        <v>45058.32</v>
      </c>
      <c r="E46" s="3">
        <f>I37</f>
        <v>45420.479999999996</v>
      </c>
      <c r="F46" s="3">
        <f t="shared" si="23"/>
        <v>362.15999999999622</v>
      </c>
    </row>
    <row r="47" spans="2:11" x14ac:dyDescent="0.25">
      <c r="B47" s="1" t="s">
        <v>33</v>
      </c>
      <c r="C47" s="1"/>
      <c r="D47" s="3">
        <f>SUM(D42:D46)</f>
        <v>436368.24000000005</v>
      </c>
      <c r="E47" s="3">
        <f>SUM(E42:E46)</f>
        <v>438903.35999999993</v>
      </c>
      <c r="F47" s="3">
        <f>E47-D47</f>
        <v>2535.1199999998789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poisk-12</dc:creator>
  <cp:lastModifiedBy>poisk-12</cp:lastModifiedBy>
  <dcterms:created xsi:type="dcterms:W3CDTF">2025-05-17T01:15:44Z</dcterms:created>
  <dcterms:modified xsi:type="dcterms:W3CDTF">2025-05-17T07:10:33Z</dcterms:modified>
</cp:coreProperties>
</file>