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чет" sheetId="1" r:id="rId4"/>
  </sheets>
  <definedNames/>
  <calcPr/>
</workbook>
</file>

<file path=xl/sharedStrings.xml><?xml version="1.0" encoding="utf-8"?>
<sst xmlns="http://schemas.openxmlformats.org/spreadsheetml/2006/main" count="210" uniqueCount="48">
  <si>
    <t>Разрешённые для правки параметры на жёлтом фоне!!!</t>
  </si>
  <si>
    <t>stiz - на базе калькулькулятора Nikolai67</t>
  </si>
  <si>
    <t>для монитора с поддержкой кириллицы</t>
  </si>
  <si>
    <t>линий
энкодера</t>
  </si>
  <si>
    <t>микро шагов
на 1 оборот  Z</t>
  </si>
  <si>
    <t>микро шагов
на 1 оборот  X</t>
  </si>
  <si>
    <t>шаг винта   Z</t>
  </si>
  <si>
    <t>шаг винта   X</t>
  </si>
  <si>
    <t>рекомендуемые 
ПОДАЧИ мм/об (от и до)</t>
  </si>
  <si>
    <t>хочу минимальную ПОДАЧУ мм/об</t>
  </si>
  <si>
    <t>хочу максимальную ПОДАЧУ мм/об</t>
  </si>
  <si>
    <t>Мин:</t>
  </si>
  <si>
    <t>Макс:</t>
  </si>
  <si>
    <t>ось Z</t>
  </si>
  <si>
    <t>для оси Z</t>
  </si>
  <si>
    <t>для оси X</t>
  </si>
  <si>
    <t>ось X</t>
  </si>
  <si>
    <t>В таблице резьб корректировать только шаг резьбы (для модульной резьбы - корректировать только Модуль!!!). 
Проходы в автоматическом режиме и максимальные обороты шпинделя просчитываюся и заполняются автомтически,
также их разрешено менять на свои.</t>
  </si>
  <si>
    <t>Резьба</t>
  </si>
  <si>
    <t>Данные с зелёного поля скопировать в прошивку</t>
  </si>
  <si>
    <t>проходов в авто. режиме</t>
  </si>
  <si>
    <t>мах. обороты шпинделя</t>
  </si>
  <si>
    <t>шаг резьбы</t>
  </si>
  <si>
    <t>от строки //****начало таблицы резьб****</t>
  </si>
  <si>
    <t>до строки //****окончание таблицы резьб****</t>
  </si>
  <si>
    <t xml:space="preserve">// Резьба метрическая                                                                                               </t>
  </si>
  <si>
    <t>мм</t>
  </si>
  <si>
    <t>// Резьба дюймовая</t>
  </si>
  <si>
    <t xml:space="preserve"> ниток/1"</t>
  </si>
  <si>
    <t>// Трубная резьба 55 градусов (G)</t>
  </si>
  <si>
    <t>G</t>
  </si>
  <si>
    <t>// Трубная резьба 60 градусов (K)</t>
  </si>
  <si>
    <t>K</t>
  </si>
  <si>
    <t>// Резьба модульная</t>
  </si>
  <si>
    <t>Модуль</t>
  </si>
  <si>
    <t>Конус</t>
  </si>
  <si>
    <t>Параметры конуса</t>
  </si>
  <si>
    <t>от строки //****начало таблицы конусов****</t>
  </si>
  <si>
    <t>до строки // ****конец таблицы конусов****</t>
  </si>
  <si>
    <t>градусов</t>
  </si>
  <si>
    <t>KM0</t>
  </si>
  <si>
    <t>KM1</t>
  </si>
  <si>
    <t>KM2</t>
  </si>
  <si>
    <t>KM3</t>
  </si>
  <si>
    <t>KM4</t>
  </si>
  <si>
    <t>KM5</t>
  </si>
  <si>
    <t>KM6</t>
  </si>
  <si>
    <t>соотношение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</si>
</sst>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rgb="FFFF0000"/>
      <name val="Calibri"/>
    </font>
    <font/>
    <font>
      <sz val="16.0"/>
      <color theme="1"/>
      <name val="Calibri"/>
    </font>
    <font>
      <b/>
      <i/>
      <sz val="16.0"/>
      <color theme="1"/>
      <name val="Calibri"/>
    </font>
    <font>
      <sz val="11.0"/>
      <color rgb="FFFFFFFF"/>
      <name val="Calibri"/>
    </font>
    <font>
      <sz val="11.0"/>
      <color rgb="FF000000"/>
      <name val="Calibri"/>
    </font>
    <font>
      <sz val="10.0"/>
      <color theme="1"/>
      <name val="Calibri"/>
    </font>
    <font>
      <sz val="14.0"/>
      <color theme="1"/>
      <name val="Calibri"/>
    </font>
    <font>
      <sz val="13.0"/>
      <color theme="1"/>
      <name val="Calibri"/>
    </font>
    <font>
      <b/>
      <sz val="16.0"/>
      <color theme="1"/>
      <name val="Calibri"/>
    </font>
    <font>
      <sz val="11.0"/>
      <color theme="0"/>
      <name val="Calibri"/>
    </font>
    <font>
      <sz val="12.0"/>
      <color rgb="FFFFFFFF"/>
      <name val="Calibri"/>
    </font>
    <font>
      <sz val="12.0"/>
      <color theme="1"/>
      <name val="Calibri"/>
    </font>
    <font>
      <sz val="28.0"/>
      <color theme="1"/>
      <name val="Calibri"/>
    </font>
    <font>
      <i/>
      <sz val="14.0"/>
      <color rgb="FFFFFFFF"/>
      <name val="Calibri"/>
    </font>
    <font>
      <i/>
      <sz val="14.0"/>
      <color theme="1"/>
      <name val="Calibri"/>
    </font>
    <font>
      <i/>
      <sz val="12.0"/>
      <color theme="1"/>
      <name val="Calibri"/>
    </font>
    <font>
      <color rgb="FFFFFFFF"/>
      <name val="Calibri"/>
      <scheme val="minor"/>
    </font>
    <font>
      <color rgb="FF000000"/>
      <name val="Calibri"/>
      <scheme val="minor"/>
    </font>
    <font>
      <sz val="14.0"/>
      <color rgb="FF000000"/>
      <name val="Calibri"/>
    </font>
    <font>
      <sz val="36.0"/>
      <color rgb="FFFFFF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E7F1F9"/>
        <bgColor rgb="FFE7F1F9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99FF99"/>
        <bgColor rgb="FF99FF99"/>
      </patternFill>
    </fill>
    <fill>
      <patternFill patternType="solid">
        <fgColor rgb="FFFFEAE7"/>
        <bgColor rgb="FFFFEAE7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7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/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double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4" fillId="3" fontId="5" numFmtId="0" xfId="0" applyAlignment="1" applyBorder="1" applyFill="1" applyFont="1">
      <alignment readingOrder="0"/>
    </xf>
    <xf borderId="4" fillId="3" fontId="4" numFmtId="0" xfId="0" applyBorder="1" applyFont="1"/>
    <xf borderId="4" fillId="3" fontId="1" numFmtId="0" xfId="0" applyAlignment="1" applyBorder="1" applyFont="1">
      <alignment shrinkToFit="0" vertical="center" wrapText="1"/>
    </xf>
    <xf borderId="4" fillId="3" fontId="1" numFmtId="0" xfId="0" applyBorder="1" applyFont="1"/>
    <xf borderId="0" fillId="0" fontId="6" numFmtId="0" xfId="0" applyFont="1"/>
    <xf borderId="0" fillId="4" fontId="7" numFmtId="0" xfId="0" applyFill="1" applyFont="1"/>
    <xf borderId="0" fillId="4" fontId="1" numFmtId="0" xfId="0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shrinkToFit="0" vertical="center" wrapText="1"/>
    </xf>
    <xf borderId="5" fillId="5" fontId="4" numFmtId="0" xfId="0" applyAlignment="1" applyBorder="1" applyFill="1" applyFont="1">
      <alignment horizontal="center" shrinkToFit="0" vertical="center" wrapText="1"/>
    </xf>
    <xf borderId="6" fillId="0" fontId="3" numFmtId="0" xfId="0" applyBorder="1" applyFont="1"/>
    <xf borderId="7" fillId="5" fontId="4" numFmtId="0" xfId="0" applyAlignment="1" applyBorder="1" applyFont="1">
      <alignment horizontal="center" shrinkToFit="0" vertical="center" wrapText="1"/>
    </xf>
    <xf borderId="7" fillId="5" fontId="4" numFmtId="0" xfId="0" applyAlignment="1" applyBorder="1" applyFont="1">
      <alignment horizontal="center" vertical="center"/>
    </xf>
    <xf borderId="8" fillId="0" fontId="3" numFmtId="0" xfId="0" applyBorder="1" applyFont="1"/>
    <xf borderId="5" fillId="6" fontId="10" numFmtId="0" xfId="0" applyAlignment="1" applyBorder="1" applyFill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6" fontId="10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10" numFmtId="0" xfId="0" applyBorder="1" applyFont="1"/>
    <xf borderId="24" fillId="0" fontId="10" numFmtId="0" xfId="0" applyAlignment="1" applyBorder="1" applyFont="1">
      <alignment horizontal="center"/>
    </xf>
    <xf borderId="25" fillId="0" fontId="10" numFmtId="0" xfId="0" applyAlignment="1" applyBorder="1" applyFont="1">
      <alignment horizontal="center"/>
    </xf>
    <xf borderId="23" fillId="7" fontId="10" numFmtId="0" xfId="0" applyAlignment="1" applyBorder="1" applyFill="1" applyFont="1">
      <alignment horizontal="center" shrinkToFit="0" vertical="center" wrapText="1"/>
    </xf>
    <xf borderId="26" fillId="0" fontId="3" numFmtId="0" xfId="0" applyBorder="1" applyFont="1"/>
    <xf borderId="27" fillId="7" fontId="10" numFmtId="0" xfId="0" applyAlignment="1" applyBorder="1" applyFont="1">
      <alignment horizontal="center" readingOrder="0"/>
    </xf>
    <xf borderId="28" fillId="0" fontId="3" numFmtId="0" xfId="0" applyBorder="1" applyFont="1"/>
    <xf borderId="29" fillId="7" fontId="11" numFmtId="0" xfId="0" applyAlignment="1" applyBorder="1" applyFont="1">
      <alignment horizontal="center" readingOrder="0" vertical="center"/>
    </xf>
    <xf borderId="30" fillId="0" fontId="3" numFmtId="0" xfId="0" applyBorder="1" applyFont="1"/>
    <xf borderId="31" fillId="7" fontId="11" numFmtId="0" xfId="0" applyAlignment="1" applyBorder="1" applyFont="1">
      <alignment horizontal="center" readingOrder="0" vertical="center"/>
    </xf>
    <xf borderId="32" fillId="0" fontId="3" numFmtId="0" xfId="0" applyBorder="1" applyFont="1"/>
    <xf borderId="33" fillId="0" fontId="10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vertical="center"/>
    </xf>
    <xf borderId="25" fillId="0" fontId="10" numFmtId="0" xfId="0" applyAlignment="1" applyBorder="1" applyFont="1">
      <alignment horizontal="center" vertical="center"/>
    </xf>
    <xf borderId="34" fillId="8" fontId="10" numFmtId="0" xfId="0" applyAlignment="1" applyBorder="1" applyFill="1" applyFont="1">
      <alignment horizontal="center" shrinkToFit="0" vertical="center" wrapText="1"/>
    </xf>
    <xf borderId="35" fillId="8" fontId="10" numFmtId="0" xfId="0" applyAlignment="1" applyBorder="1" applyFont="1">
      <alignment horizontal="center" shrinkToFit="0" vertical="center" wrapText="1"/>
    </xf>
    <xf borderId="36" fillId="8" fontId="10" numFmtId="0" xfId="0" applyAlignment="1" applyBorder="1" applyFont="1">
      <alignment horizontal="center" shrinkToFit="0" vertical="center" wrapText="1"/>
    </xf>
    <xf borderId="37" fillId="8" fontId="10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10" numFmtId="0" xfId="0" applyAlignment="1" applyBorder="1" applyFont="1">
      <alignment horizontal="center" vertical="center"/>
    </xf>
    <xf borderId="43" fillId="0" fontId="10" numFmtId="0" xfId="0" applyAlignment="1" applyBorder="1" applyFont="1">
      <alignment horizontal="center" vertical="center"/>
    </xf>
    <xf borderId="44" fillId="0" fontId="10" numFmtId="0" xfId="0" applyAlignment="1" applyBorder="1" applyFont="1">
      <alignment horizontal="center" vertical="center"/>
    </xf>
    <xf borderId="45" fillId="8" fontId="10" numFmtId="0" xfId="0" applyAlignment="1" applyBorder="1" applyFont="1">
      <alignment horizontal="center" shrinkToFit="0" vertical="center" wrapText="1"/>
    </xf>
    <xf borderId="46" fillId="8" fontId="10" numFmtId="0" xfId="0" applyAlignment="1" applyBorder="1" applyFont="1">
      <alignment horizontal="center" shrinkToFit="0" vertical="center" wrapText="1"/>
    </xf>
    <xf borderId="47" fillId="8" fontId="10" numFmtId="0" xfId="0" applyAlignment="1" applyBorder="1" applyFont="1">
      <alignment horizontal="center" shrinkToFit="0" vertical="center" wrapText="1"/>
    </xf>
    <xf borderId="48" fillId="8" fontId="10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5" fillId="5" fontId="1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4" fontId="6" numFmtId="0" xfId="0" applyFont="1"/>
    <xf borderId="0" fillId="0" fontId="14" numFmtId="0" xfId="0" applyAlignment="1" applyFont="1">
      <alignment vertical="center"/>
    </xf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5" fontId="15" numFmtId="0" xfId="0" applyAlignment="1" applyBorder="1" applyFont="1">
      <alignment horizontal="center" vertical="center"/>
    </xf>
    <xf borderId="53" fillId="0" fontId="3" numFmtId="0" xfId="0" applyBorder="1" applyFont="1"/>
    <xf borderId="54" fillId="0" fontId="3" numFmtId="0" xfId="0" applyBorder="1" applyFont="1"/>
    <xf borderId="0" fillId="0" fontId="15" numFmtId="0" xfId="0" applyAlignment="1" applyFont="1">
      <alignment vertical="center"/>
    </xf>
    <xf borderId="29" fillId="5" fontId="9" numFmtId="0" xfId="0" applyAlignment="1" applyBorder="1" applyFont="1">
      <alignment horizontal="center" vertical="center"/>
    </xf>
    <xf borderId="55" fillId="0" fontId="3" numFmtId="0" xfId="0" applyBorder="1" applyFont="1"/>
    <xf borderId="56" fillId="5" fontId="14" numFmtId="0" xfId="0" applyAlignment="1" applyBorder="1" applyFont="1">
      <alignment horizontal="center" readingOrder="0" shrinkToFit="0" vertical="center" wrapText="1"/>
    </xf>
    <xf borderId="56" fillId="5" fontId="14" numFmtId="0" xfId="0" applyAlignment="1" applyBorder="1" applyFont="1">
      <alignment horizontal="center" shrinkToFit="0" vertical="center" wrapText="1"/>
    </xf>
    <xf borderId="31" fillId="5" fontId="9" numFmtId="0" xfId="0" applyAlignment="1" applyBorder="1" applyFont="1">
      <alignment horizontal="center" shrinkToFit="0" vertical="center" wrapText="1"/>
    </xf>
    <xf borderId="12" fillId="5" fontId="10" numFmtId="0" xfId="0" applyAlignment="1" applyBorder="1" applyFont="1">
      <alignment horizontal="center" readingOrder="0" vertical="center"/>
    </xf>
    <xf borderId="57" fillId="0" fontId="3" numFmtId="0" xfId="0" applyBorder="1" applyFont="1"/>
    <xf borderId="16" fillId="5" fontId="10" numFmtId="0" xfId="0" applyAlignment="1" applyBorder="1" applyFont="1">
      <alignment horizontal="center" readingOrder="0" vertical="center"/>
    </xf>
    <xf borderId="58" fillId="0" fontId="3" numFmtId="0" xfId="0" applyBorder="1" applyFont="1"/>
    <xf borderId="31" fillId="9" fontId="9" numFmtId="0" xfId="0" applyAlignment="1" applyBorder="1" applyFill="1" applyFont="1">
      <alignment readingOrder="0"/>
    </xf>
    <xf borderId="24" fillId="4" fontId="9" numFmtId="0" xfId="0" applyAlignment="1" applyBorder="1" applyFont="1">
      <alignment horizontal="center" vertical="center"/>
    </xf>
    <xf borderId="59" fillId="4" fontId="9" numFmtId="0" xfId="0" applyAlignment="1" applyBorder="1" applyFont="1">
      <alignment horizontal="center" vertical="center"/>
    </xf>
    <xf borderId="24" fillId="4" fontId="1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/>
    </xf>
    <xf borderId="0" fillId="0" fontId="6" numFmtId="165" xfId="0" applyFont="1" applyNumberFormat="1"/>
    <xf borderId="0" fillId="0" fontId="6" numFmtId="1" xfId="0" applyFont="1" applyNumberFormat="1"/>
    <xf borderId="14" fillId="9" fontId="9" numFmtId="0" xfId="0" applyBorder="1" applyFont="1"/>
    <xf borderId="21" fillId="10" fontId="9" numFmtId="0" xfId="0" applyAlignment="1" applyBorder="1" applyFill="1" applyFont="1">
      <alignment horizontal="center" vertical="center"/>
    </xf>
    <xf borderId="24" fillId="10" fontId="9" numFmtId="0" xfId="0" applyAlignment="1" applyBorder="1" applyFont="1">
      <alignment horizontal="center" vertical="center"/>
    </xf>
    <xf borderId="24" fillId="7" fontId="9" numFmtId="0" xfId="0" applyAlignment="1" applyBorder="1" applyFont="1">
      <alignment horizontal="center" readingOrder="0" vertical="center"/>
    </xf>
    <xf borderId="25" fillId="0" fontId="17" numFmtId="0" xfId="0" applyAlignment="1" applyBorder="1" applyFont="1">
      <alignment horizontal="center" vertical="center"/>
    </xf>
    <xf borderId="59" fillId="10" fontId="9" numFmtId="0" xfId="0" applyAlignment="1" applyBorder="1" applyFont="1">
      <alignment horizontal="center" vertical="center"/>
    </xf>
    <xf borderId="24" fillId="7" fontId="9" numFmtId="0" xfId="0" applyAlignment="1" applyBorder="1" applyFont="1">
      <alignment horizontal="center" vertical="center"/>
    </xf>
    <xf borderId="14" fillId="9" fontId="9" numFmtId="0" xfId="0" applyAlignment="1" applyBorder="1" applyFont="1">
      <alignment readingOrder="0" vertical="center"/>
    </xf>
    <xf borderId="26" fillId="11" fontId="9" numFmtId="0" xfId="0" applyAlignment="1" applyBorder="1" applyFill="1" applyFont="1">
      <alignment horizontal="left"/>
    </xf>
    <xf borderId="4" fillId="11" fontId="9" numFmtId="0" xfId="0" applyAlignment="1" applyBorder="1" applyFont="1">
      <alignment horizontal="left"/>
    </xf>
    <xf borderId="60" fillId="11" fontId="9" numFmtId="0" xfId="0" applyAlignment="1" applyBorder="1" applyFont="1">
      <alignment horizontal="left"/>
    </xf>
    <xf borderId="25" fillId="0" fontId="18" numFmtId="0" xfId="0" applyAlignment="1" applyBorder="1" applyFont="1">
      <alignment horizontal="left" vertical="center"/>
    </xf>
    <xf borderId="0" fillId="0" fontId="1" numFmtId="0" xfId="0" applyAlignment="1" applyFont="1">
      <alignment readingOrder="0"/>
    </xf>
    <xf borderId="59" fillId="0" fontId="9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center" readingOrder="0" vertical="center"/>
    </xf>
    <xf borderId="61" fillId="10" fontId="9" numFmtId="0" xfId="0" applyAlignment="1" applyBorder="1" applyFont="1">
      <alignment horizontal="center" vertical="center"/>
    </xf>
    <xf borderId="43" fillId="10" fontId="9" numFmtId="0" xfId="0" applyAlignment="1" applyBorder="1" applyFont="1">
      <alignment horizontal="center" vertical="center"/>
    </xf>
    <xf borderId="43" fillId="7" fontId="9" numFmtId="0" xfId="0" applyAlignment="1" applyBorder="1" applyFont="1">
      <alignment horizontal="center" vertical="center"/>
    </xf>
    <xf borderId="44" fillId="0" fontId="18" numFmtId="0" xfId="0" applyAlignment="1" applyBorder="1" applyFont="1">
      <alignment horizontal="left" vertical="center"/>
    </xf>
    <xf borderId="0" fillId="4" fontId="6" numFmtId="0" xfId="0" applyAlignment="1" applyFont="1">
      <alignment readingOrder="0"/>
    </xf>
    <xf borderId="43" fillId="7" fontId="9" numFmtId="0" xfId="0" applyAlignment="1" applyBorder="1" applyFont="1">
      <alignment horizontal="center" readingOrder="0" vertical="center"/>
    </xf>
    <xf borderId="59" fillId="12" fontId="1" numFmtId="0" xfId="0" applyAlignment="1" applyBorder="1" applyFill="1" applyFont="1">
      <alignment horizontal="center" readingOrder="0" shrinkToFit="0" vertical="center" wrapText="1"/>
    </xf>
    <xf borderId="24" fillId="12" fontId="1" numFmtId="0" xfId="0" applyAlignment="1" applyBorder="1" applyFont="1">
      <alignment horizontal="center" readingOrder="0" shrinkToFit="0" vertical="center" wrapText="1"/>
    </xf>
    <xf borderId="24" fillId="12" fontId="1" numFmtId="0" xfId="0" applyAlignment="1" applyBorder="1" applyFont="1">
      <alignment horizontal="center" readingOrder="0" vertical="center"/>
    </xf>
    <xf borderId="25" fillId="12" fontId="9" numFmtId="0" xfId="0" applyAlignment="1" applyBorder="1" applyFont="1">
      <alignment horizontal="center" readingOrder="0" vertical="center"/>
    </xf>
    <xf borderId="24" fillId="10" fontId="9" numFmtId="164" xfId="0" applyAlignment="1" applyBorder="1" applyFont="1" applyNumberFormat="1">
      <alignment horizontal="center" vertical="center"/>
    </xf>
    <xf borderId="25" fillId="7" fontId="9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19" numFmtId="0" xfId="0" applyFont="1"/>
    <xf borderId="0" fillId="0" fontId="20" numFmtId="0" xfId="0" applyFont="1"/>
    <xf borderId="61" fillId="10" fontId="21" numFmtId="0" xfId="0" applyAlignment="1" applyBorder="1" applyFont="1">
      <alignment horizontal="center" vertical="center"/>
    </xf>
    <xf borderId="43" fillId="10" fontId="21" numFmtId="0" xfId="0" applyAlignment="1" applyBorder="1" applyFont="1">
      <alignment horizontal="center" vertical="center"/>
    </xf>
    <xf borderId="44" fillId="7" fontId="21" numFmtId="0" xfId="0" applyAlignment="1" applyBorder="1" applyFont="1">
      <alignment horizontal="center"/>
    </xf>
    <xf borderId="5" fillId="5" fontId="15" numFmtId="0" xfId="0" applyAlignment="1" applyBorder="1" applyFont="1">
      <alignment horizontal="center"/>
    </xf>
    <xf borderId="0" fillId="0" fontId="15" numFmtId="0" xfId="0" applyFont="1"/>
    <xf borderId="0" fillId="0" fontId="22" numFmtId="0" xfId="0" applyFont="1"/>
    <xf borderId="55" fillId="5" fontId="9" numFmtId="0" xfId="0" applyAlignment="1" applyBorder="1" applyFont="1">
      <alignment horizontal="center" shrinkToFit="0" vertical="center" wrapText="1"/>
    </xf>
    <xf borderId="14" fillId="5" fontId="1" numFmtId="0" xfId="0" applyAlignment="1" applyBorder="1" applyFont="1">
      <alignment horizontal="center" readingOrder="0" shrinkToFit="0" vertical="center" wrapText="1"/>
    </xf>
    <xf borderId="22" fillId="5" fontId="1" numFmtId="0" xfId="0" applyAlignment="1" applyBorder="1" applyFont="1">
      <alignment horizontal="center" readingOrder="0" shrinkToFit="0" vertical="center" wrapText="1"/>
    </xf>
    <xf borderId="0" fillId="0" fontId="7" numFmtId="0" xfId="0" applyFont="1"/>
    <xf borderId="49" fillId="9" fontId="21" numFmtId="0" xfId="0" applyAlignment="1" applyBorder="1" applyFont="1">
      <alignment horizontal="left"/>
    </xf>
    <xf borderId="62" fillId="0" fontId="3" numFmtId="0" xfId="0" applyBorder="1" applyFont="1"/>
    <xf borderId="63" fillId="7" fontId="21" numFmtId="0" xfId="0" applyAlignment="1" applyBorder="1" applyFont="1">
      <alignment horizontal="center" readingOrder="0" vertical="center"/>
    </xf>
    <xf borderId="59" fillId="0" fontId="3" numFmtId="0" xfId="0" applyBorder="1" applyFont="1"/>
    <xf borderId="63" fillId="0" fontId="21" numFmtId="0" xfId="0" applyAlignment="1" applyBorder="1" applyFont="1">
      <alignment horizontal="left" vertical="center"/>
    </xf>
    <xf borderId="0" fillId="0" fontId="6" numFmtId="0" xfId="0" applyAlignment="1" applyFont="1">
      <alignment vertical="center"/>
    </xf>
    <xf borderId="64" fillId="9" fontId="21" numFmtId="0" xfId="0" applyAlignment="1" applyBorder="1" applyFont="1">
      <alignment horizontal="left"/>
    </xf>
    <xf borderId="65" fillId="0" fontId="3" numFmtId="0" xfId="0" applyBorder="1" applyFont="1"/>
    <xf borderId="64" fillId="9" fontId="9" numFmtId="0" xfId="0" applyAlignment="1" applyBorder="1" applyFont="1">
      <alignment horizontal="left"/>
    </xf>
    <xf borderId="24" fillId="3" fontId="9" numFmtId="0" xfId="0" applyAlignment="1" applyBorder="1" applyFont="1">
      <alignment horizontal="center" vertical="center"/>
    </xf>
    <xf borderId="63" fillId="0" fontId="9" numFmtId="0" xfId="0" applyAlignment="1" applyBorder="1" applyFont="1">
      <alignment horizontal="left" vertical="center"/>
    </xf>
    <xf borderId="66" fillId="9" fontId="9" numFmtId="0" xfId="0" applyAlignment="1" applyBorder="1" applyFont="1">
      <alignment horizontal="left"/>
    </xf>
    <xf borderId="67" fillId="0" fontId="3" numFmtId="0" xfId="0" applyBorder="1" applyFont="1"/>
    <xf borderId="68" fillId="0" fontId="3" numFmtId="0" xfId="0" applyBorder="1" applyFont="1"/>
    <xf borderId="69" fillId="0" fontId="9" numFmtId="0" xfId="0" applyAlignment="1" applyBorder="1" applyFont="1">
      <alignment horizontal="left" vertical="center"/>
    </xf>
    <xf borderId="70" fillId="0" fontId="3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3" width="12.71"/>
    <col customWidth="1" min="4" max="4" width="19.57"/>
    <col customWidth="1" min="5" max="6" width="12.71"/>
    <col customWidth="1" min="7" max="7" width="7.57"/>
    <col customWidth="1" min="8" max="11" width="12.71"/>
    <col customWidth="1" min="12" max="12" width="7.86"/>
    <col customWidth="1" min="13" max="15" width="9.71"/>
    <col customWidth="1" min="16" max="16" width="2.43"/>
    <col customWidth="1" min="17" max="20" width="11.71"/>
    <col customWidth="1" min="21" max="26" width="9.71"/>
    <col customWidth="1" min="27" max="27" width="9.57"/>
    <col customWidth="1" min="28" max="43" width="9.71"/>
    <col customWidth="1" min="44" max="50" width="9.14"/>
  </cols>
  <sheetData>
    <row r="1" ht="27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5"/>
      <c r="M1" s="6" t="s">
        <v>1</v>
      </c>
      <c r="N1" s="7"/>
      <c r="O1" s="8"/>
      <c r="P1" s="8"/>
      <c r="Q1" s="8"/>
      <c r="R1" s="9"/>
      <c r="S1" s="1"/>
      <c r="T1" s="1"/>
      <c r="U1" s="10"/>
      <c r="V1" s="10"/>
      <c r="W1" s="10"/>
      <c r="X1" s="10"/>
      <c r="Y1" s="10"/>
      <c r="Z1" s="11"/>
      <c r="AA1" s="1"/>
      <c r="AB1" s="1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2"/>
      <c r="AQ1" s="12"/>
      <c r="AR1" s="12"/>
      <c r="AS1" s="12"/>
      <c r="AT1" s="12"/>
      <c r="AU1" s="12"/>
      <c r="AV1" s="12"/>
      <c r="AW1" s="12"/>
      <c r="AX1" s="12"/>
    </row>
    <row r="2" ht="15.0" customHeight="1">
      <c r="A2" s="1"/>
      <c r="B2" s="13" t="s">
        <v>2</v>
      </c>
      <c r="L2" s="1"/>
      <c r="M2" s="14"/>
      <c r="N2" s="14"/>
      <c r="O2" s="14"/>
      <c r="P2" s="1"/>
      <c r="Q2" s="1"/>
      <c r="R2" s="1"/>
      <c r="S2" s="1"/>
      <c r="T2" s="1"/>
      <c r="U2" s="10"/>
      <c r="V2" s="10"/>
      <c r="W2" s="10"/>
      <c r="X2" s="10"/>
      <c r="Y2" s="10"/>
      <c r="Z2" s="11"/>
      <c r="AA2" s="1"/>
      <c r="AB2" s="1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2"/>
      <c r="AQ2" s="12"/>
      <c r="AR2" s="12"/>
      <c r="AS2" s="12"/>
      <c r="AT2" s="12"/>
      <c r="AU2" s="12"/>
      <c r="AV2" s="12"/>
      <c r="AW2" s="12"/>
      <c r="AX2" s="12"/>
    </row>
    <row r="3" ht="15.0" customHeight="1">
      <c r="A3" s="1"/>
      <c r="B3" s="15" t="s">
        <v>3</v>
      </c>
      <c r="C3" s="16"/>
      <c r="D3" s="17" t="s">
        <v>4</v>
      </c>
      <c r="E3" s="16"/>
      <c r="F3" s="17" t="s">
        <v>5</v>
      </c>
      <c r="G3" s="16"/>
      <c r="H3" s="18" t="s">
        <v>6</v>
      </c>
      <c r="I3" s="16"/>
      <c r="J3" s="18" t="s">
        <v>7</v>
      </c>
      <c r="K3" s="19"/>
      <c r="L3" s="1"/>
      <c r="M3" s="20" t="s">
        <v>8</v>
      </c>
      <c r="N3" s="21"/>
      <c r="O3" s="19"/>
      <c r="P3" s="1"/>
      <c r="Q3" s="20" t="s">
        <v>9</v>
      </c>
      <c r="R3" s="22"/>
      <c r="S3" s="23" t="s">
        <v>10</v>
      </c>
      <c r="T3" s="19"/>
      <c r="U3" s="10"/>
      <c r="V3" s="10"/>
      <c r="W3" s="10"/>
      <c r="X3" s="10"/>
      <c r="Y3" s="10"/>
      <c r="Z3" s="11"/>
      <c r="AA3" s="1"/>
      <c r="AB3" s="1"/>
      <c r="AC3" s="1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2"/>
      <c r="AQ3" s="12"/>
      <c r="AR3" s="12"/>
      <c r="AS3" s="12"/>
      <c r="AT3" s="12"/>
      <c r="AU3" s="12"/>
      <c r="AV3" s="12"/>
      <c r="AW3" s="12"/>
      <c r="AX3" s="12"/>
    </row>
    <row r="4" ht="15.0" customHeight="1">
      <c r="A4" s="1"/>
      <c r="B4" s="24"/>
      <c r="C4" s="25"/>
      <c r="D4" s="26"/>
      <c r="E4" s="25"/>
      <c r="F4" s="26"/>
      <c r="G4" s="25"/>
      <c r="H4" s="26"/>
      <c r="I4" s="25"/>
      <c r="J4" s="26"/>
      <c r="K4" s="27"/>
      <c r="L4" s="1"/>
      <c r="M4" s="28"/>
      <c r="N4" s="29"/>
      <c r="O4" s="30"/>
      <c r="P4" s="1"/>
      <c r="Q4" s="28"/>
      <c r="R4" s="31"/>
      <c r="S4" s="32"/>
      <c r="T4" s="30"/>
      <c r="U4" s="10"/>
      <c r="V4" s="10"/>
      <c r="W4" s="10"/>
      <c r="X4" s="10"/>
      <c r="Y4" s="10"/>
      <c r="Z4" s="11"/>
      <c r="AA4" s="1"/>
      <c r="AB4" s="1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2"/>
      <c r="AQ4" s="12"/>
      <c r="AR4" s="12"/>
      <c r="AS4" s="12"/>
      <c r="AT4" s="12"/>
      <c r="AU4" s="12"/>
      <c r="AV4" s="12"/>
      <c r="AW4" s="12"/>
      <c r="AX4" s="12"/>
    </row>
    <row r="5" ht="15.0" customHeight="1">
      <c r="A5" s="1"/>
      <c r="B5" s="28"/>
      <c r="C5" s="33"/>
      <c r="D5" s="34"/>
      <c r="E5" s="33"/>
      <c r="F5" s="34"/>
      <c r="G5" s="33"/>
      <c r="H5" s="34"/>
      <c r="I5" s="33"/>
      <c r="J5" s="34"/>
      <c r="K5" s="30"/>
      <c r="L5" s="1"/>
      <c r="M5" s="35"/>
      <c r="N5" s="36" t="s">
        <v>11</v>
      </c>
      <c r="O5" s="37" t="s">
        <v>12</v>
      </c>
      <c r="P5" s="1"/>
      <c r="Q5" s="38">
        <v>0.01</v>
      </c>
      <c r="R5" s="39"/>
      <c r="S5" s="40">
        <v>1.0</v>
      </c>
      <c r="T5" s="41"/>
      <c r="U5" s="10"/>
      <c r="V5" s="10"/>
      <c r="W5" s="10"/>
      <c r="X5" s="10"/>
      <c r="Y5" s="10"/>
      <c r="Z5" s="11"/>
      <c r="AA5" s="1"/>
      <c r="AB5" s="1"/>
      <c r="AC5" s="10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2"/>
      <c r="AQ5" s="12"/>
      <c r="AR5" s="12"/>
      <c r="AS5" s="12"/>
      <c r="AT5" s="12"/>
      <c r="AU5" s="12"/>
      <c r="AV5" s="12"/>
      <c r="AW5" s="12"/>
      <c r="AX5" s="12"/>
    </row>
    <row r="6" ht="15.0" customHeight="1">
      <c r="A6" s="1"/>
      <c r="B6" s="42">
        <v>1800.0</v>
      </c>
      <c r="C6" s="43"/>
      <c r="D6" s="44">
        <v>800.0</v>
      </c>
      <c r="E6" s="43"/>
      <c r="F6" s="44">
        <v>800.0</v>
      </c>
      <c r="G6" s="43"/>
      <c r="H6" s="44">
        <v>2.0</v>
      </c>
      <c r="I6" s="43"/>
      <c r="J6" s="44">
        <v>1.0</v>
      </c>
      <c r="K6" s="45"/>
      <c r="L6" s="1"/>
      <c r="M6" s="46" t="s">
        <v>13</v>
      </c>
      <c r="N6" s="47">
        <f>ROUNDUP((B6/(D6*255/H6))/2,2)</f>
        <v>0.01</v>
      </c>
      <c r="O6" s="48">
        <f>ROUNDDOWN((B6/(D6/H6))/2,2)</f>
        <v>2.25</v>
      </c>
      <c r="P6" s="1"/>
      <c r="Q6" s="49" t="s">
        <v>14</v>
      </c>
      <c r="R6" s="50" t="s">
        <v>15</v>
      </c>
      <c r="S6" s="51" t="s">
        <v>14</v>
      </c>
      <c r="T6" s="52" t="s">
        <v>15</v>
      </c>
      <c r="U6" s="10"/>
      <c r="V6" s="10"/>
      <c r="W6" s="10"/>
      <c r="X6" s="10"/>
      <c r="Y6" s="10"/>
      <c r="Z6" s="11"/>
      <c r="AA6" s="1"/>
      <c r="AB6" s="1"/>
      <c r="AC6" s="1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2"/>
      <c r="AQ6" s="12"/>
      <c r="AR6" s="12"/>
      <c r="AS6" s="12"/>
      <c r="AT6" s="12"/>
      <c r="AU6" s="12"/>
      <c r="AV6" s="12"/>
      <c r="AW6" s="12"/>
      <c r="AX6" s="12"/>
    </row>
    <row r="7" ht="15.0" customHeight="1">
      <c r="A7" s="1"/>
      <c r="B7" s="53"/>
      <c r="C7" s="54"/>
      <c r="D7" s="55"/>
      <c r="E7" s="54"/>
      <c r="F7" s="55"/>
      <c r="G7" s="54"/>
      <c r="H7" s="55"/>
      <c r="I7" s="54"/>
      <c r="J7" s="55"/>
      <c r="K7" s="56"/>
      <c r="L7" s="1"/>
      <c r="M7" s="57" t="s">
        <v>16</v>
      </c>
      <c r="N7" s="58">
        <f>ROUNDUP((B6/(F6*255/J6))/2,2)</f>
        <v>0.01</v>
      </c>
      <c r="O7" s="59">
        <f>ROUNDDOWN((B6/(F6/J6))/2,2)</f>
        <v>1.12</v>
      </c>
      <c r="P7" s="1"/>
      <c r="Q7" s="60" t="str">
        <f>IF((B6/(D6/H6*Q5)/2)&gt;255,"мало","норма")</f>
        <v>норма</v>
      </c>
      <c r="R7" s="61" t="str">
        <f>IF((B6/(F6/J6*Q5)/2)&gt;255,"мало","норма")</f>
        <v>норма</v>
      </c>
      <c r="S7" s="62" t="str">
        <f>IF((B6/(D6/H6*S5)/2)&lt;1,"много","норма")</f>
        <v>норма</v>
      </c>
      <c r="T7" s="63" t="str">
        <f>IF((B6/(F6/J6*S5)/2)&lt;1,"много","норма")</f>
        <v>норма</v>
      </c>
      <c r="U7" s="10"/>
      <c r="V7" s="10"/>
      <c r="W7" s="10"/>
      <c r="X7" s="10"/>
      <c r="Y7" s="10"/>
      <c r="Z7" s="11"/>
      <c r="AA7" s="1"/>
      <c r="AB7" s="1"/>
      <c r="AC7" s="1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2"/>
      <c r="AQ7" s="12"/>
      <c r="AR7" s="12"/>
      <c r="AS7" s="12"/>
      <c r="AT7" s="12"/>
      <c r="AU7" s="12"/>
      <c r="AV7" s="12"/>
      <c r="AW7" s="12"/>
      <c r="AX7" s="12"/>
    </row>
    <row r="8" ht="15.0" customHeight="1">
      <c r="A8" s="1"/>
      <c r="B8" s="64"/>
      <c r="C8" s="64"/>
      <c r="D8" s="64"/>
      <c r="E8" s="64"/>
      <c r="F8" s="64"/>
      <c r="G8" s="64"/>
      <c r="H8" s="64"/>
      <c r="I8" s="64"/>
      <c r="J8" s="64"/>
      <c r="K8" s="64"/>
      <c r="L8" s="1"/>
      <c r="M8" s="65"/>
      <c r="N8" s="65"/>
      <c r="O8" s="65"/>
      <c r="P8" s="1"/>
      <c r="Q8" s="66">
        <f>B6/(D6/H6*Q5)/2</f>
        <v>225</v>
      </c>
      <c r="R8" s="66">
        <f>B6/(F6/J6*Q5)/2</f>
        <v>112.5</v>
      </c>
      <c r="S8" s="66">
        <f>B6/(D6/H6*S5)/2</f>
        <v>2.25</v>
      </c>
      <c r="T8" s="66">
        <f>B6/(F6/J6*S5)/2</f>
        <v>1.125</v>
      </c>
      <c r="U8" s="10"/>
      <c r="V8" s="10"/>
      <c r="W8" s="10"/>
      <c r="X8" s="10"/>
      <c r="Y8" s="10"/>
      <c r="Z8" s="11"/>
      <c r="AA8" s="1"/>
      <c r="AB8" s="1"/>
      <c r="AC8" s="1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2"/>
      <c r="AQ8" s="12"/>
      <c r="AR8" s="12"/>
      <c r="AS8" s="12"/>
      <c r="AT8" s="12"/>
      <c r="AU8" s="12"/>
      <c r="AV8" s="12"/>
      <c r="AW8" s="12"/>
      <c r="AX8" s="12"/>
    </row>
    <row r="9" ht="15.0" customHeight="1">
      <c r="A9" s="1"/>
      <c r="B9" s="67" t="s">
        <v>17</v>
      </c>
      <c r="C9" s="21"/>
      <c r="D9" s="21"/>
      <c r="E9" s="21"/>
      <c r="F9" s="21"/>
      <c r="G9" s="21"/>
      <c r="H9" s="21"/>
      <c r="I9" s="21"/>
      <c r="J9" s="21"/>
      <c r="K9" s="19"/>
      <c r="L9" s="1"/>
      <c r="M9" s="68"/>
      <c r="N9" s="68"/>
      <c r="O9" s="10"/>
      <c r="P9" s="69"/>
      <c r="Q9" s="69"/>
      <c r="R9" s="69"/>
      <c r="S9" s="69"/>
      <c r="T9" s="69"/>
      <c r="U9" s="10"/>
      <c r="V9" s="10"/>
      <c r="W9" s="10"/>
      <c r="X9" s="10"/>
      <c r="Y9" s="10"/>
      <c r="Z9" s="7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70"/>
      <c r="AQ9" s="70"/>
      <c r="AR9" s="70"/>
      <c r="AS9" s="70"/>
      <c r="AT9" s="70"/>
      <c r="AU9" s="70"/>
      <c r="AV9" s="70"/>
      <c r="AW9" s="70"/>
      <c r="AX9" s="70"/>
    </row>
    <row r="10" ht="15.0" customHeight="1">
      <c r="A10" s="1"/>
      <c r="B10" s="24"/>
      <c r="K10" s="27"/>
      <c r="L10" s="71"/>
      <c r="M10" s="68"/>
      <c r="N10" s="68"/>
      <c r="O10" s="10"/>
      <c r="P10" s="69"/>
      <c r="Q10" s="69"/>
      <c r="R10" s="69"/>
      <c r="S10" s="69"/>
      <c r="T10" s="69"/>
      <c r="U10" s="10"/>
      <c r="V10" s="10"/>
      <c r="W10" s="10"/>
      <c r="X10" s="10"/>
      <c r="Y10" s="10"/>
      <c r="Z10" s="7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70"/>
      <c r="AQ10" s="70"/>
      <c r="AR10" s="70"/>
      <c r="AS10" s="70"/>
      <c r="AT10" s="70"/>
      <c r="AU10" s="70"/>
      <c r="AV10" s="70"/>
      <c r="AW10" s="70"/>
      <c r="AX10" s="70"/>
    </row>
    <row r="11" ht="15.0" customHeight="1">
      <c r="A11" s="1"/>
      <c r="B11" s="72"/>
      <c r="C11" s="73"/>
      <c r="D11" s="73"/>
      <c r="E11" s="73"/>
      <c r="F11" s="73"/>
      <c r="G11" s="73"/>
      <c r="H11" s="73"/>
      <c r="I11" s="73"/>
      <c r="J11" s="73"/>
      <c r="K11" s="74"/>
      <c r="L11" s="71"/>
      <c r="M11" s="10"/>
      <c r="N11" s="10"/>
      <c r="O11" s="10"/>
      <c r="P11" s="10"/>
      <c r="Q11" s="10"/>
      <c r="R11" s="10"/>
      <c r="S11" s="69"/>
      <c r="T11" s="69"/>
      <c r="U11" s="10"/>
      <c r="V11" s="10"/>
      <c r="W11" s="10"/>
      <c r="X11" s="10"/>
      <c r="Y11" s="10"/>
      <c r="Z11" s="7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70"/>
      <c r="AQ11" s="70"/>
      <c r="AR11" s="70"/>
      <c r="AS11" s="70"/>
      <c r="AT11" s="70"/>
      <c r="AU11" s="70"/>
      <c r="AV11" s="70"/>
      <c r="AW11" s="70"/>
      <c r="AX11" s="70"/>
    </row>
    <row r="12" ht="15.0" customHeight="1">
      <c r="A12" s="1"/>
      <c r="B12" s="75" t="s">
        <v>18</v>
      </c>
      <c r="C12" s="76"/>
      <c r="D12" s="76"/>
      <c r="E12" s="76"/>
      <c r="F12" s="76"/>
      <c r="G12" s="76"/>
      <c r="H12" s="76"/>
      <c r="I12" s="76"/>
      <c r="J12" s="76"/>
      <c r="K12" s="77"/>
      <c r="L12" s="78"/>
      <c r="M12" s="10"/>
      <c r="N12" s="10"/>
      <c r="O12" s="10"/>
      <c r="P12" s="10"/>
      <c r="Q12" s="10"/>
      <c r="R12" s="10"/>
      <c r="S12" s="69"/>
      <c r="T12" s="69"/>
      <c r="U12" s="10"/>
      <c r="V12" s="10"/>
      <c r="W12" s="10"/>
      <c r="X12" s="10"/>
      <c r="Y12" s="10"/>
      <c r="Z12" s="7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70"/>
      <c r="AQ12" s="70"/>
      <c r="AR12" s="70"/>
      <c r="AS12" s="70"/>
      <c r="AT12" s="70"/>
      <c r="AU12" s="70"/>
      <c r="AV12" s="70"/>
      <c r="AW12" s="70"/>
      <c r="AX12" s="70"/>
    </row>
    <row r="13" ht="15.0" customHeight="1">
      <c r="A13" s="1"/>
      <c r="B13" s="28"/>
      <c r="C13" s="29"/>
      <c r="D13" s="29"/>
      <c r="E13" s="29"/>
      <c r="F13" s="29"/>
      <c r="G13" s="29"/>
      <c r="H13" s="29"/>
      <c r="I13" s="29"/>
      <c r="J13" s="29"/>
      <c r="K13" s="30"/>
      <c r="L13" s="78"/>
      <c r="M13" s="10"/>
      <c r="N13" s="10"/>
      <c r="O13" s="10"/>
      <c r="P13" s="10"/>
      <c r="Q13" s="10"/>
      <c r="R13" s="10"/>
      <c r="S13" s="69"/>
      <c r="T13" s="69"/>
      <c r="U13" s="10"/>
      <c r="V13" s="10"/>
      <c r="W13" s="10"/>
      <c r="X13" s="10"/>
      <c r="Y13" s="10"/>
      <c r="Z13" s="7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70"/>
      <c r="AQ13" s="70"/>
      <c r="AR13" s="70"/>
      <c r="AS13" s="70"/>
      <c r="AT13" s="70"/>
      <c r="AU13" s="70"/>
      <c r="AV13" s="70"/>
      <c r="AW13" s="70"/>
      <c r="AX13" s="70"/>
    </row>
    <row r="14" ht="15.0" customHeight="1">
      <c r="A14" s="1"/>
      <c r="B14" s="79" t="s">
        <v>19</v>
      </c>
      <c r="C14" s="80"/>
      <c r="D14" s="80"/>
      <c r="E14" s="80"/>
      <c r="F14" s="80"/>
      <c r="G14" s="43"/>
      <c r="H14" s="81" t="s">
        <v>20</v>
      </c>
      <c r="I14" s="82" t="s">
        <v>21</v>
      </c>
      <c r="J14" s="83" t="s">
        <v>22</v>
      </c>
      <c r="K14" s="45"/>
      <c r="L14" s="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7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70"/>
      <c r="AQ14" s="70"/>
      <c r="AR14" s="70"/>
      <c r="AS14" s="70"/>
      <c r="AT14" s="70"/>
      <c r="AU14" s="70"/>
      <c r="AV14" s="70"/>
      <c r="AW14" s="70"/>
      <c r="AX14" s="70"/>
    </row>
    <row r="15" ht="15.75" customHeight="1">
      <c r="A15" s="1"/>
      <c r="B15" s="84" t="s">
        <v>23</v>
      </c>
      <c r="G15" s="25"/>
      <c r="H15" s="85"/>
      <c r="I15" s="85"/>
      <c r="J15" s="26"/>
      <c r="K15" s="27"/>
      <c r="L15" s="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7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70"/>
      <c r="AQ15" s="70"/>
      <c r="AR15" s="70"/>
      <c r="AS15" s="70"/>
      <c r="AT15" s="70"/>
      <c r="AU15" s="70"/>
      <c r="AV15" s="70"/>
      <c r="AW15" s="70"/>
      <c r="AX15" s="70"/>
    </row>
    <row r="16" ht="15.75" customHeight="1">
      <c r="A16" s="1"/>
      <c r="B16" s="86" t="s">
        <v>24</v>
      </c>
      <c r="C16" s="29"/>
      <c r="D16" s="29"/>
      <c r="E16" s="29"/>
      <c r="F16" s="29"/>
      <c r="G16" s="33"/>
      <c r="H16" s="87"/>
      <c r="I16" s="87"/>
      <c r="J16" s="34"/>
      <c r="K16" s="30"/>
      <c r="L16" s="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7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70"/>
      <c r="AQ16" s="70"/>
      <c r="AR16" s="70"/>
      <c r="AS16" s="70"/>
      <c r="AT16" s="70"/>
      <c r="AU16" s="70"/>
      <c r="AV16" s="70"/>
      <c r="AW16" s="70"/>
      <c r="AX16" s="70"/>
    </row>
    <row r="17" ht="21.0" customHeight="1">
      <c r="A17" s="1"/>
      <c r="B17" s="88" t="s">
        <v>25</v>
      </c>
      <c r="C17" s="80"/>
      <c r="D17" s="80"/>
      <c r="E17" s="80"/>
      <c r="F17" s="80"/>
      <c r="G17" s="80"/>
      <c r="H17" s="89"/>
      <c r="I17" s="90"/>
      <c r="J17" s="89"/>
      <c r="K17" s="91">
        <v>3.14159</v>
      </c>
      <c r="L17" s="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70"/>
      <c r="AA17" s="10"/>
      <c r="AB17" s="10"/>
      <c r="AC17" s="10"/>
      <c r="AD17" s="10"/>
      <c r="AE17" s="92"/>
      <c r="AF17" s="93"/>
      <c r="AG17" s="94"/>
      <c r="AH17" s="94"/>
      <c r="AI17" s="10"/>
      <c r="AJ17" s="95"/>
      <c r="AK17" s="10"/>
      <c r="AL17" s="95"/>
      <c r="AM17" s="10"/>
      <c r="AN17" s="10"/>
      <c r="AO17" s="10"/>
      <c r="AP17" s="70"/>
      <c r="AQ17" s="70"/>
      <c r="AR17" s="70"/>
      <c r="AS17" s="70"/>
      <c r="AT17" s="70"/>
      <c r="AU17" s="70"/>
      <c r="AV17" s="70"/>
      <c r="AW17" s="70"/>
      <c r="AX17" s="70"/>
    </row>
    <row r="18" ht="21.0" customHeight="1">
      <c r="A18" s="1"/>
      <c r="B18" s="96" t="str">
        <f t="shared" ref="B18:B40" si="1">IF(AND(AG18&lt;1,AH18&lt;1),CONCATENATE("   //   шаг ",J18," не допустим на этом железе!"),
IF(AND(AG18&gt;255,AH18&gt;255),CONCATENATE("   //   шаг ",J18," не допустим на этом железе!"),
IF(OR(AG18&lt;1,AG18&gt;255),CONCATENATE("//","{ ",AA18,", ",AB18,", ",AC18,", ",AD18,", ",AE18,", ",SUBSTITUTE(AF18,",","."),", ",H18,", ",I18," },"," //  ось Z ошибка"),
IF(OR(AH18&lt;1,AH18&gt;255),CONCATENATE("//","{ ",AA18,", ",AB18,", ",AC18,", ",AD18,", ",AE18,", ",SUBSTITUTE(AF18,",","."),", ",H18,", ",I18,"  },"," //  ось X ошибка"),
IF(AND(AG18&gt;=1,AH18&gt;=1),CONCATENATE("{ ",AA18,", ",AB18,", ",AC18,", ",AD18,", ",AE18,", ",SUBSTITUTE(AF18,",","."),", ",H18,", ",I18," },"))))))</f>
        <v>{ 45, 0, 22, 5000, "0.20mm", 0.200, 4, 980 },</v>
      </c>
      <c r="G18" s="25"/>
      <c r="H18" s="97">
        <f t="shared" ref="H18:H40" si="2">ROUND(J18*8+2,0)</f>
        <v>4</v>
      </c>
      <c r="I18" s="98">
        <f t="shared" ref="I18:I40" si="3">IF(OR(AG18&lt;2,AH18&lt;2),MROUND((140/AF18+280)/4,20),MROUND(140/AF18+280,20))</f>
        <v>980</v>
      </c>
      <c r="J18" s="99">
        <v>0.2</v>
      </c>
      <c r="K18" s="100" t="s">
        <v>26</v>
      </c>
      <c r="L18" s="1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70"/>
      <c r="AA18" s="10">
        <f t="shared" ref="AA18:AA40" si="4">QUOTIENT(AG18,1)</f>
        <v>45</v>
      </c>
      <c r="AB18" s="10">
        <f t="shared" ref="AB18:AB40" si="5">ROUND(((AG18-AI18)*10000),0)</f>
        <v>0</v>
      </c>
      <c r="AC18" s="10">
        <f t="shared" ref="AC18:AC40" si="6">QUOTIENT(AH18,1)</f>
        <v>22</v>
      </c>
      <c r="AD18" s="10">
        <f t="shared" ref="AD18:AD40" si="7">ROUND(((AH18-AK18)*10000),0)</f>
        <v>5000</v>
      </c>
      <c r="AE18" s="92" t="str">
        <f t="shared" ref="AE18:AE40" si="8">IF(AN18&gt;0,(CONCATENATE("""",AM18,".",AN18,"mm","""")),(CONCATENATE("""",AM18,".",AN18,"0","mm","""")))</f>
        <v>"0.20mm"</v>
      </c>
      <c r="AF18" s="93">
        <f t="shared" ref="AF18:AF40" si="9">J18</f>
        <v>0.2</v>
      </c>
      <c r="AG18" s="94">
        <f t="shared" ref="AG18:AG40" si="10">ROUND((($B$6*2)/($D$6/$H$6*AF18)),4)</f>
        <v>45</v>
      </c>
      <c r="AH18" s="94">
        <f t="shared" ref="AH18:AH40" si="11">ROUND((($B$6*2)/($F$6/$J$6*$AF18)),4)</f>
        <v>22.5</v>
      </c>
      <c r="AI18" s="10">
        <f t="shared" ref="AI18:AI40" si="12">QUOTIENT(AG18,1)</f>
        <v>45</v>
      </c>
      <c r="AJ18" s="95">
        <f t="shared" ref="AJ18:AJ40" si="13">ROUND(((AG18-AI18)*10000),1)</f>
        <v>0</v>
      </c>
      <c r="AK18" s="10">
        <f t="shared" ref="AK18:AK40" si="14">QUOTIENT(AH18,1)</f>
        <v>22</v>
      </c>
      <c r="AL18" s="95">
        <f t="shared" ref="AL18:AL40" si="15">ROUND(((AH18-AK18)*10000),0)</f>
        <v>5000</v>
      </c>
      <c r="AM18" s="10">
        <f t="shared" ref="AM18:AM40" si="16">QUOTIENT(AF18,1)</f>
        <v>0</v>
      </c>
      <c r="AN18" s="10">
        <f t="shared" ref="AN18:AN40" si="17">(AF18-AM18)*100</f>
        <v>20</v>
      </c>
      <c r="AO18" s="10"/>
      <c r="AP18" s="70"/>
      <c r="AQ18" s="70"/>
      <c r="AR18" s="70"/>
      <c r="AS18" s="70"/>
      <c r="AT18" s="70"/>
      <c r="AU18" s="70"/>
      <c r="AV18" s="70"/>
      <c r="AW18" s="70"/>
      <c r="AX18" s="70"/>
    </row>
    <row r="19" ht="21.0" customHeight="1">
      <c r="A19" s="1"/>
      <c r="B19" s="96" t="str">
        <f t="shared" si="1"/>
        <v>{ 36, 0, 18, 0, "0.25mm", 0.250, 4, 840 },</v>
      </c>
      <c r="G19" s="25"/>
      <c r="H19" s="101">
        <f t="shared" si="2"/>
        <v>4</v>
      </c>
      <c r="I19" s="98">
        <f t="shared" si="3"/>
        <v>840</v>
      </c>
      <c r="J19" s="102">
        <v>0.25</v>
      </c>
      <c r="K19" s="100" t="s">
        <v>26</v>
      </c>
      <c r="L19" s="1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70"/>
      <c r="AA19" s="10">
        <f t="shared" si="4"/>
        <v>36</v>
      </c>
      <c r="AB19" s="10">
        <f t="shared" si="5"/>
        <v>0</v>
      </c>
      <c r="AC19" s="10">
        <f t="shared" si="6"/>
        <v>18</v>
      </c>
      <c r="AD19" s="10">
        <f t="shared" si="7"/>
        <v>0</v>
      </c>
      <c r="AE19" s="92" t="str">
        <f t="shared" si="8"/>
        <v>"0.25mm"</v>
      </c>
      <c r="AF19" s="93">
        <f t="shared" si="9"/>
        <v>0.25</v>
      </c>
      <c r="AG19" s="94">
        <f t="shared" si="10"/>
        <v>36</v>
      </c>
      <c r="AH19" s="94">
        <f t="shared" si="11"/>
        <v>18</v>
      </c>
      <c r="AI19" s="10">
        <f t="shared" si="12"/>
        <v>36</v>
      </c>
      <c r="AJ19" s="95">
        <f t="shared" si="13"/>
        <v>0</v>
      </c>
      <c r="AK19" s="10">
        <f t="shared" si="14"/>
        <v>18</v>
      </c>
      <c r="AL19" s="95">
        <f t="shared" si="15"/>
        <v>0</v>
      </c>
      <c r="AM19" s="10">
        <f t="shared" si="16"/>
        <v>0</v>
      </c>
      <c r="AN19" s="10">
        <f t="shared" si="17"/>
        <v>25</v>
      </c>
      <c r="AO19" s="10"/>
      <c r="AP19" s="70"/>
      <c r="AQ19" s="70"/>
      <c r="AR19" s="70"/>
      <c r="AS19" s="70"/>
      <c r="AT19" s="70"/>
      <c r="AU19" s="70"/>
      <c r="AV19" s="70"/>
      <c r="AW19" s="70"/>
      <c r="AX19" s="70"/>
    </row>
    <row r="20" ht="21.0" customHeight="1">
      <c r="A20" s="1"/>
      <c r="B20" s="96" t="str">
        <f t="shared" si="1"/>
        <v>{ 30, 0, 15, 0, "0.30mm", 0.300, 4, 740 },</v>
      </c>
      <c r="G20" s="25"/>
      <c r="H20" s="101">
        <f t="shared" si="2"/>
        <v>4</v>
      </c>
      <c r="I20" s="98">
        <f t="shared" si="3"/>
        <v>740</v>
      </c>
      <c r="J20" s="102">
        <v>0.3</v>
      </c>
      <c r="K20" s="100" t="s">
        <v>26</v>
      </c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70"/>
      <c r="AA20" s="10">
        <f t="shared" si="4"/>
        <v>30</v>
      </c>
      <c r="AB20" s="10">
        <f t="shared" si="5"/>
        <v>0</v>
      </c>
      <c r="AC20" s="10">
        <f t="shared" si="6"/>
        <v>15</v>
      </c>
      <c r="AD20" s="10">
        <f t="shared" si="7"/>
        <v>0</v>
      </c>
      <c r="AE20" s="92" t="str">
        <f t="shared" si="8"/>
        <v>"0.30mm"</v>
      </c>
      <c r="AF20" s="93">
        <f t="shared" si="9"/>
        <v>0.3</v>
      </c>
      <c r="AG20" s="94">
        <f t="shared" si="10"/>
        <v>30</v>
      </c>
      <c r="AH20" s="94">
        <f t="shared" si="11"/>
        <v>15</v>
      </c>
      <c r="AI20" s="10">
        <f t="shared" si="12"/>
        <v>30</v>
      </c>
      <c r="AJ20" s="95">
        <f t="shared" si="13"/>
        <v>0</v>
      </c>
      <c r="AK20" s="10">
        <f t="shared" si="14"/>
        <v>15</v>
      </c>
      <c r="AL20" s="95">
        <f t="shared" si="15"/>
        <v>0</v>
      </c>
      <c r="AM20" s="10">
        <f t="shared" si="16"/>
        <v>0</v>
      </c>
      <c r="AN20" s="10">
        <f t="shared" si="17"/>
        <v>30</v>
      </c>
      <c r="AO20" s="10"/>
      <c r="AP20" s="70"/>
      <c r="AQ20" s="70"/>
      <c r="AR20" s="70"/>
      <c r="AS20" s="70"/>
      <c r="AT20" s="70"/>
      <c r="AU20" s="70"/>
      <c r="AV20" s="70"/>
      <c r="AW20" s="70"/>
      <c r="AX20" s="70"/>
    </row>
    <row r="21" ht="21.0" customHeight="1">
      <c r="A21" s="1"/>
      <c r="B21" s="96" t="str">
        <f t="shared" si="1"/>
        <v>{ 25, 7143, 12, 8571, "0.35mm", 0.350, 5, 680 },</v>
      </c>
      <c r="G21" s="25"/>
      <c r="H21" s="101">
        <f t="shared" si="2"/>
        <v>5</v>
      </c>
      <c r="I21" s="98">
        <f t="shared" si="3"/>
        <v>680</v>
      </c>
      <c r="J21" s="102">
        <v>0.35</v>
      </c>
      <c r="K21" s="100" t="s">
        <v>26</v>
      </c>
      <c r="L21" s="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70"/>
      <c r="AA21" s="10">
        <f t="shared" si="4"/>
        <v>25</v>
      </c>
      <c r="AB21" s="10">
        <f t="shared" si="5"/>
        <v>7143</v>
      </c>
      <c r="AC21" s="10">
        <f t="shared" si="6"/>
        <v>12</v>
      </c>
      <c r="AD21" s="10">
        <f t="shared" si="7"/>
        <v>8571</v>
      </c>
      <c r="AE21" s="92" t="str">
        <f t="shared" si="8"/>
        <v>"0.35mm"</v>
      </c>
      <c r="AF21" s="93">
        <f t="shared" si="9"/>
        <v>0.35</v>
      </c>
      <c r="AG21" s="94">
        <f t="shared" si="10"/>
        <v>25.7143</v>
      </c>
      <c r="AH21" s="94">
        <f t="shared" si="11"/>
        <v>12.8571</v>
      </c>
      <c r="AI21" s="10">
        <f t="shared" si="12"/>
        <v>25</v>
      </c>
      <c r="AJ21" s="95">
        <f t="shared" si="13"/>
        <v>7143</v>
      </c>
      <c r="AK21" s="10">
        <f t="shared" si="14"/>
        <v>12</v>
      </c>
      <c r="AL21" s="95">
        <f t="shared" si="15"/>
        <v>8571</v>
      </c>
      <c r="AM21" s="10">
        <f t="shared" si="16"/>
        <v>0</v>
      </c>
      <c r="AN21" s="10">
        <f t="shared" si="17"/>
        <v>35</v>
      </c>
      <c r="AO21" s="10"/>
      <c r="AP21" s="70"/>
      <c r="AQ21" s="70"/>
      <c r="AR21" s="70"/>
      <c r="AS21" s="70"/>
      <c r="AT21" s="70"/>
      <c r="AU21" s="70"/>
      <c r="AV21" s="70"/>
      <c r="AW21" s="70"/>
      <c r="AX21" s="70"/>
    </row>
    <row r="22" ht="21.0" customHeight="1">
      <c r="A22" s="1"/>
      <c r="B22" s="96" t="str">
        <f t="shared" si="1"/>
        <v>{ 22, 5000, 11, 2500, "0.40mm", 0.400, 5, 640 },</v>
      </c>
      <c r="G22" s="25"/>
      <c r="H22" s="101">
        <f t="shared" si="2"/>
        <v>5</v>
      </c>
      <c r="I22" s="98">
        <f t="shared" si="3"/>
        <v>640</v>
      </c>
      <c r="J22" s="102">
        <v>0.4</v>
      </c>
      <c r="K22" s="100" t="s">
        <v>26</v>
      </c>
      <c r="L22" s="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70"/>
      <c r="AA22" s="10">
        <f t="shared" si="4"/>
        <v>22</v>
      </c>
      <c r="AB22" s="10">
        <f t="shared" si="5"/>
        <v>5000</v>
      </c>
      <c r="AC22" s="10">
        <f t="shared" si="6"/>
        <v>11</v>
      </c>
      <c r="AD22" s="10">
        <f t="shared" si="7"/>
        <v>2500</v>
      </c>
      <c r="AE22" s="92" t="str">
        <f t="shared" si="8"/>
        <v>"0.40mm"</v>
      </c>
      <c r="AF22" s="93">
        <f t="shared" si="9"/>
        <v>0.4</v>
      </c>
      <c r="AG22" s="94">
        <f t="shared" si="10"/>
        <v>22.5</v>
      </c>
      <c r="AH22" s="94">
        <f t="shared" si="11"/>
        <v>11.25</v>
      </c>
      <c r="AI22" s="10">
        <f t="shared" si="12"/>
        <v>22</v>
      </c>
      <c r="AJ22" s="95">
        <f t="shared" si="13"/>
        <v>5000</v>
      </c>
      <c r="AK22" s="10">
        <f t="shared" si="14"/>
        <v>11</v>
      </c>
      <c r="AL22" s="95">
        <f t="shared" si="15"/>
        <v>2500</v>
      </c>
      <c r="AM22" s="10">
        <f t="shared" si="16"/>
        <v>0</v>
      </c>
      <c r="AN22" s="10">
        <f t="shared" si="17"/>
        <v>40</v>
      </c>
      <c r="AO22" s="10"/>
      <c r="AP22" s="70"/>
      <c r="AQ22" s="70"/>
      <c r="AR22" s="70"/>
      <c r="AS22" s="70"/>
      <c r="AT22" s="70"/>
      <c r="AU22" s="70"/>
      <c r="AV22" s="70"/>
      <c r="AW22" s="70"/>
      <c r="AX22" s="70"/>
    </row>
    <row r="23" ht="21.0" customHeight="1">
      <c r="A23" s="1"/>
      <c r="B23" s="96" t="str">
        <f t="shared" si="1"/>
        <v>{ 20, 0, 10, 0, "0.45mm", 0.450, 6, 600 },</v>
      </c>
      <c r="G23" s="25"/>
      <c r="H23" s="101">
        <f t="shared" si="2"/>
        <v>6</v>
      </c>
      <c r="I23" s="98">
        <f t="shared" si="3"/>
        <v>600</v>
      </c>
      <c r="J23" s="102">
        <v>0.45</v>
      </c>
      <c r="K23" s="100" t="s">
        <v>26</v>
      </c>
      <c r="L23" s="1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70"/>
      <c r="AA23" s="10">
        <f t="shared" si="4"/>
        <v>20</v>
      </c>
      <c r="AB23" s="10">
        <f t="shared" si="5"/>
        <v>0</v>
      </c>
      <c r="AC23" s="10">
        <f t="shared" si="6"/>
        <v>10</v>
      </c>
      <c r="AD23" s="10">
        <f t="shared" si="7"/>
        <v>0</v>
      </c>
      <c r="AE23" s="92" t="str">
        <f t="shared" si="8"/>
        <v>"0.45mm"</v>
      </c>
      <c r="AF23" s="93">
        <f t="shared" si="9"/>
        <v>0.45</v>
      </c>
      <c r="AG23" s="94">
        <f t="shared" si="10"/>
        <v>20</v>
      </c>
      <c r="AH23" s="94">
        <f t="shared" si="11"/>
        <v>10</v>
      </c>
      <c r="AI23" s="10">
        <f t="shared" si="12"/>
        <v>20</v>
      </c>
      <c r="AJ23" s="95">
        <f t="shared" si="13"/>
        <v>0</v>
      </c>
      <c r="AK23" s="10">
        <f t="shared" si="14"/>
        <v>10</v>
      </c>
      <c r="AL23" s="95">
        <f t="shared" si="15"/>
        <v>0</v>
      </c>
      <c r="AM23" s="10">
        <f t="shared" si="16"/>
        <v>0</v>
      </c>
      <c r="AN23" s="10">
        <f t="shared" si="17"/>
        <v>45</v>
      </c>
      <c r="AO23" s="10"/>
      <c r="AP23" s="70"/>
      <c r="AQ23" s="70"/>
      <c r="AR23" s="70"/>
      <c r="AS23" s="70"/>
      <c r="AT23" s="70"/>
      <c r="AU23" s="70"/>
      <c r="AV23" s="70"/>
      <c r="AW23" s="70"/>
      <c r="AX23" s="70"/>
    </row>
    <row r="24" ht="21.0" customHeight="1">
      <c r="A24" s="1"/>
      <c r="B24" s="96" t="str">
        <f t="shared" si="1"/>
        <v>{ 18, 0, 9, 0, "0.50mm", 0.500, 6, 560 },</v>
      </c>
      <c r="G24" s="25"/>
      <c r="H24" s="101">
        <f t="shared" si="2"/>
        <v>6</v>
      </c>
      <c r="I24" s="98">
        <f t="shared" si="3"/>
        <v>560</v>
      </c>
      <c r="J24" s="102">
        <v>0.5</v>
      </c>
      <c r="K24" s="100" t="s">
        <v>26</v>
      </c>
      <c r="L24" s="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70"/>
      <c r="AA24" s="10">
        <f t="shared" si="4"/>
        <v>18</v>
      </c>
      <c r="AB24" s="10">
        <f t="shared" si="5"/>
        <v>0</v>
      </c>
      <c r="AC24" s="10">
        <f t="shared" si="6"/>
        <v>9</v>
      </c>
      <c r="AD24" s="10">
        <f t="shared" si="7"/>
        <v>0</v>
      </c>
      <c r="AE24" s="92" t="str">
        <f t="shared" si="8"/>
        <v>"0.50mm"</v>
      </c>
      <c r="AF24" s="93">
        <f t="shared" si="9"/>
        <v>0.5</v>
      </c>
      <c r="AG24" s="94">
        <f t="shared" si="10"/>
        <v>18</v>
      </c>
      <c r="AH24" s="94">
        <f t="shared" si="11"/>
        <v>9</v>
      </c>
      <c r="AI24" s="10">
        <f t="shared" si="12"/>
        <v>18</v>
      </c>
      <c r="AJ24" s="95">
        <f t="shared" si="13"/>
        <v>0</v>
      </c>
      <c r="AK24" s="10">
        <f t="shared" si="14"/>
        <v>9</v>
      </c>
      <c r="AL24" s="95">
        <f t="shared" si="15"/>
        <v>0</v>
      </c>
      <c r="AM24" s="10">
        <f t="shared" si="16"/>
        <v>0</v>
      </c>
      <c r="AN24" s="10">
        <f t="shared" si="17"/>
        <v>50</v>
      </c>
      <c r="AO24" s="10"/>
      <c r="AP24" s="70"/>
      <c r="AQ24" s="70"/>
      <c r="AR24" s="70"/>
      <c r="AS24" s="70"/>
      <c r="AT24" s="70"/>
      <c r="AU24" s="70"/>
      <c r="AV24" s="70"/>
      <c r="AW24" s="70"/>
      <c r="AX24" s="70"/>
    </row>
    <row r="25" ht="21.0" customHeight="1">
      <c r="A25" s="1"/>
      <c r="B25" s="96" t="str">
        <f t="shared" si="1"/>
        <v>{ 15, 0, 7, 5000, "0.60mm", 0.600, 7, 520 },</v>
      </c>
      <c r="G25" s="25"/>
      <c r="H25" s="101">
        <f t="shared" si="2"/>
        <v>7</v>
      </c>
      <c r="I25" s="98">
        <f t="shared" si="3"/>
        <v>520</v>
      </c>
      <c r="J25" s="102">
        <v>0.6</v>
      </c>
      <c r="K25" s="100" t="s">
        <v>26</v>
      </c>
      <c r="L25" s="1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70"/>
      <c r="AA25" s="10">
        <f t="shared" si="4"/>
        <v>15</v>
      </c>
      <c r="AB25" s="10">
        <f t="shared" si="5"/>
        <v>0</v>
      </c>
      <c r="AC25" s="10">
        <f t="shared" si="6"/>
        <v>7</v>
      </c>
      <c r="AD25" s="10">
        <f t="shared" si="7"/>
        <v>5000</v>
      </c>
      <c r="AE25" s="92" t="str">
        <f t="shared" si="8"/>
        <v>"0.60mm"</v>
      </c>
      <c r="AF25" s="93">
        <f t="shared" si="9"/>
        <v>0.6</v>
      </c>
      <c r="AG25" s="94">
        <f t="shared" si="10"/>
        <v>15</v>
      </c>
      <c r="AH25" s="94">
        <f t="shared" si="11"/>
        <v>7.5</v>
      </c>
      <c r="AI25" s="10">
        <f t="shared" si="12"/>
        <v>15</v>
      </c>
      <c r="AJ25" s="95">
        <f t="shared" si="13"/>
        <v>0</v>
      </c>
      <c r="AK25" s="10">
        <f t="shared" si="14"/>
        <v>7</v>
      </c>
      <c r="AL25" s="95">
        <f t="shared" si="15"/>
        <v>5000</v>
      </c>
      <c r="AM25" s="10">
        <f t="shared" si="16"/>
        <v>0</v>
      </c>
      <c r="AN25" s="10">
        <f t="shared" si="17"/>
        <v>60</v>
      </c>
      <c r="AO25" s="10"/>
      <c r="AP25" s="70"/>
      <c r="AQ25" s="70"/>
      <c r="AR25" s="70"/>
      <c r="AS25" s="70"/>
      <c r="AT25" s="70"/>
      <c r="AU25" s="70"/>
      <c r="AV25" s="70"/>
      <c r="AW25" s="70"/>
      <c r="AX25" s="70"/>
    </row>
    <row r="26" ht="21.0" customHeight="1">
      <c r="A26" s="1"/>
      <c r="B26" s="96" t="str">
        <f t="shared" si="1"/>
        <v>{ 12, 8571, 6, 4286, "0.70mm", 0.700, 8, 480 },</v>
      </c>
      <c r="G26" s="25"/>
      <c r="H26" s="101">
        <f t="shared" si="2"/>
        <v>8</v>
      </c>
      <c r="I26" s="98">
        <f t="shared" si="3"/>
        <v>480</v>
      </c>
      <c r="J26" s="102">
        <v>0.7</v>
      </c>
      <c r="K26" s="100" t="s">
        <v>26</v>
      </c>
      <c r="L26" s="1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70"/>
      <c r="AA26" s="10">
        <f t="shared" si="4"/>
        <v>12</v>
      </c>
      <c r="AB26" s="10">
        <f t="shared" si="5"/>
        <v>8571</v>
      </c>
      <c r="AC26" s="10">
        <f t="shared" si="6"/>
        <v>6</v>
      </c>
      <c r="AD26" s="10">
        <f t="shared" si="7"/>
        <v>4286</v>
      </c>
      <c r="AE26" s="92" t="str">
        <f t="shared" si="8"/>
        <v>"0.70mm"</v>
      </c>
      <c r="AF26" s="93">
        <f t="shared" si="9"/>
        <v>0.7</v>
      </c>
      <c r="AG26" s="94">
        <f t="shared" si="10"/>
        <v>12.8571</v>
      </c>
      <c r="AH26" s="94">
        <f t="shared" si="11"/>
        <v>6.4286</v>
      </c>
      <c r="AI26" s="10">
        <f t="shared" si="12"/>
        <v>12</v>
      </c>
      <c r="AJ26" s="95">
        <f t="shared" si="13"/>
        <v>8571</v>
      </c>
      <c r="AK26" s="10">
        <f t="shared" si="14"/>
        <v>6</v>
      </c>
      <c r="AL26" s="95">
        <f t="shared" si="15"/>
        <v>4286</v>
      </c>
      <c r="AM26" s="10">
        <f t="shared" si="16"/>
        <v>0</v>
      </c>
      <c r="AN26" s="10">
        <f t="shared" si="17"/>
        <v>70</v>
      </c>
      <c r="AO26" s="10"/>
      <c r="AP26" s="70"/>
      <c r="AQ26" s="70"/>
      <c r="AR26" s="70"/>
      <c r="AS26" s="70"/>
      <c r="AT26" s="70"/>
      <c r="AU26" s="70"/>
      <c r="AV26" s="70"/>
      <c r="AW26" s="70"/>
      <c r="AX26" s="70"/>
    </row>
    <row r="27" ht="21.0" customHeight="1">
      <c r="A27" s="1"/>
      <c r="B27" s="96" t="str">
        <f t="shared" si="1"/>
        <v>{ 12, 0, 6, 0, "0.75mm", 0.750, 8, 460 },</v>
      </c>
      <c r="G27" s="25"/>
      <c r="H27" s="101">
        <f t="shared" si="2"/>
        <v>8</v>
      </c>
      <c r="I27" s="98">
        <f t="shared" si="3"/>
        <v>460</v>
      </c>
      <c r="J27" s="102">
        <v>0.75</v>
      </c>
      <c r="K27" s="100" t="s">
        <v>26</v>
      </c>
      <c r="L27" s="1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70"/>
      <c r="AA27" s="10">
        <f t="shared" si="4"/>
        <v>12</v>
      </c>
      <c r="AB27" s="10">
        <f t="shared" si="5"/>
        <v>0</v>
      </c>
      <c r="AC27" s="10">
        <f t="shared" si="6"/>
        <v>6</v>
      </c>
      <c r="AD27" s="10">
        <f t="shared" si="7"/>
        <v>0</v>
      </c>
      <c r="AE27" s="92" t="str">
        <f t="shared" si="8"/>
        <v>"0.75mm"</v>
      </c>
      <c r="AF27" s="93">
        <f t="shared" si="9"/>
        <v>0.75</v>
      </c>
      <c r="AG27" s="94">
        <f t="shared" si="10"/>
        <v>12</v>
      </c>
      <c r="AH27" s="94">
        <f t="shared" si="11"/>
        <v>6</v>
      </c>
      <c r="AI27" s="10">
        <f t="shared" si="12"/>
        <v>12</v>
      </c>
      <c r="AJ27" s="95">
        <f t="shared" si="13"/>
        <v>0</v>
      </c>
      <c r="AK27" s="10">
        <f t="shared" si="14"/>
        <v>6</v>
      </c>
      <c r="AL27" s="95">
        <f t="shared" si="15"/>
        <v>0</v>
      </c>
      <c r="AM27" s="10">
        <f t="shared" si="16"/>
        <v>0</v>
      </c>
      <c r="AN27" s="10">
        <f t="shared" si="17"/>
        <v>75</v>
      </c>
      <c r="AO27" s="10"/>
      <c r="AP27" s="70"/>
      <c r="AQ27" s="70"/>
      <c r="AR27" s="70"/>
      <c r="AS27" s="70"/>
      <c r="AT27" s="70"/>
      <c r="AU27" s="70"/>
      <c r="AV27" s="70"/>
      <c r="AW27" s="70"/>
      <c r="AX27" s="70"/>
    </row>
    <row r="28" ht="21.0" customHeight="1">
      <c r="A28" s="1"/>
      <c r="B28" s="96" t="str">
        <f t="shared" si="1"/>
        <v>{ 11, 2500, 5, 6250, "0.80mm", 0.800, 8, 460 },</v>
      </c>
      <c r="G28" s="25"/>
      <c r="H28" s="101">
        <f t="shared" si="2"/>
        <v>8</v>
      </c>
      <c r="I28" s="98">
        <f t="shared" si="3"/>
        <v>460</v>
      </c>
      <c r="J28" s="102">
        <v>0.8</v>
      </c>
      <c r="K28" s="100" t="s">
        <v>26</v>
      </c>
      <c r="L28" s="1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70"/>
      <c r="AA28" s="10">
        <f t="shared" si="4"/>
        <v>11</v>
      </c>
      <c r="AB28" s="10">
        <f t="shared" si="5"/>
        <v>2500</v>
      </c>
      <c r="AC28" s="10">
        <f t="shared" si="6"/>
        <v>5</v>
      </c>
      <c r="AD28" s="10">
        <f t="shared" si="7"/>
        <v>6250</v>
      </c>
      <c r="AE28" s="92" t="str">
        <f t="shared" si="8"/>
        <v>"0.80mm"</v>
      </c>
      <c r="AF28" s="93">
        <f t="shared" si="9"/>
        <v>0.8</v>
      </c>
      <c r="AG28" s="94">
        <f t="shared" si="10"/>
        <v>11.25</v>
      </c>
      <c r="AH28" s="94">
        <f t="shared" si="11"/>
        <v>5.625</v>
      </c>
      <c r="AI28" s="10">
        <f t="shared" si="12"/>
        <v>11</v>
      </c>
      <c r="AJ28" s="95">
        <f t="shared" si="13"/>
        <v>2500</v>
      </c>
      <c r="AK28" s="10">
        <f t="shared" si="14"/>
        <v>5</v>
      </c>
      <c r="AL28" s="95">
        <f t="shared" si="15"/>
        <v>6250</v>
      </c>
      <c r="AM28" s="10">
        <f t="shared" si="16"/>
        <v>0</v>
      </c>
      <c r="AN28" s="10">
        <f t="shared" si="17"/>
        <v>80</v>
      </c>
      <c r="AO28" s="10"/>
      <c r="AP28" s="70"/>
      <c r="AQ28" s="70"/>
      <c r="AR28" s="70"/>
      <c r="AS28" s="70"/>
      <c r="AT28" s="70"/>
      <c r="AU28" s="70"/>
      <c r="AV28" s="70"/>
      <c r="AW28" s="70"/>
      <c r="AX28" s="70"/>
    </row>
    <row r="29" ht="21.0" customHeight="1">
      <c r="A29" s="1"/>
      <c r="B29" s="96" t="str">
        <f t="shared" si="1"/>
        <v>{ 9, 0, 4, 5000, "1.00mm", 1.000, 10, 420 },</v>
      </c>
      <c r="G29" s="25"/>
      <c r="H29" s="101">
        <f t="shared" si="2"/>
        <v>10</v>
      </c>
      <c r="I29" s="98">
        <f t="shared" si="3"/>
        <v>420</v>
      </c>
      <c r="J29" s="102">
        <v>1.0</v>
      </c>
      <c r="K29" s="100" t="s">
        <v>26</v>
      </c>
      <c r="L29" s="1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70"/>
      <c r="AA29" s="10">
        <f t="shared" si="4"/>
        <v>9</v>
      </c>
      <c r="AB29" s="10">
        <f t="shared" si="5"/>
        <v>0</v>
      </c>
      <c r="AC29" s="10">
        <f t="shared" si="6"/>
        <v>4</v>
      </c>
      <c r="AD29" s="10">
        <f t="shared" si="7"/>
        <v>5000</v>
      </c>
      <c r="AE29" s="92" t="str">
        <f t="shared" si="8"/>
        <v>"1.00mm"</v>
      </c>
      <c r="AF29" s="93">
        <f t="shared" si="9"/>
        <v>1</v>
      </c>
      <c r="AG29" s="94">
        <f t="shared" si="10"/>
        <v>9</v>
      </c>
      <c r="AH29" s="94">
        <f t="shared" si="11"/>
        <v>4.5</v>
      </c>
      <c r="AI29" s="10">
        <f t="shared" si="12"/>
        <v>9</v>
      </c>
      <c r="AJ29" s="95">
        <f t="shared" si="13"/>
        <v>0</v>
      </c>
      <c r="AK29" s="10">
        <f t="shared" si="14"/>
        <v>4</v>
      </c>
      <c r="AL29" s="95">
        <f t="shared" si="15"/>
        <v>5000</v>
      </c>
      <c r="AM29" s="10">
        <f t="shared" si="16"/>
        <v>1</v>
      </c>
      <c r="AN29" s="10">
        <f t="shared" si="17"/>
        <v>0</v>
      </c>
      <c r="AO29" s="10"/>
      <c r="AP29" s="70"/>
      <c r="AQ29" s="70"/>
      <c r="AR29" s="70"/>
      <c r="AS29" s="70"/>
      <c r="AT29" s="70"/>
      <c r="AU29" s="70"/>
      <c r="AV29" s="70"/>
      <c r="AW29" s="70"/>
      <c r="AX29" s="70"/>
    </row>
    <row r="30" ht="21.0" customHeight="1">
      <c r="A30" s="1"/>
      <c r="B30" s="96" t="str">
        <f t="shared" si="1"/>
        <v>{ 7, 2000, 3, 6000, "1.25mm", 1.250, 12, 400 },</v>
      </c>
      <c r="G30" s="25"/>
      <c r="H30" s="101">
        <f t="shared" si="2"/>
        <v>12</v>
      </c>
      <c r="I30" s="98">
        <f t="shared" si="3"/>
        <v>400</v>
      </c>
      <c r="J30" s="102">
        <v>1.25</v>
      </c>
      <c r="K30" s="100" t="s">
        <v>26</v>
      </c>
      <c r="L30" s="1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70"/>
      <c r="AA30" s="10">
        <f t="shared" si="4"/>
        <v>7</v>
      </c>
      <c r="AB30" s="10">
        <f t="shared" si="5"/>
        <v>2000</v>
      </c>
      <c r="AC30" s="10">
        <f t="shared" si="6"/>
        <v>3</v>
      </c>
      <c r="AD30" s="10">
        <f t="shared" si="7"/>
        <v>6000</v>
      </c>
      <c r="AE30" s="92" t="str">
        <f t="shared" si="8"/>
        <v>"1.25mm"</v>
      </c>
      <c r="AF30" s="93">
        <f t="shared" si="9"/>
        <v>1.25</v>
      </c>
      <c r="AG30" s="94">
        <f t="shared" si="10"/>
        <v>7.2</v>
      </c>
      <c r="AH30" s="94">
        <f t="shared" si="11"/>
        <v>3.6</v>
      </c>
      <c r="AI30" s="10">
        <f t="shared" si="12"/>
        <v>7</v>
      </c>
      <c r="AJ30" s="95">
        <f t="shared" si="13"/>
        <v>2000</v>
      </c>
      <c r="AK30" s="10">
        <f t="shared" si="14"/>
        <v>3</v>
      </c>
      <c r="AL30" s="95">
        <f t="shared" si="15"/>
        <v>6000</v>
      </c>
      <c r="AM30" s="10">
        <f t="shared" si="16"/>
        <v>1</v>
      </c>
      <c r="AN30" s="10">
        <f t="shared" si="17"/>
        <v>25</v>
      </c>
      <c r="AO30" s="10"/>
      <c r="AP30" s="70"/>
      <c r="AQ30" s="70"/>
      <c r="AR30" s="70"/>
      <c r="AS30" s="70"/>
      <c r="AT30" s="70"/>
      <c r="AU30" s="70"/>
      <c r="AV30" s="70"/>
      <c r="AW30" s="70"/>
      <c r="AX30" s="70"/>
    </row>
    <row r="31" ht="21.0" customHeight="1">
      <c r="A31" s="1"/>
      <c r="B31" s="96" t="str">
        <f t="shared" si="1"/>
        <v>{ 6, 0, 3, 0, "1.50mm", 1.500, 14, 380 },</v>
      </c>
      <c r="G31" s="25"/>
      <c r="H31" s="101">
        <f t="shared" si="2"/>
        <v>14</v>
      </c>
      <c r="I31" s="98">
        <f t="shared" si="3"/>
        <v>380</v>
      </c>
      <c r="J31" s="102">
        <v>1.5</v>
      </c>
      <c r="K31" s="100" t="s">
        <v>26</v>
      </c>
      <c r="L31" s="1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70"/>
      <c r="AA31" s="10">
        <f t="shared" si="4"/>
        <v>6</v>
      </c>
      <c r="AB31" s="10">
        <f t="shared" si="5"/>
        <v>0</v>
      </c>
      <c r="AC31" s="10">
        <f t="shared" si="6"/>
        <v>3</v>
      </c>
      <c r="AD31" s="10">
        <f t="shared" si="7"/>
        <v>0</v>
      </c>
      <c r="AE31" s="92" t="str">
        <f t="shared" si="8"/>
        <v>"1.50mm"</v>
      </c>
      <c r="AF31" s="93">
        <f t="shared" si="9"/>
        <v>1.5</v>
      </c>
      <c r="AG31" s="94">
        <f t="shared" si="10"/>
        <v>6</v>
      </c>
      <c r="AH31" s="94">
        <f t="shared" si="11"/>
        <v>3</v>
      </c>
      <c r="AI31" s="10">
        <f t="shared" si="12"/>
        <v>6</v>
      </c>
      <c r="AJ31" s="95">
        <f t="shared" si="13"/>
        <v>0</v>
      </c>
      <c r="AK31" s="10">
        <f t="shared" si="14"/>
        <v>3</v>
      </c>
      <c r="AL31" s="95">
        <f t="shared" si="15"/>
        <v>0</v>
      </c>
      <c r="AM31" s="10">
        <f t="shared" si="16"/>
        <v>1</v>
      </c>
      <c r="AN31" s="10">
        <f t="shared" si="17"/>
        <v>50</v>
      </c>
      <c r="AO31" s="10"/>
      <c r="AP31" s="70"/>
      <c r="AQ31" s="70"/>
      <c r="AR31" s="70"/>
      <c r="AS31" s="70"/>
      <c r="AT31" s="70"/>
      <c r="AU31" s="70"/>
      <c r="AV31" s="70"/>
      <c r="AW31" s="70"/>
      <c r="AX31" s="70"/>
    </row>
    <row r="32" ht="21.0" customHeight="1">
      <c r="A32" s="1"/>
      <c r="B32" s="96" t="str">
        <f t="shared" si="1"/>
        <v>{ 5, 1429, 2, 5714, "1.75mm", 1.750, 16, 360 },</v>
      </c>
      <c r="G32" s="25"/>
      <c r="H32" s="101">
        <f t="shared" si="2"/>
        <v>16</v>
      </c>
      <c r="I32" s="98">
        <f t="shared" si="3"/>
        <v>360</v>
      </c>
      <c r="J32" s="102">
        <v>1.75</v>
      </c>
      <c r="K32" s="100" t="s">
        <v>26</v>
      </c>
      <c r="L32" s="1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70"/>
      <c r="AA32" s="10">
        <f t="shared" si="4"/>
        <v>5</v>
      </c>
      <c r="AB32" s="10">
        <f t="shared" si="5"/>
        <v>1429</v>
      </c>
      <c r="AC32" s="10">
        <f t="shared" si="6"/>
        <v>2</v>
      </c>
      <c r="AD32" s="10">
        <f t="shared" si="7"/>
        <v>5714</v>
      </c>
      <c r="AE32" s="92" t="str">
        <f t="shared" si="8"/>
        <v>"1.75mm"</v>
      </c>
      <c r="AF32" s="93">
        <f t="shared" si="9"/>
        <v>1.75</v>
      </c>
      <c r="AG32" s="94">
        <f t="shared" si="10"/>
        <v>5.1429</v>
      </c>
      <c r="AH32" s="94">
        <f t="shared" si="11"/>
        <v>2.5714</v>
      </c>
      <c r="AI32" s="10">
        <f t="shared" si="12"/>
        <v>5</v>
      </c>
      <c r="AJ32" s="95">
        <f t="shared" si="13"/>
        <v>1429</v>
      </c>
      <c r="AK32" s="10">
        <f t="shared" si="14"/>
        <v>2</v>
      </c>
      <c r="AL32" s="95">
        <f t="shared" si="15"/>
        <v>5714</v>
      </c>
      <c r="AM32" s="10">
        <f t="shared" si="16"/>
        <v>1</v>
      </c>
      <c r="AN32" s="10">
        <f t="shared" si="17"/>
        <v>75</v>
      </c>
      <c r="AO32" s="10"/>
      <c r="AP32" s="70"/>
      <c r="AQ32" s="70"/>
      <c r="AR32" s="70"/>
      <c r="AS32" s="70"/>
      <c r="AT32" s="70"/>
      <c r="AU32" s="70"/>
      <c r="AV32" s="70"/>
      <c r="AW32" s="70"/>
      <c r="AX32" s="70"/>
    </row>
    <row r="33" ht="22.5" customHeight="1">
      <c r="A33" s="1"/>
      <c r="B33" s="96" t="str">
        <f t="shared" si="1"/>
        <v>{ 4, 5000, 2, 2500, "2.00mm", 2.000, 18, 360 },</v>
      </c>
      <c r="G33" s="25"/>
      <c r="H33" s="101">
        <f t="shared" si="2"/>
        <v>18</v>
      </c>
      <c r="I33" s="98">
        <f t="shared" si="3"/>
        <v>360</v>
      </c>
      <c r="J33" s="102">
        <v>2.0</v>
      </c>
      <c r="K33" s="100" t="s">
        <v>26</v>
      </c>
      <c r="L33" s="1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70"/>
      <c r="AA33" s="10">
        <f t="shared" si="4"/>
        <v>4</v>
      </c>
      <c r="AB33" s="10">
        <f t="shared" si="5"/>
        <v>5000</v>
      </c>
      <c r="AC33" s="10">
        <f t="shared" si="6"/>
        <v>2</v>
      </c>
      <c r="AD33" s="10">
        <f t="shared" si="7"/>
        <v>2500</v>
      </c>
      <c r="AE33" s="92" t="str">
        <f t="shared" si="8"/>
        <v>"2.00mm"</v>
      </c>
      <c r="AF33" s="93">
        <f t="shared" si="9"/>
        <v>2</v>
      </c>
      <c r="AG33" s="94">
        <f t="shared" si="10"/>
        <v>4.5</v>
      </c>
      <c r="AH33" s="94">
        <f t="shared" si="11"/>
        <v>2.25</v>
      </c>
      <c r="AI33" s="10">
        <f t="shared" si="12"/>
        <v>4</v>
      </c>
      <c r="AJ33" s="95">
        <f t="shared" si="13"/>
        <v>5000</v>
      </c>
      <c r="AK33" s="10">
        <f t="shared" si="14"/>
        <v>2</v>
      </c>
      <c r="AL33" s="95">
        <f t="shared" si="15"/>
        <v>2500</v>
      </c>
      <c r="AM33" s="10">
        <f t="shared" si="16"/>
        <v>2</v>
      </c>
      <c r="AN33" s="10">
        <f t="shared" si="17"/>
        <v>0</v>
      </c>
      <c r="AO33" s="10"/>
      <c r="AP33" s="70"/>
      <c r="AQ33" s="70"/>
      <c r="AR33" s="70"/>
      <c r="AS33" s="70"/>
      <c r="AT33" s="70"/>
      <c r="AU33" s="70"/>
      <c r="AV33" s="70"/>
      <c r="AW33" s="70"/>
      <c r="AX33" s="70"/>
    </row>
    <row r="34">
      <c r="A34" s="1"/>
      <c r="B34" s="96" t="str">
        <f t="shared" si="1"/>
        <v>{ 3, 6000, 1, 8000, "2.50mm", 2.500, 22, 80 },</v>
      </c>
      <c r="G34" s="25"/>
      <c r="H34" s="101">
        <f t="shared" si="2"/>
        <v>22</v>
      </c>
      <c r="I34" s="98">
        <f t="shared" si="3"/>
        <v>80</v>
      </c>
      <c r="J34" s="102">
        <v>2.5</v>
      </c>
      <c r="K34" s="100" t="s">
        <v>26</v>
      </c>
      <c r="L34" s="1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70"/>
      <c r="AA34" s="10">
        <f t="shared" si="4"/>
        <v>3</v>
      </c>
      <c r="AB34" s="10">
        <f t="shared" si="5"/>
        <v>6000</v>
      </c>
      <c r="AC34" s="10">
        <f t="shared" si="6"/>
        <v>1</v>
      </c>
      <c r="AD34" s="10">
        <f t="shared" si="7"/>
        <v>8000</v>
      </c>
      <c r="AE34" s="92" t="str">
        <f t="shared" si="8"/>
        <v>"2.50mm"</v>
      </c>
      <c r="AF34" s="93">
        <f t="shared" si="9"/>
        <v>2.5</v>
      </c>
      <c r="AG34" s="94">
        <f t="shared" si="10"/>
        <v>3.6</v>
      </c>
      <c r="AH34" s="94">
        <f t="shared" si="11"/>
        <v>1.8</v>
      </c>
      <c r="AI34" s="10">
        <f t="shared" si="12"/>
        <v>3</v>
      </c>
      <c r="AJ34" s="95">
        <f t="shared" si="13"/>
        <v>6000</v>
      </c>
      <c r="AK34" s="10">
        <f t="shared" si="14"/>
        <v>1</v>
      </c>
      <c r="AL34" s="95">
        <f t="shared" si="15"/>
        <v>8000</v>
      </c>
      <c r="AM34" s="10">
        <f t="shared" si="16"/>
        <v>2</v>
      </c>
      <c r="AN34" s="10">
        <f t="shared" si="17"/>
        <v>50</v>
      </c>
      <c r="AO34" s="10"/>
      <c r="AP34" s="70"/>
      <c r="AQ34" s="70"/>
      <c r="AR34" s="70"/>
      <c r="AS34" s="70"/>
      <c r="AT34" s="70"/>
      <c r="AU34" s="70"/>
      <c r="AV34" s="70"/>
      <c r="AW34" s="70"/>
      <c r="AX34" s="70"/>
    </row>
    <row r="35" ht="21.0" customHeight="1">
      <c r="A35" s="1"/>
      <c r="B35" s="96" t="str">
        <f t="shared" si="1"/>
        <v>{ 3, 0, 1, 5000, "3.00mm", 3.000, 26, 80 },</v>
      </c>
      <c r="G35" s="25"/>
      <c r="H35" s="101">
        <f t="shared" si="2"/>
        <v>26</v>
      </c>
      <c r="I35" s="98">
        <f t="shared" si="3"/>
        <v>80</v>
      </c>
      <c r="J35" s="102">
        <v>3.0</v>
      </c>
      <c r="K35" s="100" t="s">
        <v>26</v>
      </c>
      <c r="L35" s="1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70"/>
      <c r="AA35" s="10">
        <f t="shared" si="4"/>
        <v>3</v>
      </c>
      <c r="AB35" s="10">
        <f t="shared" si="5"/>
        <v>0</v>
      </c>
      <c r="AC35" s="10">
        <f t="shared" si="6"/>
        <v>1</v>
      </c>
      <c r="AD35" s="10">
        <f t="shared" si="7"/>
        <v>5000</v>
      </c>
      <c r="AE35" s="92" t="str">
        <f t="shared" si="8"/>
        <v>"3.00mm"</v>
      </c>
      <c r="AF35" s="93">
        <f t="shared" si="9"/>
        <v>3</v>
      </c>
      <c r="AG35" s="94">
        <f t="shared" si="10"/>
        <v>3</v>
      </c>
      <c r="AH35" s="94">
        <f t="shared" si="11"/>
        <v>1.5</v>
      </c>
      <c r="AI35" s="10">
        <f t="shared" si="12"/>
        <v>3</v>
      </c>
      <c r="AJ35" s="95">
        <f t="shared" si="13"/>
        <v>0</v>
      </c>
      <c r="AK35" s="10">
        <f t="shared" si="14"/>
        <v>1</v>
      </c>
      <c r="AL35" s="95">
        <f t="shared" si="15"/>
        <v>5000</v>
      </c>
      <c r="AM35" s="10">
        <f t="shared" si="16"/>
        <v>3</v>
      </c>
      <c r="AN35" s="10">
        <f t="shared" si="17"/>
        <v>0</v>
      </c>
      <c r="AO35" s="10"/>
      <c r="AP35" s="70"/>
      <c r="AQ35" s="70"/>
      <c r="AR35" s="70"/>
      <c r="AS35" s="70"/>
      <c r="AT35" s="70"/>
      <c r="AU35" s="70"/>
      <c r="AV35" s="70"/>
      <c r="AW35" s="70"/>
      <c r="AX35" s="70"/>
    </row>
    <row r="36" ht="21.0" customHeight="1">
      <c r="A36" s="1"/>
      <c r="B36" s="96" t="str">
        <f t="shared" si="1"/>
        <v>{ 2, 2500, 1, 1250, "4.00mm", 4.000, 34, 80 },</v>
      </c>
      <c r="G36" s="25"/>
      <c r="H36" s="101">
        <f t="shared" si="2"/>
        <v>34</v>
      </c>
      <c r="I36" s="98">
        <f t="shared" si="3"/>
        <v>80</v>
      </c>
      <c r="J36" s="99">
        <v>4.0</v>
      </c>
      <c r="K36" s="100" t="s">
        <v>26</v>
      </c>
      <c r="L36" s="1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70"/>
      <c r="AA36" s="10">
        <f t="shared" si="4"/>
        <v>2</v>
      </c>
      <c r="AB36" s="10">
        <f t="shared" si="5"/>
        <v>2500</v>
      </c>
      <c r="AC36" s="10">
        <f t="shared" si="6"/>
        <v>1</v>
      </c>
      <c r="AD36" s="10">
        <f t="shared" si="7"/>
        <v>1250</v>
      </c>
      <c r="AE36" s="92" t="str">
        <f t="shared" si="8"/>
        <v>"4.00mm"</v>
      </c>
      <c r="AF36" s="93">
        <f t="shared" si="9"/>
        <v>4</v>
      </c>
      <c r="AG36" s="94">
        <f t="shared" si="10"/>
        <v>2.25</v>
      </c>
      <c r="AH36" s="94">
        <f t="shared" si="11"/>
        <v>1.125</v>
      </c>
      <c r="AI36" s="10">
        <f t="shared" si="12"/>
        <v>2</v>
      </c>
      <c r="AJ36" s="95">
        <f t="shared" si="13"/>
        <v>2500</v>
      </c>
      <c r="AK36" s="10">
        <f t="shared" si="14"/>
        <v>1</v>
      </c>
      <c r="AL36" s="95">
        <f t="shared" si="15"/>
        <v>1250</v>
      </c>
      <c r="AM36" s="10">
        <f t="shared" si="16"/>
        <v>4</v>
      </c>
      <c r="AN36" s="10">
        <f t="shared" si="17"/>
        <v>0</v>
      </c>
      <c r="AO36" s="10"/>
      <c r="AP36" s="70"/>
      <c r="AQ36" s="70"/>
      <c r="AR36" s="70"/>
      <c r="AS36" s="70"/>
      <c r="AT36" s="70"/>
      <c r="AU36" s="70"/>
      <c r="AV36" s="70"/>
      <c r="AW36" s="70"/>
      <c r="AX36" s="70"/>
    </row>
    <row r="37" ht="21.0" customHeight="1">
      <c r="A37" s="1"/>
      <c r="B37" s="96" t="str">
        <f t="shared" si="1"/>
        <v>{ 2, 0, 1, 0, "4.50mm", 4.500, 38, 80 },</v>
      </c>
      <c r="G37" s="25"/>
      <c r="H37" s="101">
        <f t="shared" si="2"/>
        <v>38</v>
      </c>
      <c r="I37" s="98">
        <f t="shared" si="3"/>
        <v>80</v>
      </c>
      <c r="J37" s="99">
        <v>4.5</v>
      </c>
      <c r="K37" s="100" t="s">
        <v>26</v>
      </c>
      <c r="L37" s="1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70"/>
      <c r="AA37" s="10">
        <f t="shared" si="4"/>
        <v>2</v>
      </c>
      <c r="AB37" s="10">
        <f t="shared" si="5"/>
        <v>0</v>
      </c>
      <c r="AC37" s="10">
        <f t="shared" si="6"/>
        <v>1</v>
      </c>
      <c r="AD37" s="10">
        <f t="shared" si="7"/>
        <v>0</v>
      </c>
      <c r="AE37" s="92" t="str">
        <f t="shared" si="8"/>
        <v>"4.50mm"</v>
      </c>
      <c r="AF37" s="93">
        <f t="shared" si="9"/>
        <v>4.5</v>
      </c>
      <c r="AG37" s="94">
        <f t="shared" si="10"/>
        <v>2</v>
      </c>
      <c r="AH37" s="94">
        <f t="shared" si="11"/>
        <v>1</v>
      </c>
      <c r="AI37" s="10">
        <f t="shared" si="12"/>
        <v>2</v>
      </c>
      <c r="AJ37" s="95">
        <f t="shared" si="13"/>
        <v>0</v>
      </c>
      <c r="AK37" s="10">
        <f t="shared" si="14"/>
        <v>1</v>
      </c>
      <c r="AL37" s="95">
        <f t="shared" si="15"/>
        <v>0</v>
      </c>
      <c r="AM37" s="10">
        <f t="shared" si="16"/>
        <v>4</v>
      </c>
      <c r="AN37" s="10">
        <f t="shared" si="17"/>
        <v>50</v>
      </c>
      <c r="AO37" s="10"/>
      <c r="AP37" s="70"/>
      <c r="AQ37" s="70"/>
      <c r="AR37" s="70"/>
      <c r="AS37" s="70"/>
      <c r="AT37" s="70"/>
      <c r="AU37" s="70"/>
      <c r="AV37" s="70"/>
      <c r="AW37" s="70"/>
      <c r="AX37" s="70"/>
    </row>
    <row r="38" ht="21.0" customHeight="1">
      <c r="A38" s="1"/>
      <c r="B38" s="96" t="str">
        <f t="shared" si="1"/>
        <v>//{ 1, 8000, 0, 9000, "5.00mm", 5.000, 42, 80  }, //  ось X ошибка</v>
      </c>
      <c r="G38" s="25"/>
      <c r="H38" s="101">
        <f t="shared" si="2"/>
        <v>42</v>
      </c>
      <c r="I38" s="98">
        <f t="shared" si="3"/>
        <v>80</v>
      </c>
      <c r="J38" s="99">
        <v>5.0</v>
      </c>
      <c r="K38" s="100" t="s">
        <v>26</v>
      </c>
      <c r="L38" s="1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70"/>
      <c r="AA38" s="10">
        <f t="shared" si="4"/>
        <v>1</v>
      </c>
      <c r="AB38" s="10">
        <f t="shared" si="5"/>
        <v>8000</v>
      </c>
      <c r="AC38" s="10">
        <f t="shared" si="6"/>
        <v>0</v>
      </c>
      <c r="AD38" s="10">
        <f t="shared" si="7"/>
        <v>9000</v>
      </c>
      <c r="AE38" s="92" t="str">
        <f t="shared" si="8"/>
        <v>"5.00mm"</v>
      </c>
      <c r="AF38" s="93">
        <f t="shared" si="9"/>
        <v>5</v>
      </c>
      <c r="AG38" s="94">
        <f t="shared" si="10"/>
        <v>1.8</v>
      </c>
      <c r="AH38" s="94">
        <f t="shared" si="11"/>
        <v>0.9</v>
      </c>
      <c r="AI38" s="10">
        <f t="shared" si="12"/>
        <v>1</v>
      </c>
      <c r="AJ38" s="95">
        <f t="shared" si="13"/>
        <v>8000</v>
      </c>
      <c r="AK38" s="10">
        <f t="shared" si="14"/>
        <v>0</v>
      </c>
      <c r="AL38" s="95">
        <f t="shared" si="15"/>
        <v>9000</v>
      </c>
      <c r="AM38" s="10">
        <f t="shared" si="16"/>
        <v>5</v>
      </c>
      <c r="AN38" s="10">
        <f t="shared" si="17"/>
        <v>0</v>
      </c>
      <c r="AO38" s="10"/>
      <c r="AP38" s="70"/>
      <c r="AQ38" s="70"/>
      <c r="AR38" s="70"/>
      <c r="AS38" s="70"/>
      <c r="AT38" s="70"/>
      <c r="AU38" s="70"/>
      <c r="AV38" s="70"/>
      <c r="AW38" s="70"/>
      <c r="AX38" s="70"/>
    </row>
    <row r="39" ht="21.0" customHeight="1">
      <c r="A39" s="1"/>
      <c r="B39" s="96" t="str">
        <f t="shared" si="1"/>
        <v>//{ 1, 6364, 0, 8182, "5.50mm", 5.500, 46, 80  }, //  ось X ошибка</v>
      </c>
      <c r="G39" s="25"/>
      <c r="H39" s="101">
        <f t="shared" si="2"/>
        <v>46</v>
      </c>
      <c r="I39" s="98">
        <f t="shared" si="3"/>
        <v>80</v>
      </c>
      <c r="J39" s="99">
        <v>5.5</v>
      </c>
      <c r="K39" s="100" t="s">
        <v>26</v>
      </c>
      <c r="L39" s="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70"/>
      <c r="AA39" s="10">
        <f t="shared" si="4"/>
        <v>1</v>
      </c>
      <c r="AB39" s="10">
        <f t="shared" si="5"/>
        <v>6364</v>
      </c>
      <c r="AC39" s="10">
        <f t="shared" si="6"/>
        <v>0</v>
      </c>
      <c r="AD39" s="10">
        <f t="shared" si="7"/>
        <v>8182</v>
      </c>
      <c r="AE39" s="92" t="str">
        <f t="shared" si="8"/>
        <v>"5.50mm"</v>
      </c>
      <c r="AF39" s="93">
        <f t="shared" si="9"/>
        <v>5.5</v>
      </c>
      <c r="AG39" s="94">
        <f t="shared" si="10"/>
        <v>1.6364</v>
      </c>
      <c r="AH39" s="94">
        <f t="shared" si="11"/>
        <v>0.8182</v>
      </c>
      <c r="AI39" s="10">
        <f t="shared" si="12"/>
        <v>1</v>
      </c>
      <c r="AJ39" s="95">
        <f t="shared" si="13"/>
        <v>6364</v>
      </c>
      <c r="AK39" s="10">
        <f t="shared" si="14"/>
        <v>0</v>
      </c>
      <c r="AL39" s="95">
        <f t="shared" si="15"/>
        <v>8182</v>
      </c>
      <c r="AM39" s="10">
        <f t="shared" si="16"/>
        <v>5</v>
      </c>
      <c r="AN39" s="10">
        <f t="shared" si="17"/>
        <v>50</v>
      </c>
      <c r="AO39" s="10"/>
      <c r="AP39" s="70"/>
      <c r="AQ39" s="70"/>
      <c r="AR39" s="70"/>
      <c r="AS39" s="70"/>
      <c r="AT39" s="70"/>
      <c r="AU39" s="70"/>
      <c r="AV39" s="70"/>
      <c r="AW39" s="70"/>
      <c r="AX39" s="70"/>
    </row>
    <row r="40" ht="21.0" customHeight="1">
      <c r="A40" s="1"/>
      <c r="B40" s="96" t="str">
        <f t="shared" si="1"/>
        <v>//{ 1, 5000, 0, 7500, "6.00mm", 6.000, 50, 80  }, //  ось X ошибка</v>
      </c>
      <c r="G40" s="25"/>
      <c r="H40" s="101">
        <f t="shared" si="2"/>
        <v>50</v>
      </c>
      <c r="I40" s="98">
        <f t="shared" si="3"/>
        <v>80</v>
      </c>
      <c r="J40" s="99">
        <v>6.0</v>
      </c>
      <c r="K40" s="100" t="s">
        <v>26</v>
      </c>
      <c r="L40" s="1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70"/>
      <c r="AA40" s="10">
        <f t="shared" si="4"/>
        <v>1</v>
      </c>
      <c r="AB40" s="10">
        <f t="shared" si="5"/>
        <v>5000</v>
      </c>
      <c r="AC40" s="10">
        <f t="shared" si="6"/>
        <v>0</v>
      </c>
      <c r="AD40" s="10">
        <f t="shared" si="7"/>
        <v>7500</v>
      </c>
      <c r="AE40" s="92" t="str">
        <f t="shared" si="8"/>
        <v>"6.00mm"</v>
      </c>
      <c r="AF40" s="93">
        <f t="shared" si="9"/>
        <v>6</v>
      </c>
      <c r="AG40" s="94">
        <f t="shared" si="10"/>
        <v>1.5</v>
      </c>
      <c r="AH40" s="94">
        <f t="shared" si="11"/>
        <v>0.75</v>
      </c>
      <c r="AI40" s="10">
        <f t="shared" si="12"/>
        <v>1</v>
      </c>
      <c r="AJ40" s="95">
        <f t="shared" si="13"/>
        <v>5000</v>
      </c>
      <c r="AK40" s="10">
        <f t="shared" si="14"/>
        <v>0</v>
      </c>
      <c r="AL40" s="95">
        <f t="shared" si="15"/>
        <v>7500</v>
      </c>
      <c r="AM40" s="10">
        <f t="shared" si="16"/>
        <v>6</v>
      </c>
      <c r="AN40" s="10">
        <f t="shared" si="17"/>
        <v>0</v>
      </c>
      <c r="AO40" s="10"/>
      <c r="AP40" s="70"/>
      <c r="AQ40" s="70"/>
      <c r="AR40" s="70"/>
      <c r="AS40" s="70"/>
      <c r="AT40" s="70"/>
      <c r="AU40" s="70"/>
      <c r="AV40" s="70"/>
      <c r="AW40" s="70"/>
      <c r="AX40" s="70"/>
    </row>
    <row r="41" ht="36.75" customHeight="1">
      <c r="A41" s="1"/>
      <c r="B41" s="103" t="s">
        <v>27</v>
      </c>
      <c r="G41" s="25"/>
      <c r="H41" s="104"/>
      <c r="I41" s="105"/>
      <c r="J41" s="105"/>
      <c r="K41" s="106"/>
      <c r="L41" s="1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70"/>
      <c r="AA41" s="10"/>
      <c r="AB41" s="10"/>
      <c r="AC41" s="10"/>
      <c r="AD41" s="10"/>
      <c r="AE41" s="92"/>
      <c r="AF41" s="93"/>
      <c r="AG41" s="94"/>
      <c r="AH41" s="94"/>
      <c r="AI41" s="10"/>
      <c r="AJ41" s="95"/>
      <c r="AK41" s="10"/>
      <c r="AL41" s="95"/>
      <c r="AM41" s="10"/>
      <c r="AN41" s="10"/>
      <c r="AO41" s="10"/>
      <c r="AP41" s="70"/>
      <c r="AQ41" s="70"/>
      <c r="AR41" s="70"/>
      <c r="AS41" s="70"/>
      <c r="AT41" s="70"/>
      <c r="AU41" s="70"/>
      <c r="AV41" s="70"/>
      <c r="AW41" s="70"/>
      <c r="AX41" s="70"/>
    </row>
    <row r="42" ht="15.75" customHeight="1">
      <c r="A42" s="1"/>
      <c r="B42" s="96" t="str">
        <f t="shared" ref="B42:B68" si="18">IF(AND(AG42&lt;1,AH42&lt;1),CONCATENATE("   //   шаг ",J42," не допустим на этом железе!"),
IF(AND(AG42&gt;255,AH42&gt;255),CONCATENATE("   //   шаг ",J42," не допустим на этом железе!"),
IF(OR(AG42&lt;1,AG42&gt;255),CONCATENATE("//","{ ",AA42,", ",AB42,", ",AC42,", ",AD42,", ",AE42,", ",SUBSTITUTE(AF42,",","."),", ",H42,", ",I42,"  },"," //  ось Z ошибка"),
IF(OR(AH42&lt;1,AH42&gt;255),CONCATENATE("//","{  ",AA42,", ",AB42,", ",AC42,", ",AD42,", ",AE42,", ",SUBSTITUTE(AF42,",","."),", ",H42,", ",I42,"  },"," //  ось X ошибка"),
IF(AND(AG42&gt;=1,AH42&gt;=1),CONCATENATE("{ ",AA42,", ",AB42,", ",AC42,", ",AD42,", ",AE42,", ",SUBSTITUTE(AF42,",","."),", ",H42,", ",I42,"  },"))))))</f>
        <v>{ 2, 1260, 1, 630, " 6tpi ", 4.233, 36, 80  },</v>
      </c>
      <c r="G42" s="25"/>
      <c r="H42" s="101">
        <f t="shared" ref="H42:H68" si="19">ROUND(25.4/J42*8+2,0)</f>
        <v>36</v>
      </c>
      <c r="I42" s="98">
        <f t="shared" ref="I42:I68" si="20">IF(OR(AG42&lt;2,AH42&lt;2),MROUND((140/AF42+280)/4,20),MROUND(140/AF42+280,20))</f>
        <v>80</v>
      </c>
      <c r="J42" s="99">
        <v>6.0</v>
      </c>
      <c r="K42" s="107" t="s">
        <v>28</v>
      </c>
      <c r="L42" s="108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70"/>
      <c r="AA42" s="10">
        <f t="shared" ref="AA42:AA68" si="21">QUOTIENT(AG42,1)</f>
        <v>2</v>
      </c>
      <c r="AB42" s="10">
        <f t="shared" ref="AB42:AB68" si="22">ROUND(((AG42-AI42)*10000),0)</f>
        <v>1260</v>
      </c>
      <c r="AC42" s="10">
        <f t="shared" ref="AC42:AC68" si="23">QUOTIENT(AH42,1)</f>
        <v>1</v>
      </c>
      <c r="AD42" s="10">
        <f t="shared" ref="AD42:AD68" si="24">ROUND(((AH42-AK42)*10000),0)</f>
        <v>630</v>
      </c>
      <c r="AE42" s="92" t="str">
        <f t="shared" ref="AE42:AE68" si="25">IF(J42&lt;10,(CONCATENATE(""" ",J42,"tpi """)),(CONCATENATE("""",J42,"tpi """)))</f>
        <v>" 6tpi "</v>
      </c>
      <c r="AF42" s="93">
        <f t="shared" ref="AF42:AF68" si="26">ROUND(25.4/J42,3)</f>
        <v>4.233</v>
      </c>
      <c r="AG42" s="94">
        <f t="shared" ref="AG42:AG68" si="27">ROUND((($B$6*2)/($D$6/$H$6*(25.4/J42))),4)</f>
        <v>2.126</v>
      </c>
      <c r="AH42" s="94">
        <f t="shared" ref="AH42:AH68" si="28">ROUND(($B$6*2)/($F$6/$J$6*(25.4/J42)),4)</f>
        <v>1.063</v>
      </c>
      <c r="AI42" s="10">
        <f t="shared" ref="AI42:AI68" si="29">QUOTIENT(AG42,1)</f>
        <v>2</v>
      </c>
      <c r="AJ42" s="95">
        <f t="shared" ref="AJ42:AJ68" si="30">ROUND(((AG42-AI42)*10000),1)</f>
        <v>1260</v>
      </c>
      <c r="AK42" s="10">
        <f t="shared" ref="AK42:AK68" si="31">QUOTIENT(AH42,1)</f>
        <v>1</v>
      </c>
      <c r="AL42" s="95">
        <f t="shared" ref="AL42:AL68" si="32">ROUND(((AH42-AK42)*10000),0)</f>
        <v>630</v>
      </c>
      <c r="AM42" s="10"/>
      <c r="AN42" s="10">
        <f t="shared" ref="AN42:AN68" si="33">(AF42-AM42)*100</f>
        <v>423.3</v>
      </c>
      <c r="AO42" s="10"/>
      <c r="AP42" s="70"/>
      <c r="AQ42" s="70"/>
      <c r="AR42" s="70"/>
      <c r="AS42" s="70"/>
      <c r="AT42" s="70"/>
      <c r="AU42" s="70"/>
      <c r="AV42" s="70"/>
      <c r="AW42" s="70"/>
      <c r="AX42" s="70"/>
    </row>
    <row r="43" ht="15.75" customHeight="1">
      <c r="A43" s="1"/>
      <c r="B43" s="96" t="str">
        <f t="shared" si="18"/>
        <v>{ 2, 4803, 1, 2402, " 7tpi ", 3.629, 31, 80  },</v>
      </c>
      <c r="G43" s="25"/>
      <c r="H43" s="101">
        <f t="shared" si="19"/>
        <v>31</v>
      </c>
      <c r="I43" s="98">
        <f t="shared" si="20"/>
        <v>80</v>
      </c>
      <c r="J43" s="99">
        <v>7.0</v>
      </c>
      <c r="K43" s="107" t="s">
        <v>28</v>
      </c>
      <c r="L43" s="108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70"/>
      <c r="AA43" s="10">
        <f t="shared" si="21"/>
        <v>2</v>
      </c>
      <c r="AB43" s="10">
        <f t="shared" si="22"/>
        <v>4803</v>
      </c>
      <c r="AC43" s="10">
        <f t="shared" si="23"/>
        <v>1</v>
      </c>
      <c r="AD43" s="10">
        <f t="shared" si="24"/>
        <v>2402</v>
      </c>
      <c r="AE43" s="92" t="str">
        <f t="shared" si="25"/>
        <v>" 7tpi "</v>
      </c>
      <c r="AF43" s="93">
        <f t="shared" si="26"/>
        <v>3.629</v>
      </c>
      <c r="AG43" s="94">
        <f t="shared" si="27"/>
        <v>2.4803</v>
      </c>
      <c r="AH43" s="94">
        <f t="shared" si="28"/>
        <v>1.2402</v>
      </c>
      <c r="AI43" s="10">
        <f t="shared" si="29"/>
        <v>2</v>
      </c>
      <c r="AJ43" s="95">
        <f t="shared" si="30"/>
        <v>4803</v>
      </c>
      <c r="AK43" s="10">
        <f t="shared" si="31"/>
        <v>1</v>
      </c>
      <c r="AL43" s="95">
        <f t="shared" si="32"/>
        <v>2402</v>
      </c>
      <c r="AM43" s="10"/>
      <c r="AN43" s="10">
        <f t="shared" si="33"/>
        <v>362.9</v>
      </c>
      <c r="AO43" s="10"/>
      <c r="AP43" s="70"/>
      <c r="AQ43" s="70"/>
      <c r="AR43" s="70"/>
      <c r="AS43" s="70"/>
      <c r="AT43" s="70"/>
      <c r="AU43" s="70"/>
      <c r="AV43" s="70"/>
      <c r="AW43" s="70"/>
      <c r="AX43" s="70"/>
    </row>
    <row r="44" ht="15.75" customHeight="1">
      <c r="A44" s="1"/>
      <c r="B44" s="96" t="str">
        <f t="shared" si="18"/>
        <v>{ 2, 8346, 1, 4173, " 8tpi ", 3.175, 27, 80  },</v>
      </c>
      <c r="G44" s="25"/>
      <c r="H44" s="101">
        <f t="shared" si="19"/>
        <v>27</v>
      </c>
      <c r="I44" s="98">
        <f t="shared" si="20"/>
        <v>80</v>
      </c>
      <c r="J44" s="99">
        <v>8.0</v>
      </c>
      <c r="K44" s="107" t="s">
        <v>28</v>
      </c>
      <c r="L44" s="108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70"/>
      <c r="AA44" s="10">
        <f t="shared" si="21"/>
        <v>2</v>
      </c>
      <c r="AB44" s="10">
        <f t="shared" si="22"/>
        <v>8346</v>
      </c>
      <c r="AC44" s="10">
        <f t="shared" si="23"/>
        <v>1</v>
      </c>
      <c r="AD44" s="10">
        <f t="shared" si="24"/>
        <v>4173</v>
      </c>
      <c r="AE44" s="92" t="str">
        <f t="shared" si="25"/>
        <v>" 8tpi "</v>
      </c>
      <c r="AF44" s="93">
        <f t="shared" si="26"/>
        <v>3.175</v>
      </c>
      <c r="AG44" s="94">
        <f t="shared" si="27"/>
        <v>2.8346</v>
      </c>
      <c r="AH44" s="94">
        <f t="shared" si="28"/>
        <v>1.4173</v>
      </c>
      <c r="AI44" s="10">
        <f t="shared" si="29"/>
        <v>2</v>
      </c>
      <c r="AJ44" s="95">
        <f t="shared" si="30"/>
        <v>8346</v>
      </c>
      <c r="AK44" s="10">
        <f t="shared" si="31"/>
        <v>1</v>
      </c>
      <c r="AL44" s="95">
        <f t="shared" si="32"/>
        <v>4173</v>
      </c>
      <c r="AM44" s="10"/>
      <c r="AN44" s="10">
        <f t="shared" si="33"/>
        <v>317.5</v>
      </c>
      <c r="AO44" s="10"/>
      <c r="AP44" s="70"/>
      <c r="AQ44" s="70"/>
      <c r="AR44" s="70"/>
      <c r="AS44" s="70"/>
      <c r="AT44" s="70"/>
      <c r="AU44" s="70"/>
      <c r="AV44" s="70"/>
      <c r="AW44" s="70"/>
      <c r="AX44" s="70"/>
    </row>
    <row r="45" ht="15.75" customHeight="1">
      <c r="A45" s="1"/>
      <c r="B45" s="96" t="str">
        <f t="shared" si="18"/>
        <v>{ 3, 1890, 1, 5945, " 9tpi ", 2.822, 25, 80  },</v>
      </c>
      <c r="G45" s="25"/>
      <c r="H45" s="101">
        <f t="shared" si="19"/>
        <v>25</v>
      </c>
      <c r="I45" s="98">
        <f t="shared" si="20"/>
        <v>80</v>
      </c>
      <c r="J45" s="99">
        <v>9.0</v>
      </c>
      <c r="K45" s="107" t="s">
        <v>28</v>
      </c>
      <c r="L45" s="108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70"/>
      <c r="AA45" s="10">
        <f t="shared" si="21"/>
        <v>3</v>
      </c>
      <c r="AB45" s="10">
        <f t="shared" si="22"/>
        <v>1890</v>
      </c>
      <c r="AC45" s="10">
        <f t="shared" si="23"/>
        <v>1</v>
      </c>
      <c r="AD45" s="10">
        <f t="shared" si="24"/>
        <v>5945</v>
      </c>
      <c r="AE45" s="92" t="str">
        <f t="shared" si="25"/>
        <v>" 9tpi "</v>
      </c>
      <c r="AF45" s="93">
        <f t="shared" si="26"/>
        <v>2.822</v>
      </c>
      <c r="AG45" s="94">
        <f t="shared" si="27"/>
        <v>3.189</v>
      </c>
      <c r="AH45" s="94">
        <f t="shared" si="28"/>
        <v>1.5945</v>
      </c>
      <c r="AI45" s="10">
        <f t="shared" si="29"/>
        <v>3</v>
      </c>
      <c r="AJ45" s="95">
        <f t="shared" si="30"/>
        <v>1890</v>
      </c>
      <c r="AK45" s="10">
        <f t="shared" si="31"/>
        <v>1</v>
      </c>
      <c r="AL45" s="95">
        <f t="shared" si="32"/>
        <v>5945</v>
      </c>
      <c r="AM45" s="10"/>
      <c r="AN45" s="10">
        <f t="shared" si="33"/>
        <v>282.2</v>
      </c>
      <c r="AO45" s="10"/>
      <c r="AP45" s="70"/>
      <c r="AQ45" s="70"/>
      <c r="AR45" s="70"/>
      <c r="AS45" s="70"/>
      <c r="AT45" s="70"/>
      <c r="AU45" s="70"/>
      <c r="AV45" s="70"/>
      <c r="AW45" s="70"/>
      <c r="AX45" s="70"/>
    </row>
    <row r="46" ht="15.75" customHeight="1">
      <c r="A46" s="1"/>
      <c r="B46" s="96" t="str">
        <f t="shared" si="18"/>
        <v>{ 3, 5433, 1, 7717, "10tpi ", 2.540, 22, 80  },</v>
      </c>
      <c r="G46" s="25"/>
      <c r="H46" s="101">
        <f t="shared" si="19"/>
        <v>22</v>
      </c>
      <c r="I46" s="98">
        <f t="shared" si="20"/>
        <v>80</v>
      </c>
      <c r="J46" s="99">
        <v>10.0</v>
      </c>
      <c r="K46" s="107" t="s">
        <v>28</v>
      </c>
      <c r="L46" s="108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70"/>
      <c r="AA46" s="10">
        <f t="shared" si="21"/>
        <v>3</v>
      </c>
      <c r="AB46" s="10">
        <f t="shared" si="22"/>
        <v>5433</v>
      </c>
      <c r="AC46" s="10">
        <f t="shared" si="23"/>
        <v>1</v>
      </c>
      <c r="AD46" s="10">
        <f t="shared" si="24"/>
        <v>7717</v>
      </c>
      <c r="AE46" s="92" t="str">
        <f t="shared" si="25"/>
        <v>"10tpi "</v>
      </c>
      <c r="AF46" s="93">
        <f t="shared" si="26"/>
        <v>2.54</v>
      </c>
      <c r="AG46" s="94">
        <f t="shared" si="27"/>
        <v>3.5433</v>
      </c>
      <c r="AH46" s="94">
        <f t="shared" si="28"/>
        <v>1.7717</v>
      </c>
      <c r="AI46" s="10">
        <f t="shared" si="29"/>
        <v>3</v>
      </c>
      <c r="AJ46" s="95">
        <f t="shared" si="30"/>
        <v>5433</v>
      </c>
      <c r="AK46" s="10">
        <f t="shared" si="31"/>
        <v>1</v>
      </c>
      <c r="AL46" s="95">
        <f t="shared" si="32"/>
        <v>7717</v>
      </c>
      <c r="AM46" s="10"/>
      <c r="AN46" s="10">
        <f t="shared" si="33"/>
        <v>254</v>
      </c>
      <c r="AO46" s="10"/>
      <c r="AP46" s="70"/>
      <c r="AQ46" s="70"/>
      <c r="AR46" s="70"/>
      <c r="AS46" s="70"/>
      <c r="AT46" s="70"/>
      <c r="AU46" s="70"/>
      <c r="AV46" s="70"/>
      <c r="AW46" s="70"/>
      <c r="AX46" s="70"/>
    </row>
    <row r="47" ht="15.75" customHeight="1">
      <c r="A47" s="1"/>
      <c r="B47" s="96" t="str">
        <f t="shared" si="18"/>
        <v>{ 3, 8976, 1, 9488, "11tpi ", 2.309, 20, 80  },</v>
      </c>
      <c r="G47" s="25"/>
      <c r="H47" s="101">
        <f t="shared" si="19"/>
        <v>20</v>
      </c>
      <c r="I47" s="98">
        <f t="shared" si="20"/>
        <v>80</v>
      </c>
      <c r="J47" s="99">
        <v>11.0</v>
      </c>
      <c r="K47" s="107" t="s">
        <v>28</v>
      </c>
      <c r="L47" s="108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70"/>
      <c r="AA47" s="10">
        <f t="shared" si="21"/>
        <v>3</v>
      </c>
      <c r="AB47" s="10">
        <f t="shared" si="22"/>
        <v>8976</v>
      </c>
      <c r="AC47" s="10">
        <f t="shared" si="23"/>
        <v>1</v>
      </c>
      <c r="AD47" s="10">
        <f t="shared" si="24"/>
        <v>9488</v>
      </c>
      <c r="AE47" s="92" t="str">
        <f t="shared" si="25"/>
        <v>"11tpi "</v>
      </c>
      <c r="AF47" s="93">
        <f t="shared" si="26"/>
        <v>2.309</v>
      </c>
      <c r="AG47" s="94">
        <f t="shared" si="27"/>
        <v>3.8976</v>
      </c>
      <c r="AH47" s="94">
        <f t="shared" si="28"/>
        <v>1.9488</v>
      </c>
      <c r="AI47" s="10">
        <f t="shared" si="29"/>
        <v>3</v>
      </c>
      <c r="AJ47" s="95">
        <f t="shared" si="30"/>
        <v>8976</v>
      </c>
      <c r="AK47" s="10">
        <f t="shared" si="31"/>
        <v>1</v>
      </c>
      <c r="AL47" s="95">
        <f t="shared" si="32"/>
        <v>9488</v>
      </c>
      <c r="AM47" s="10"/>
      <c r="AN47" s="10">
        <f t="shared" si="33"/>
        <v>230.9</v>
      </c>
      <c r="AO47" s="10"/>
      <c r="AP47" s="70"/>
      <c r="AQ47" s="70"/>
      <c r="AR47" s="70"/>
      <c r="AS47" s="70"/>
      <c r="AT47" s="70"/>
      <c r="AU47" s="70"/>
      <c r="AV47" s="70"/>
      <c r="AW47" s="70"/>
      <c r="AX47" s="70"/>
    </row>
    <row r="48" ht="15.75" customHeight="1">
      <c r="A48" s="1"/>
      <c r="B48" s="96" t="str">
        <f t="shared" si="18"/>
        <v>{ 4, 2520, 2, 1260, "12tpi ", 2.117, 19, 340  },</v>
      </c>
      <c r="G48" s="25"/>
      <c r="H48" s="101">
        <f t="shared" si="19"/>
        <v>19</v>
      </c>
      <c r="I48" s="98">
        <f t="shared" si="20"/>
        <v>340</v>
      </c>
      <c r="J48" s="99">
        <v>12.0</v>
      </c>
      <c r="K48" s="107" t="s">
        <v>28</v>
      </c>
      <c r="L48" s="108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70"/>
      <c r="AA48" s="10">
        <f t="shared" si="21"/>
        <v>4</v>
      </c>
      <c r="AB48" s="10">
        <f t="shared" si="22"/>
        <v>2520</v>
      </c>
      <c r="AC48" s="10">
        <f t="shared" si="23"/>
        <v>2</v>
      </c>
      <c r="AD48" s="10">
        <f t="shared" si="24"/>
        <v>1260</v>
      </c>
      <c r="AE48" s="92" t="str">
        <f t="shared" si="25"/>
        <v>"12tpi "</v>
      </c>
      <c r="AF48" s="93">
        <f t="shared" si="26"/>
        <v>2.117</v>
      </c>
      <c r="AG48" s="94">
        <f t="shared" si="27"/>
        <v>4.252</v>
      </c>
      <c r="AH48" s="94">
        <f t="shared" si="28"/>
        <v>2.126</v>
      </c>
      <c r="AI48" s="10">
        <f t="shared" si="29"/>
        <v>4</v>
      </c>
      <c r="AJ48" s="95">
        <f t="shared" si="30"/>
        <v>2520</v>
      </c>
      <c r="AK48" s="10">
        <f t="shared" si="31"/>
        <v>2</v>
      </c>
      <c r="AL48" s="95">
        <f t="shared" si="32"/>
        <v>1260</v>
      </c>
      <c r="AM48" s="10"/>
      <c r="AN48" s="10">
        <f t="shared" si="33"/>
        <v>211.7</v>
      </c>
      <c r="AO48" s="10"/>
      <c r="AP48" s="70"/>
      <c r="AQ48" s="70"/>
      <c r="AR48" s="70"/>
      <c r="AS48" s="70"/>
      <c r="AT48" s="70"/>
      <c r="AU48" s="70"/>
      <c r="AV48" s="70"/>
      <c r="AW48" s="70"/>
      <c r="AX48" s="70"/>
    </row>
    <row r="49" ht="15.75" customHeight="1">
      <c r="A49" s="1"/>
      <c r="B49" s="96" t="str">
        <f t="shared" si="18"/>
        <v>{ 4, 6063, 2, 3031, "13tpi ", 1.954, 18, 360  },</v>
      </c>
      <c r="G49" s="25"/>
      <c r="H49" s="101">
        <f t="shared" si="19"/>
        <v>18</v>
      </c>
      <c r="I49" s="98">
        <f t="shared" si="20"/>
        <v>360</v>
      </c>
      <c r="J49" s="99">
        <v>13.0</v>
      </c>
      <c r="K49" s="107" t="s">
        <v>28</v>
      </c>
      <c r="L49" s="108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70"/>
      <c r="AA49" s="10">
        <f t="shared" si="21"/>
        <v>4</v>
      </c>
      <c r="AB49" s="10">
        <f t="shared" si="22"/>
        <v>6063</v>
      </c>
      <c r="AC49" s="10">
        <f t="shared" si="23"/>
        <v>2</v>
      </c>
      <c r="AD49" s="10">
        <f t="shared" si="24"/>
        <v>3031</v>
      </c>
      <c r="AE49" s="92" t="str">
        <f t="shared" si="25"/>
        <v>"13tpi "</v>
      </c>
      <c r="AF49" s="93">
        <f t="shared" si="26"/>
        <v>1.954</v>
      </c>
      <c r="AG49" s="94">
        <f t="shared" si="27"/>
        <v>4.6063</v>
      </c>
      <c r="AH49" s="94">
        <f t="shared" si="28"/>
        <v>2.3031</v>
      </c>
      <c r="AI49" s="10">
        <f t="shared" si="29"/>
        <v>4</v>
      </c>
      <c r="AJ49" s="95">
        <f t="shared" si="30"/>
        <v>6063</v>
      </c>
      <c r="AK49" s="10">
        <f t="shared" si="31"/>
        <v>2</v>
      </c>
      <c r="AL49" s="95">
        <f t="shared" si="32"/>
        <v>3031</v>
      </c>
      <c r="AM49" s="10"/>
      <c r="AN49" s="10">
        <f t="shared" si="33"/>
        <v>195.4</v>
      </c>
      <c r="AO49" s="10"/>
      <c r="AP49" s="70"/>
      <c r="AQ49" s="70"/>
      <c r="AR49" s="70"/>
      <c r="AS49" s="70"/>
      <c r="AT49" s="70"/>
      <c r="AU49" s="70"/>
      <c r="AV49" s="70"/>
      <c r="AW49" s="70"/>
      <c r="AX49" s="70"/>
    </row>
    <row r="50" ht="15.75" customHeight="1">
      <c r="A50" s="1"/>
      <c r="B50" s="96" t="str">
        <f t="shared" si="18"/>
        <v>{ 4, 9606, 2, 4803, "14tpi ", 1.814, 17, 360  },</v>
      </c>
      <c r="G50" s="25"/>
      <c r="H50" s="101">
        <f t="shared" si="19"/>
        <v>17</v>
      </c>
      <c r="I50" s="98">
        <f t="shared" si="20"/>
        <v>360</v>
      </c>
      <c r="J50" s="99">
        <v>14.0</v>
      </c>
      <c r="K50" s="107" t="s">
        <v>28</v>
      </c>
      <c r="L50" s="108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70"/>
      <c r="AA50" s="10">
        <f t="shared" si="21"/>
        <v>4</v>
      </c>
      <c r="AB50" s="10">
        <f t="shared" si="22"/>
        <v>9606</v>
      </c>
      <c r="AC50" s="10">
        <f t="shared" si="23"/>
        <v>2</v>
      </c>
      <c r="AD50" s="10">
        <f t="shared" si="24"/>
        <v>4803</v>
      </c>
      <c r="AE50" s="92" t="str">
        <f t="shared" si="25"/>
        <v>"14tpi "</v>
      </c>
      <c r="AF50" s="93">
        <f t="shared" si="26"/>
        <v>1.814</v>
      </c>
      <c r="AG50" s="94">
        <f t="shared" si="27"/>
        <v>4.9606</v>
      </c>
      <c r="AH50" s="94">
        <f t="shared" si="28"/>
        <v>2.4803</v>
      </c>
      <c r="AI50" s="10">
        <f t="shared" si="29"/>
        <v>4</v>
      </c>
      <c r="AJ50" s="95">
        <f t="shared" si="30"/>
        <v>9606</v>
      </c>
      <c r="AK50" s="10">
        <f t="shared" si="31"/>
        <v>2</v>
      </c>
      <c r="AL50" s="95">
        <f t="shared" si="32"/>
        <v>4803</v>
      </c>
      <c r="AM50" s="10"/>
      <c r="AN50" s="10">
        <f t="shared" si="33"/>
        <v>181.4</v>
      </c>
      <c r="AO50" s="10"/>
      <c r="AP50" s="70"/>
      <c r="AQ50" s="70"/>
      <c r="AR50" s="70"/>
      <c r="AS50" s="70"/>
      <c r="AT50" s="70"/>
      <c r="AU50" s="70"/>
      <c r="AV50" s="70"/>
      <c r="AW50" s="70"/>
      <c r="AX50" s="70"/>
    </row>
    <row r="51" ht="15.75" customHeight="1">
      <c r="A51" s="1"/>
      <c r="B51" s="96" t="str">
        <f t="shared" si="18"/>
        <v>{ 5, 6693, 2, 8346, "16tpi ", 1.588, 15, 360  },</v>
      </c>
      <c r="G51" s="25"/>
      <c r="H51" s="101">
        <f t="shared" si="19"/>
        <v>15</v>
      </c>
      <c r="I51" s="98">
        <f t="shared" si="20"/>
        <v>360</v>
      </c>
      <c r="J51" s="99">
        <v>16.0</v>
      </c>
      <c r="K51" s="107" t="s">
        <v>28</v>
      </c>
      <c r="L51" s="108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70"/>
      <c r="AA51" s="10">
        <f t="shared" si="21"/>
        <v>5</v>
      </c>
      <c r="AB51" s="10">
        <f t="shared" si="22"/>
        <v>6693</v>
      </c>
      <c r="AC51" s="10">
        <f t="shared" si="23"/>
        <v>2</v>
      </c>
      <c r="AD51" s="10">
        <f t="shared" si="24"/>
        <v>8346</v>
      </c>
      <c r="AE51" s="92" t="str">
        <f t="shared" si="25"/>
        <v>"16tpi "</v>
      </c>
      <c r="AF51" s="93">
        <f t="shared" si="26"/>
        <v>1.588</v>
      </c>
      <c r="AG51" s="94">
        <f t="shared" si="27"/>
        <v>5.6693</v>
      </c>
      <c r="AH51" s="94">
        <f t="shared" si="28"/>
        <v>2.8346</v>
      </c>
      <c r="AI51" s="10">
        <f t="shared" si="29"/>
        <v>5</v>
      </c>
      <c r="AJ51" s="95">
        <f t="shared" si="30"/>
        <v>6693</v>
      </c>
      <c r="AK51" s="10">
        <f t="shared" si="31"/>
        <v>2</v>
      </c>
      <c r="AL51" s="95">
        <f t="shared" si="32"/>
        <v>8346</v>
      </c>
      <c r="AM51" s="10"/>
      <c r="AN51" s="10">
        <f t="shared" si="33"/>
        <v>158.8</v>
      </c>
      <c r="AO51" s="10"/>
      <c r="AP51" s="70"/>
      <c r="AQ51" s="70"/>
      <c r="AR51" s="70"/>
      <c r="AS51" s="70"/>
      <c r="AT51" s="70"/>
      <c r="AU51" s="70"/>
      <c r="AV51" s="70"/>
      <c r="AW51" s="70"/>
      <c r="AX51" s="70"/>
    </row>
    <row r="52" ht="15.75" customHeight="1">
      <c r="A52" s="1"/>
      <c r="B52" s="96" t="str">
        <f t="shared" si="18"/>
        <v>{ 6, 3780, 3, 1890, "18tpi ", 1.411, 13, 380  },</v>
      </c>
      <c r="G52" s="25"/>
      <c r="H52" s="101">
        <f t="shared" si="19"/>
        <v>13</v>
      </c>
      <c r="I52" s="98">
        <f t="shared" si="20"/>
        <v>380</v>
      </c>
      <c r="J52" s="99">
        <v>18.0</v>
      </c>
      <c r="K52" s="107" t="s">
        <v>28</v>
      </c>
      <c r="L52" s="108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70"/>
      <c r="AA52" s="10">
        <f t="shared" si="21"/>
        <v>6</v>
      </c>
      <c r="AB52" s="10">
        <f t="shared" si="22"/>
        <v>3780</v>
      </c>
      <c r="AC52" s="10">
        <f t="shared" si="23"/>
        <v>3</v>
      </c>
      <c r="AD52" s="10">
        <f t="shared" si="24"/>
        <v>1890</v>
      </c>
      <c r="AE52" s="92" t="str">
        <f t="shared" si="25"/>
        <v>"18tpi "</v>
      </c>
      <c r="AF52" s="93">
        <f t="shared" si="26"/>
        <v>1.411</v>
      </c>
      <c r="AG52" s="94">
        <f t="shared" si="27"/>
        <v>6.378</v>
      </c>
      <c r="AH52" s="94">
        <f t="shared" si="28"/>
        <v>3.189</v>
      </c>
      <c r="AI52" s="10">
        <f t="shared" si="29"/>
        <v>6</v>
      </c>
      <c r="AJ52" s="95">
        <f t="shared" si="30"/>
        <v>3780</v>
      </c>
      <c r="AK52" s="10">
        <f t="shared" si="31"/>
        <v>3</v>
      </c>
      <c r="AL52" s="95">
        <f t="shared" si="32"/>
        <v>1890</v>
      </c>
      <c r="AM52" s="10"/>
      <c r="AN52" s="10">
        <f t="shared" si="33"/>
        <v>141.1</v>
      </c>
      <c r="AO52" s="10"/>
      <c r="AP52" s="70"/>
      <c r="AQ52" s="70"/>
      <c r="AR52" s="70"/>
      <c r="AS52" s="70"/>
      <c r="AT52" s="70"/>
      <c r="AU52" s="70"/>
      <c r="AV52" s="70"/>
      <c r="AW52" s="70"/>
      <c r="AX52" s="70"/>
    </row>
    <row r="53" ht="15.75" customHeight="1">
      <c r="A53" s="1"/>
      <c r="B53" s="96" t="str">
        <f t="shared" si="18"/>
        <v>{ 6, 7323, 3, 3661, "19tpi ", 1.337, 13, 380  },</v>
      </c>
      <c r="G53" s="25"/>
      <c r="H53" s="101">
        <f t="shared" si="19"/>
        <v>13</v>
      </c>
      <c r="I53" s="98">
        <f t="shared" si="20"/>
        <v>380</v>
      </c>
      <c r="J53" s="99">
        <v>19.0</v>
      </c>
      <c r="K53" s="107" t="s">
        <v>28</v>
      </c>
      <c r="L53" s="108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70"/>
      <c r="AA53" s="10">
        <f t="shared" si="21"/>
        <v>6</v>
      </c>
      <c r="AB53" s="10">
        <f t="shared" si="22"/>
        <v>7323</v>
      </c>
      <c r="AC53" s="10">
        <f t="shared" si="23"/>
        <v>3</v>
      </c>
      <c r="AD53" s="10">
        <f t="shared" si="24"/>
        <v>3661</v>
      </c>
      <c r="AE53" s="92" t="str">
        <f t="shared" si="25"/>
        <v>"19tpi "</v>
      </c>
      <c r="AF53" s="93">
        <f t="shared" si="26"/>
        <v>1.337</v>
      </c>
      <c r="AG53" s="94">
        <f t="shared" si="27"/>
        <v>6.7323</v>
      </c>
      <c r="AH53" s="94">
        <f t="shared" si="28"/>
        <v>3.3661</v>
      </c>
      <c r="AI53" s="10">
        <f t="shared" si="29"/>
        <v>6</v>
      </c>
      <c r="AJ53" s="95">
        <f t="shared" si="30"/>
        <v>7323</v>
      </c>
      <c r="AK53" s="10">
        <f t="shared" si="31"/>
        <v>3</v>
      </c>
      <c r="AL53" s="95">
        <f t="shared" si="32"/>
        <v>3661</v>
      </c>
      <c r="AM53" s="10"/>
      <c r="AN53" s="10">
        <f t="shared" si="33"/>
        <v>133.7</v>
      </c>
      <c r="AO53" s="10"/>
      <c r="AP53" s="70"/>
      <c r="AQ53" s="70"/>
      <c r="AR53" s="70"/>
      <c r="AS53" s="70"/>
      <c r="AT53" s="70"/>
      <c r="AU53" s="70"/>
      <c r="AV53" s="70"/>
      <c r="AW53" s="70"/>
      <c r="AX53" s="70"/>
    </row>
    <row r="54" ht="15.75" customHeight="1">
      <c r="A54" s="1"/>
      <c r="B54" s="96" t="str">
        <f t="shared" si="18"/>
        <v>{ 7, 866, 3, 5433, "20tpi ", 1.270, 12, 400  },</v>
      </c>
      <c r="G54" s="25"/>
      <c r="H54" s="101">
        <f t="shared" si="19"/>
        <v>12</v>
      </c>
      <c r="I54" s="98">
        <f t="shared" si="20"/>
        <v>400</v>
      </c>
      <c r="J54" s="99">
        <v>20.0</v>
      </c>
      <c r="K54" s="107" t="s">
        <v>28</v>
      </c>
      <c r="L54" s="108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70"/>
      <c r="AA54" s="10">
        <f t="shared" si="21"/>
        <v>7</v>
      </c>
      <c r="AB54" s="10">
        <f t="shared" si="22"/>
        <v>866</v>
      </c>
      <c r="AC54" s="10">
        <f t="shared" si="23"/>
        <v>3</v>
      </c>
      <c r="AD54" s="10">
        <f t="shared" si="24"/>
        <v>5433</v>
      </c>
      <c r="AE54" s="92" t="str">
        <f t="shared" si="25"/>
        <v>"20tpi "</v>
      </c>
      <c r="AF54" s="93">
        <f t="shared" si="26"/>
        <v>1.27</v>
      </c>
      <c r="AG54" s="94">
        <f t="shared" si="27"/>
        <v>7.0866</v>
      </c>
      <c r="AH54" s="94">
        <f t="shared" si="28"/>
        <v>3.5433</v>
      </c>
      <c r="AI54" s="10">
        <f t="shared" si="29"/>
        <v>7</v>
      </c>
      <c r="AJ54" s="95">
        <f t="shared" si="30"/>
        <v>866</v>
      </c>
      <c r="AK54" s="10">
        <f t="shared" si="31"/>
        <v>3</v>
      </c>
      <c r="AL54" s="95">
        <f t="shared" si="32"/>
        <v>5433</v>
      </c>
      <c r="AM54" s="10"/>
      <c r="AN54" s="10">
        <f t="shared" si="33"/>
        <v>127</v>
      </c>
      <c r="AO54" s="10"/>
      <c r="AP54" s="70"/>
      <c r="AQ54" s="70"/>
      <c r="AR54" s="70"/>
      <c r="AS54" s="70"/>
      <c r="AT54" s="70"/>
      <c r="AU54" s="70"/>
      <c r="AV54" s="70"/>
      <c r="AW54" s="70"/>
      <c r="AX54" s="70"/>
    </row>
    <row r="55" ht="15.75" customHeight="1">
      <c r="A55" s="1"/>
      <c r="B55" s="96" t="str">
        <f t="shared" si="18"/>
        <v>{ 7, 7953, 3, 8976, "22tpi ", 1.155, 11, 400  },</v>
      </c>
      <c r="G55" s="25"/>
      <c r="H55" s="101">
        <f t="shared" si="19"/>
        <v>11</v>
      </c>
      <c r="I55" s="98">
        <f t="shared" si="20"/>
        <v>400</v>
      </c>
      <c r="J55" s="99">
        <v>22.0</v>
      </c>
      <c r="K55" s="107" t="s">
        <v>28</v>
      </c>
      <c r="L55" s="108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70"/>
      <c r="AA55" s="10">
        <f t="shared" si="21"/>
        <v>7</v>
      </c>
      <c r="AB55" s="10">
        <f t="shared" si="22"/>
        <v>7953</v>
      </c>
      <c r="AC55" s="10">
        <f t="shared" si="23"/>
        <v>3</v>
      </c>
      <c r="AD55" s="10">
        <f t="shared" si="24"/>
        <v>8976</v>
      </c>
      <c r="AE55" s="92" t="str">
        <f t="shared" si="25"/>
        <v>"22tpi "</v>
      </c>
      <c r="AF55" s="93">
        <f t="shared" si="26"/>
        <v>1.155</v>
      </c>
      <c r="AG55" s="94">
        <f t="shared" si="27"/>
        <v>7.7953</v>
      </c>
      <c r="AH55" s="94">
        <f t="shared" si="28"/>
        <v>3.8976</v>
      </c>
      <c r="AI55" s="10">
        <f t="shared" si="29"/>
        <v>7</v>
      </c>
      <c r="AJ55" s="95">
        <f t="shared" si="30"/>
        <v>7953</v>
      </c>
      <c r="AK55" s="10">
        <f t="shared" si="31"/>
        <v>3</v>
      </c>
      <c r="AL55" s="95">
        <f t="shared" si="32"/>
        <v>8976</v>
      </c>
      <c r="AM55" s="10"/>
      <c r="AN55" s="10">
        <f t="shared" si="33"/>
        <v>115.5</v>
      </c>
      <c r="AO55" s="10"/>
      <c r="AP55" s="70"/>
      <c r="AQ55" s="70"/>
      <c r="AR55" s="70"/>
      <c r="AS55" s="70"/>
      <c r="AT55" s="70"/>
      <c r="AU55" s="70"/>
      <c r="AV55" s="70"/>
      <c r="AW55" s="70"/>
      <c r="AX55" s="70"/>
    </row>
    <row r="56" ht="15.75" customHeight="1">
      <c r="A56" s="1"/>
      <c r="B56" s="96" t="str">
        <f t="shared" si="18"/>
        <v>{ 8, 5039, 4, 2520, "24tpi ", 1.058, 10, 420  },</v>
      </c>
      <c r="G56" s="25"/>
      <c r="H56" s="101">
        <f t="shared" si="19"/>
        <v>10</v>
      </c>
      <c r="I56" s="98">
        <f t="shared" si="20"/>
        <v>420</v>
      </c>
      <c r="J56" s="99">
        <v>24.0</v>
      </c>
      <c r="K56" s="107" t="s">
        <v>28</v>
      </c>
      <c r="L56" s="108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70"/>
      <c r="AA56" s="10">
        <f t="shared" si="21"/>
        <v>8</v>
      </c>
      <c r="AB56" s="10">
        <f t="shared" si="22"/>
        <v>5039</v>
      </c>
      <c r="AC56" s="10">
        <f t="shared" si="23"/>
        <v>4</v>
      </c>
      <c r="AD56" s="10">
        <f t="shared" si="24"/>
        <v>2520</v>
      </c>
      <c r="AE56" s="92" t="str">
        <f t="shared" si="25"/>
        <v>"24tpi "</v>
      </c>
      <c r="AF56" s="93">
        <f t="shared" si="26"/>
        <v>1.058</v>
      </c>
      <c r="AG56" s="94">
        <f t="shared" si="27"/>
        <v>8.5039</v>
      </c>
      <c r="AH56" s="94">
        <f t="shared" si="28"/>
        <v>4.252</v>
      </c>
      <c r="AI56" s="10">
        <f t="shared" si="29"/>
        <v>8</v>
      </c>
      <c r="AJ56" s="95">
        <f t="shared" si="30"/>
        <v>5039</v>
      </c>
      <c r="AK56" s="10">
        <f t="shared" si="31"/>
        <v>4</v>
      </c>
      <c r="AL56" s="95">
        <f t="shared" si="32"/>
        <v>2520</v>
      </c>
      <c r="AM56" s="10"/>
      <c r="AN56" s="10">
        <f t="shared" si="33"/>
        <v>105.8</v>
      </c>
      <c r="AO56" s="10"/>
      <c r="AP56" s="70"/>
      <c r="AQ56" s="70"/>
      <c r="AR56" s="70"/>
      <c r="AS56" s="70"/>
      <c r="AT56" s="70"/>
      <c r="AU56" s="70"/>
      <c r="AV56" s="70"/>
      <c r="AW56" s="70"/>
      <c r="AX56" s="70"/>
    </row>
    <row r="57" ht="15.75" customHeight="1">
      <c r="A57" s="1"/>
      <c r="B57" s="96" t="str">
        <f t="shared" si="18"/>
        <v>{ 9, 2126, 4, 6063, "26tpi ", 0.977, 10, 420  },</v>
      </c>
      <c r="G57" s="25"/>
      <c r="H57" s="101">
        <f t="shared" si="19"/>
        <v>10</v>
      </c>
      <c r="I57" s="98">
        <f t="shared" si="20"/>
        <v>420</v>
      </c>
      <c r="J57" s="99">
        <v>26.0</v>
      </c>
      <c r="K57" s="107" t="s">
        <v>28</v>
      </c>
      <c r="L57" s="108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70"/>
      <c r="AA57" s="10">
        <f t="shared" si="21"/>
        <v>9</v>
      </c>
      <c r="AB57" s="10">
        <f t="shared" si="22"/>
        <v>2126</v>
      </c>
      <c r="AC57" s="10">
        <f t="shared" si="23"/>
        <v>4</v>
      </c>
      <c r="AD57" s="10">
        <f t="shared" si="24"/>
        <v>6063</v>
      </c>
      <c r="AE57" s="92" t="str">
        <f t="shared" si="25"/>
        <v>"26tpi "</v>
      </c>
      <c r="AF57" s="93">
        <f t="shared" si="26"/>
        <v>0.977</v>
      </c>
      <c r="AG57" s="94">
        <f t="shared" si="27"/>
        <v>9.2126</v>
      </c>
      <c r="AH57" s="94">
        <f t="shared" si="28"/>
        <v>4.6063</v>
      </c>
      <c r="AI57" s="10">
        <f t="shared" si="29"/>
        <v>9</v>
      </c>
      <c r="AJ57" s="95">
        <f t="shared" si="30"/>
        <v>2126</v>
      </c>
      <c r="AK57" s="10">
        <f t="shared" si="31"/>
        <v>4</v>
      </c>
      <c r="AL57" s="95">
        <f t="shared" si="32"/>
        <v>6063</v>
      </c>
      <c r="AM57" s="10"/>
      <c r="AN57" s="10">
        <f t="shared" si="33"/>
        <v>97.7</v>
      </c>
      <c r="AO57" s="10"/>
      <c r="AP57" s="70"/>
      <c r="AQ57" s="70"/>
      <c r="AR57" s="70"/>
      <c r="AS57" s="70"/>
      <c r="AT57" s="70"/>
      <c r="AU57" s="70"/>
      <c r="AV57" s="70"/>
      <c r="AW57" s="70"/>
      <c r="AX57" s="70"/>
    </row>
    <row r="58" ht="15.75" customHeight="1">
      <c r="A58" s="1"/>
      <c r="B58" s="96" t="str">
        <f t="shared" si="18"/>
        <v>{ 9, 5669, 4, 7835, "27tpi ", 0.941, 10, 420  },</v>
      </c>
      <c r="G58" s="25"/>
      <c r="H58" s="101">
        <f t="shared" si="19"/>
        <v>10</v>
      </c>
      <c r="I58" s="98">
        <f t="shared" si="20"/>
        <v>420</v>
      </c>
      <c r="J58" s="99">
        <v>27.0</v>
      </c>
      <c r="K58" s="107" t="s">
        <v>28</v>
      </c>
      <c r="L58" s="108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70"/>
      <c r="AA58" s="10">
        <f t="shared" si="21"/>
        <v>9</v>
      </c>
      <c r="AB58" s="10">
        <f t="shared" si="22"/>
        <v>5669</v>
      </c>
      <c r="AC58" s="10">
        <f t="shared" si="23"/>
        <v>4</v>
      </c>
      <c r="AD58" s="10">
        <f t="shared" si="24"/>
        <v>7835</v>
      </c>
      <c r="AE58" s="92" t="str">
        <f t="shared" si="25"/>
        <v>"27tpi "</v>
      </c>
      <c r="AF58" s="93">
        <f t="shared" si="26"/>
        <v>0.941</v>
      </c>
      <c r="AG58" s="94">
        <f t="shared" si="27"/>
        <v>9.5669</v>
      </c>
      <c r="AH58" s="94">
        <f t="shared" si="28"/>
        <v>4.7835</v>
      </c>
      <c r="AI58" s="10">
        <f t="shared" si="29"/>
        <v>9</v>
      </c>
      <c r="AJ58" s="95">
        <f t="shared" si="30"/>
        <v>5669</v>
      </c>
      <c r="AK58" s="10">
        <f t="shared" si="31"/>
        <v>4</v>
      </c>
      <c r="AL58" s="95">
        <f t="shared" si="32"/>
        <v>7835</v>
      </c>
      <c r="AM58" s="10"/>
      <c r="AN58" s="10">
        <f t="shared" si="33"/>
        <v>94.1</v>
      </c>
      <c r="AO58" s="10"/>
      <c r="AP58" s="70"/>
      <c r="AQ58" s="70"/>
      <c r="AR58" s="70"/>
      <c r="AS58" s="70"/>
      <c r="AT58" s="70"/>
      <c r="AU58" s="70"/>
      <c r="AV58" s="70"/>
      <c r="AW58" s="70"/>
      <c r="AX58" s="70"/>
    </row>
    <row r="59" ht="15.75" customHeight="1">
      <c r="A59" s="1"/>
      <c r="B59" s="96" t="str">
        <f t="shared" si="18"/>
        <v>{ 9, 9213, 4, 9606, "28tpi ", 0.907, 9, 440  },</v>
      </c>
      <c r="G59" s="25"/>
      <c r="H59" s="101">
        <f t="shared" si="19"/>
        <v>9</v>
      </c>
      <c r="I59" s="98">
        <f t="shared" si="20"/>
        <v>440</v>
      </c>
      <c r="J59" s="99">
        <v>28.0</v>
      </c>
      <c r="K59" s="107" t="s">
        <v>28</v>
      </c>
      <c r="L59" s="108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70"/>
      <c r="AA59" s="10">
        <f t="shared" si="21"/>
        <v>9</v>
      </c>
      <c r="AB59" s="10">
        <f t="shared" si="22"/>
        <v>9213</v>
      </c>
      <c r="AC59" s="10">
        <f t="shared" si="23"/>
        <v>4</v>
      </c>
      <c r="AD59" s="10">
        <f t="shared" si="24"/>
        <v>9606</v>
      </c>
      <c r="AE59" s="92" t="str">
        <f t="shared" si="25"/>
        <v>"28tpi "</v>
      </c>
      <c r="AF59" s="93">
        <f t="shared" si="26"/>
        <v>0.907</v>
      </c>
      <c r="AG59" s="94">
        <f t="shared" si="27"/>
        <v>9.9213</v>
      </c>
      <c r="AH59" s="94">
        <f t="shared" si="28"/>
        <v>4.9606</v>
      </c>
      <c r="AI59" s="10">
        <f t="shared" si="29"/>
        <v>9</v>
      </c>
      <c r="AJ59" s="95">
        <f t="shared" si="30"/>
        <v>9213</v>
      </c>
      <c r="AK59" s="10">
        <f t="shared" si="31"/>
        <v>4</v>
      </c>
      <c r="AL59" s="95">
        <f t="shared" si="32"/>
        <v>9606</v>
      </c>
      <c r="AM59" s="10"/>
      <c r="AN59" s="10">
        <f t="shared" si="33"/>
        <v>90.7</v>
      </c>
      <c r="AO59" s="10"/>
      <c r="AP59" s="70"/>
      <c r="AQ59" s="70"/>
      <c r="AR59" s="70"/>
      <c r="AS59" s="70"/>
      <c r="AT59" s="70"/>
      <c r="AU59" s="70"/>
      <c r="AV59" s="70"/>
      <c r="AW59" s="70"/>
      <c r="AX59" s="70"/>
    </row>
    <row r="60" ht="15.75" customHeight="1">
      <c r="A60" s="1"/>
      <c r="B60" s="96" t="str">
        <f t="shared" si="18"/>
        <v>{ 11, 3386, 5, 6693, "32tpi ", 0.794, 8, 460  },</v>
      </c>
      <c r="G60" s="25"/>
      <c r="H60" s="101">
        <f t="shared" si="19"/>
        <v>8</v>
      </c>
      <c r="I60" s="98">
        <f t="shared" si="20"/>
        <v>460</v>
      </c>
      <c r="J60" s="99">
        <v>32.0</v>
      </c>
      <c r="K60" s="107" t="s">
        <v>28</v>
      </c>
      <c r="L60" s="108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70"/>
      <c r="AA60" s="10">
        <f t="shared" si="21"/>
        <v>11</v>
      </c>
      <c r="AB60" s="10">
        <f t="shared" si="22"/>
        <v>3386</v>
      </c>
      <c r="AC60" s="10">
        <f t="shared" si="23"/>
        <v>5</v>
      </c>
      <c r="AD60" s="10">
        <f t="shared" si="24"/>
        <v>6693</v>
      </c>
      <c r="AE60" s="92" t="str">
        <f t="shared" si="25"/>
        <v>"32tpi "</v>
      </c>
      <c r="AF60" s="93">
        <f t="shared" si="26"/>
        <v>0.794</v>
      </c>
      <c r="AG60" s="94">
        <f t="shared" si="27"/>
        <v>11.3386</v>
      </c>
      <c r="AH60" s="94">
        <f t="shared" si="28"/>
        <v>5.6693</v>
      </c>
      <c r="AI60" s="10">
        <f t="shared" si="29"/>
        <v>11</v>
      </c>
      <c r="AJ60" s="95">
        <f t="shared" si="30"/>
        <v>3386</v>
      </c>
      <c r="AK60" s="10">
        <f t="shared" si="31"/>
        <v>5</v>
      </c>
      <c r="AL60" s="95">
        <f t="shared" si="32"/>
        <v>6693</v>
      </c>
      <c r="AM60" s="10"/>
      <c r="AN60" s="10">
        <f t="shared" si="33"/>
        <v>79.4</v>
      </c>
      <c r="AO60" s="10"/>
      <c r="AP60" s="70"/>
      <c r="AQ60" s="70"/>
      <c r="AR60" s="70"/>
      <c r="AS60" s="70"/>
      <c r="AT60" s="70"/>
      <c r="AU60" s="70"/>
      <c r="AV60" s="70"/>
      <c r="AW60" s="70"/>
      <c r="AX60" s="70"/>
    </row>
    <row r="61" ht="15.75" customHeight="1">
      <c r="A61" s="1"/>
      <c r="B61" s="96" t="str">
        <f t="shared" si="18"/>
        <v>{ 14, 1732, 7, 866, "40tpi ", 0.635, 7, 500  },</v>
      </c>
      <c r="G61" s="25"/>
      <c r="H61" s="101">
        <f t="shared" si="19"/>
        <v>7</v>
      </c>
      <c r="I61" s="98">
        <f t="shared" si="20"/>
        <v>500</v>
      </c>
      <c r="J61" s="99">
        <v>40.0</v>
      </c>
      <c r="K61" s="107" t="s">
        <v>28</v>
      </c>
      <c r="L61" s="108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70"/>
      <c r="AA61" s="10">
        <f t="shared" si="21"/>
        <v>14</v>
      </c>
      <c r="AB61" s="10">
        <f t="shared" si="22"/>
        <v>1732</v>
      </c>
      <c r="AC61" s="10">
        <f t="shared" si="23"/>
        <v>7</v>
      </c>
      <c r="AD61" s="10">
        <f t="shared" si="24"/>
        <v>866</v>
      </c>
      <c r="AE61" s="92" t="str">
        <f t="shared" si="25"/>
        <v>"40tpi "</v>
      </c>
      <c r="AF61" s="93">
        <f t="shared" si="26"/>
        <v>0.635</v>
      </c>
      <c r="AG61" s="94">
        <f t="shared" si="27"/>
        <v>14.1732</v>
      </c>
      <c r="AH61" s="94">
        <f t="shared" si="28"/>
        <v>7.0866</v>
      </c>
      <c r="AI61" s="10">
        <f t="shared" si="29"/>
        <v>14</v>
      </c>
      <c r="AJ61" s="95">
        <f t="shared" si="30"/>
        <v>1732</v>
      </c>
      <c r="AK61" s="10">
        <f t="shared" si="31"/>
        <v>7</v>
      </c>
      <c r="AL61" s="95">
        <f t="shared" si="32"/>
        <v>866</v>
      </c>
      <c r="AM61" s="10"/>
      <c r="AN61" s="10">
        <f t="shared" si="33"/>
        <v>63.5</v>
      </c>
      <c r="AO61" s="10"/>
      <c r="AP61" s="70"/>
      <c r="AQ61" s="70"/>
      <c r="AR61" s="70"/>
      <c r="AS61" s="70"/>
      <c r="AT61" s="70"/>
      <c r="AU61" s="70"/>
      <c r="AV61" s="70"/>
      <c r="AW61" s="70"/>
      <c r="AX61" s="70"/>
    </row>
    <row r="62" ht="15.75" customHeight="1">
      <c r="A62" s="1"/>
      <c r="B62" s="96" t="str">
        <f t="shared" si="18"/>
        <v>{ 15, 5906, 7, 7953, "44tpi ", 0.577, 7, 520  },</v>
      </c>
      <c r="G62" s="25"/>
      <c r="H62" s="101">
        <f t="shared" si="19"/>
        <v>7</v>
      </c>
      <c r="I62" s="98">
        <f t="shared" si="20"/>
        <v>520</v>
      </c>
      <c r="J62" s="99">
        <v>44.0</v>
      </c>
      <c r="K62" s="107" t="s">
        <v>28</v>
      </c>
      <c r="L62" s="108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70"/>
      <c r="AA62" s="10">
        <f t="shared" si="21"/>
        <v>15</v>
      </c>
      <c r="AB62" s="10">
        <f t="shared" si="22"/>
        <v>5906</v>
      </c>
      <c r="AC62" s="10">
        <f t="shared" si="23"/>
        <v>7</v>
      </c>
      <c r="AD62" s="10">
        <f t="shared" si="24"/>
        <v>7953</v>
      </c>
      <c r="AE62" s="92" t="str">
        <f t="shared" si="25"/>
        <v>"44tpi "</v>
      </c>
      <c r="AF62" s="93">
        <f t="shared" si="26"/>
        <v>0.577</v>
      </c>
      <c r="AG62" s="94">
        <f t="shared" si="27"/>
        <v>15.5906</v>
      </c>
      <c r="AH62" s="94">
        <f t="shared" si="28"/>
        <v>7.7953</v>
      </c>
      <c r="AI62" s="10">
        <f t="shared" si="29"/>
        <v>15</v>
      </c>
      <c r="AJ62" s="95">
        <f t="shared" si="30"/>
        <v>5906</v>
      </c>
      <c r="AK62" s="10">
        <f t="shared" si="31"/>
        <v>7</v>
      </c>
      <c r="AL62" s="95">
        <f t="shared" si="32"/>
        <v>7953</v>
      </c>
      <c r="AM62" s="10"/>
      <c r="AN62" s="10">
        <f t="shared" si="33"/>
        <v>57.7</v>
      </c>
      <c r="AO62" s="10"/>
      <c r="AP62" s="70"/>
      <c r="AQ62" s="70"/>
      <c r="AR62" s="70"/>
      <c r="AS62" s="70"/>
      <c r="AT62" s="70"/>
      <c r="AU62" s="70"/>
      <c r="AV62" s="70"/>
      <c r="AW62" s="70"/>
      <c r="AX62" s="70"/>
    </row>
    <row r="63" ht="15.75" customHeight="1">
      <c r="A63" s="1"/>
      <c r="B63" s="96" t="str">
        <f t="shared" si="18"/>
        <v>{ 17, 79, 8, 5039, "48tpi ", 0.529, 6, 540  },</v>
      </c>
      <c r="G63" s="25"/>
      <c r="H63" s="101">
        <f t="shared" si="19"/>
        <v>6</v>
      </c>
      <c r="I63" s="98">
        <f t="shared" si="20"/>
        <v>540</v>
      </c>
      <c r="J63" s="99">
        <v>48.0</v>
      </c>
      <c r="K63" s="107" t="s">
        <v>28</v>
      </c>
      <c r="L63" s="108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70"/>
      <c r="AA63" s="10">
        <f t="shared" si="21"/>
        <v>17</v>
      </c>
      <c r="AB63" s="10">
        <f t="shared" si="22"/>
        <v>79</v>
      </c>
      <c r="AC63" s="10">
        <f t="shared" si="23"/>
        <v>8</v>
      </c>
      <c r="AD63" s="10">
        <f t="shared" si="24"/>
        <v>5039</v>
      </c>
      <c r="AE63" s="92" t="str">
        <f t="shared" si="25"/>
        <v>"48tpi "</v>
      </c>
      <c r="AF63" s="93">
        <f t="shared" si="26"/>
        <v>0.529</v>
      </c>
      <c r="AG63" s="94">
        <f t="shared" si="27"/>
        <v>17.0079</v>
      </c>
      <c r="AH63" s="94">
        <f t="shared" si="28"/>
        <v>8.5039</v>
      </c>
      <c r="AI63" s="10">
        <f t="shared" si="29"/>
        <v>17</v>
      </c>
      <c r="AJ63" s="95">
        <f t="shared" si="30"/>
        <v>79</v>
      </c>
      <c r="AK63" s="10">
        <f t="shared" si="31"/>
        <v>8</v>
      </c>
      <c r="AL63" s="95">
        <f t="shared" si="32"/>
        <v>5039</v>
      </c>
      <c r="AM63" s="10"/>
      <c r="AN63" s="10">
        <f t="shared" si="33"/>
        <v>52.9</v>
      </c>
      <c r="AO63" s="10"/>
      <c r="AP63" s="70"/>
      <c r="AQ63" s="70"/>
      <c r="AR63" s="70"/>
      <c r="AS63" s="70"/>
      <c r="AT63" s="70"/>
      <c r="AU63" s="70"/>
      <c r="AV63" s="70"/>
      <c r="AW63" s="70"/>
      <c r="AX63" s="70"/>
    </row>
    <row r="64" ht="15.75" customHeight="1">
      <c r="A64" s="1"/>
      <c r="B64" s="96" t="str">
        <f t="shared" si="18"/>
        <v>{ 19, 8425, 9, 9213, "56tpi ", 0.454, 6, 580  },</v>
      </c>
      <c r="G64" s="25"/>
      <c r="H64" s="101">
        <f t="shared" si="19"/>
        <v>6</v>
      </c>
      <c r="I64" s="98">
        <f t="shared" si="20"/>
        <v>580</v>
      </c>
      <c r="J64" s="99">
        <v>56.0</v>
      </c>
      <c r="K64" s="107" t="s">
        <v>28</v>
      </c>
      <c r="L64" s="108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70"/>
      <c r="AA64" s="10">
        <f t="shared" si="21"/>
        <v>19</v>
      </c>
      <c r="AB64" s="10">
        <f t="shared" si="22"/>
        <v>8425</v>
      </c>
      <c r="AC64" s="10">
        <f t="shared" si="23"/>
        <v>9</v>
      </c>
      <c r="AD64" s="10">
        <f t="shared" si="24"/>
        <v>9213</v>
      </c>
      <c r="AE64" s="92" t="str">
        <f t="shared" si="25"/>
        <v>"56tpi "</v>
      </c>
      <c r="AF64" s="93">
        <f t="shared" si="26"/>
        <v>0.454</v>
      </c>
      <c r="AG64" s="94">
        <f t="shared" si="27"/>
        <v>19.8425</v>
      </c>
      <c r="AH64" s="94">
        <f t="shared" si="28"/>
        <v>9.9213</v>
      </c>
      <c r="AI64" s="10">
        <f t="shared" si="29"/>
        <v>19</v>
      </c>
      <c r="AJ64" s="95">
        <f t="shared" si="30"/>
        <v>8425</v>
      </c>
      <c r="AK64" s="10">
        <f t="shared" si="31"/>
        <v>9</v>
      </c>
      <c r="AL64" s="95">
        <f t="shared" si="32"/>
        <v>9213</v>
      </c>
      <c r="AM64" s="10"/>
      <c r="AN64" s="10">
        <f t="shared" si="33"/>
        <v>45.4</v>
      </c>
      <c r="AO64" s="10"/>
      <c r="AP64" s="70"/>
      <c r="AQ64" s="70"/>
      <c r="AR64" s="70"/>
      <c r="AS64" s="70"/>
      <c r="AT64" s="70"/>
      <c r="AU64" s="70"/>
      <c r="AV64" s="70"/>
      <c r="AW64" s="70"/>
      <c r="AX64" s="70"/>
    </row>
    <row r="65" ht="15.75" customHeight="1">
      <c r="A65" s="1"/>
      <c r="B65" s="96" t="str">
        <f t="shared" si="18"/>
        <v>{ 21, 2598, 10, 6299, "60tpi ", 0.423, 5, 620  },</v>
      </c>
      <c r="G65" s="25"/>
      <c r="H65" s="101">
        <f t="shared" si="19"/>
        <v>5</v>
      </c>
      <c r="I65" s="98">
        <f t="shared" si="20"/>
        <v>620</v>
      </c>
      <c r="J65" s="99">
        <v>60.0</v>
      </c>
      <c r="K65" s="107" t="s">
        <v>28</v>
      </c>
      <c r="L65" s="108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70"/>
      <c r="AA65" s="10">
        <f t="shared" si="21"/>
        <v>21</v>
      </c>
      <c r="AB65" s="10">
        <f t="shared" si="22"/>
        <v>2598</v>
      </c>
      <c r="AC65" s="10">
        <f t="shared" si="23"/>
        <v>10</v>
      </c>
      <c r="AD65" s="10">
        <f t="shared" si="24"/>
        <v>6299</v>
      </c>
      <c r="AE65" s="92" t="str">
        <f t="shared" si="25"/>
        <v>"60tpi "</v>
      </c>
      <c r="AF65" s="93">
        <f t="shared" si="26"/>
        <v>0.423</v>
      </c>
      <c r="AG65" s="94">
        <f t="shared" si="27"/>
        <v>21.2598</v>
      </c>
      <c r="AH65" s="94">
        <f t="shared" si="28"/>
        <v>10.6299</v>
      </c>
      <c r="AI65" s="10">
        <f t="shared" si="29"/>
        <v>21</v>
      </c>
      <c r="AJ65" s="95">
        <f t="shared" si="30"/>
        <v>2598</v>
      </c>
      <c r="AK65" s="10">
        <f t="shared" si="31"/>
        <v>10</v>
      </c>
      <c r="AL65" s="95">
        <f t="shared" si="32"/>
        <v>6299</v>
      </c>
      <c r="AM65" s="10"/>
      <c r="AN65" s="10">
        <f t="shared" si="33"/>
        <v>42.3</v>
      </c>
      <c r="AO65" s="10"/>
      <c r="AP65" s="70"/>
      <c r="AQ65" s="70"/>
      <c r="AR65" s="70"/>
      <c r="AS65" s="70"/>
      <c r="AT65" s="70"/>
      <c r="AU65" s="70"/>
      <c r="AV65" s="70"/>
      <c r="AW65" s="70"/>
      <c r="AX65" s="70"/>
    </row>
    <row r="66" ht="15.75" customHeight="1">
      <c r="A66" s="1"/>
      <c r="B66" s="96" t="str">
        <f t="shared" si="18"/>
        <v>{ 22, 6772, 11, 3386, "64tpi ", 0.397, 5, 640  },</v>
      </c>
      <c r="G66" s="25"/>
      <c r="H66" s="101">
        <f t="shared" si="19"/>
        <v>5</v>
      </c>
      <c r="I66" s="98">
        <f t="shared" si="20"/>
        <v>640</v>
      </c>
      <c r="J66" s="99">
        <v>64.0</v>
      </c>
      <c r="K66" s="107" t="s">
        <v>28</v>
      </c>
      <c r="L66" s="108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70"/>
      <c r="AA66" s="10">
        <f t="shared" si="21"/>
        <v>22</v>
      </c>
      <c r="AB66" s="10">
        <f t="shared" si="22"/>
        <v>6772</v>
      </c>
      <c r="AC66" s="10">
        <f t="shared" si="23"/>
        <v>11</v>
      </c>
      <c r="AD66" s="10">
        <f t="shared" si="24"/>
        <v>3386</v>
      </c>
      <c r="AE66" s="92" t="str">
        <f t="shared" si="25"/>
        <v>"64tpi "</v>
      </c>
      <c r="AF66" s="93">
        <f t="shared" si="26"/>
        <v>0.397</v>
      </c>
      <c r="AG66" s="94">
        <f t="shared" si="27"/>
        <v>22.6772</v>
      </c>
      <c r="AH66" s="94">
        <f t="shared" si="28"/>
        <v>11.3386</v>
      </c>
      <c r="AI66" s="10">
        <f t="shared" si="29"/>
        <v>22</v>
      </c>
      <c r="AJ66" s="95">
        <f t="shared" si="30"/>
        <v>6772</v>
      </c>
      <c r="AK66" s="10">
        <f t="shared" si="31"/>
        <v>11</v>
      </c>
      <c r="AL66" s="95">
        <f t="shared" si="32"/>
        <v>3386</v>
      </c>
      <c r="AM66" s="10"/>
      <c r="AN66" s="10">
        <f t="shared" si="33"/>
        <v>39.7</v>
      </c>
      <c r="AO66" s="10"/>
      <c r="AP66" s="70"/>
      <c r="AQ66" s="70"/>
      <c r="AR66" s="70"/>
      <c r="AS66" s="70"/>
      <c r="AT66" s="70"/>
      <c r="AU66" s="70"/>
      <c r="AV66" s="70"/>
      <c r="AW66" s="70"/>
      <c r="AX66" s="70"/>
    </row>
    <row r="67" ht="15.75" customHeight="1">
      <c r="A67" s="1"/>
      <c r="B67" s="96" t="str">
        <f t="shared" si="18"/>
        <v>{ 25, 5118, 12, 7559, "72tpi ", 0.353, 5, 680  },</v>
      </c>
      <c r="G67" s="25"/>
      <c r="H67" s="101">
        <f t="shared" si="19"/>
        <v>5</v>
      </c>
      <c r="I67" s="98">
        <f t="shared" si="20"/>
        <v>680</v>
      </c>
      <c r="J67" s="99">
        <v>72.0</v>
      </c>
      <c r="K67" s="107" t="s">
        <v>28</v>
      </c>
      <c r="L67" s="108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70"/>
      <c r="AA67" s="10">
        <f t="shared" si="21"/>
        <v>25</v>
      </c>
      <c r="AB67" s="10">
        <f t="shared" si="22"/>
        <v>5118</v>
      </c>
      <c r="AC67" s="10">
        <f t="shared" si="23"/>
        <v>12</v>
      </c>
      <c r="AD67" s="10">
        <f t="shared" si="24"/>
        <v>7559</v>
      </c>
      <c r="AE67" s="92" t="str">
        <f t="shared" si="25"/>
        <v>"72tpi "</v>
      </c>
      <c r="AF67" s="93">
        <f t="shared" si="26"/>
        <v>0.353</v>
      </c>
      <c r="AG67" s="94">
        <f t="shared" si="27"/>
        <v>25.5118</v>
      </c>
      <c r="AH67" s="94">
        <f t="shared" si="28"/>
        <v>12.7559</v>
      </c>
      <c r="AI67" s="10">
        <f t="shared" si="29"/>
        <v>25</v>
      </c>
      <c r="AJ67" s="95">
        <f t="shared" si="30"/>
        <v>5118</v>
      </c>
      <c r="AK67" s="10">
        <f t="shared" si="31"/>
        <v>12</v>
      </c>
      <c r="AL67" s="95">
        <f t="shared" si="32"/>
        <v>7559</v>
      </c>
      <c r="AM67" s="10"/>
      <c r="AN67" s="10">
        <f t="shared" si="33"/>
        <v>35.3</v>
      </c>
      <c r="AO67" s="10"/>
      <c r="AP67" s="70"/>
      <c r="AQ67" s="70"/>
      <c r="AR67" s="70"/>
      <c r="AS67" s="70"/>
      <c r="AT67" s="70"/>
      <c r="AU67" s="70"/>
      <c r="AV67" s="70"/>
      <c r="AW67" s="70"/>
      <c r="AX67" s="70"/>
    </row>
    <row r="68" ht="15.75" customHeight="1">
      <c r="A68" s="1"/>
      <c r="B68" s="96" t="str">
        <f t="shared" si="18"/>
        <v>{ 28, 3465, 14, 1732, "80tpi ", 0.318, 5, 720  },</v>
      </c>
      <c r="G68" s="25"/>
      <c r="H68" s="101">
        <f t="shared" si="19"/>
        <v>5</v>
      </c>
      <c r="I68" s="98">
        <f t="shared" si="20"/>
        <v>720</v>
      </c>
      <c r="J68" s="102">
        <v>80.0</v>
      </c>
      <c r="K68" s="107" t="s">
        <v>28</v>
      </c>
      <c r="L68" s="108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70"/>
      <c r="AA68" s="10">
        <f t="shared" si="21"/>
        <v>28</v>
      </c>
      <c r="AB68" s="10">
        <f t="shared" si="22"/>
        <v>3465</v>
      </c>
      <c r="AC68" s="10">
        <f t="shared" si="23"/>
        <v>14</v>
      </c>
      <c r="AD68" s="10">
        <f t="shared" si="24"/>
        <v>1732</v>
      </c>
      <c r="AE68" s="92" t="str">
        <f t="shared" si="25"/>
        <v>"80tpi "</v>
      </c>
      <c r="AF68" s="93">
        <f t="shared" si="26"/>
        <v>0.318</v>
      </c>
      <c r="AG68" s="94">
        <f t="shared" si="27"/>
        <v>28.3465</v>
      </c>
      <c r="AH68" s="94">
        <f t="shared" si="28"/>
        <v>14.1732</v>
      </c>
      <c r="AI68" s="10">
        <f t="shared" si="29"/>
        <v>28</v>
      </c>
      <c r="AJ68" s="95">
        <f t="shared" si="30"/>
        <v>3465</v>
      </c>
      <c r="AK68" s="10">
        <f t="shared" si="31"/>
        <v>14</v>
      </c>
      <c r="AL68" s="95">
        <f t="shared" si="32"/>
        <v>1732</v>
      </c>
      <c r="AM68" s="10"/>
      <c r="AN68" s="10">
        <f t="shared" si="33"/>
        <v>31.8</v>
      </c>
      <c r="AO68" s="10"/>
      <c r="AP68" s="70"/>
      <c r="AQ68" s="70"/>
      <c r="AR68" s="70"/>
      <c r="AS68" s="70"/>
      <c r="AT68" s="70"/>
      <c r="AU68" s="70"/>
      <c r="AV68" s="70"/>
      <c r="AW68" s="70"/>
      <c r="AX68" s="70"/>
    </row>
    <row r="69" ht="29.25" customHeight="1">
      <c r="A69" s="1"/>
      <c r="B69" s="103" t="s">
        <v>29</v>
      </c>
      <c r="G69" s="25"/>
      <c r="H69" s="109"/>
      <c r="I69" s="110"/>
      <c r="J69" s="111"/>
      <c r="K69" s="107"/>
      <c r="L69" s="108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70"/>
      <c r="AA69" s="10"/>
      <c r="AB69" s="10"/>
      <c r="AC69" s="10"/>
      <c r="AD69" s="10"/>
      <c r="AE69" s="92"/>
      <c r="AF69" s="93"/>
      <c r="AG69" s="94"/>
      <c r="AH69" s="94"/>
      <c r="AI69" s="10"/>
      <c r="AJ69" s="95"/>
      <c r="AK69" s="10"/>
      <c r="AL69" s="95"/>
      <c r="AM69" s="10"/>
      <c r="AN69" s="10"/>
      <c r="AO69" s="10"/>
      <c r="AP69" s="70"/>
      <c r="AQ69" s="70"/>
      <c r="AR69" s="70"/>
      <c r="AS69" s="70"/>
      <c r="AT69" s="70"/>
      <c r="AU69" s="70"/>
      <c r="AV69" s="70"/>
      <c r="AW69" s="70"/>
      <c r="AX69" s="70"/>
    </row>
    <row r="70" ht="15.75" customHeight="1">
      <c r="A70" s="1"/>
      <c r="B70" s="96" t="str">
        <f>IF(AND(AG70&lt;1,AH70&lt;1),CONCATENATE("   //   шаг ",J70," не допустим на этом железе!"),
IF(AND(AG70&gt;255,AH70&gt;255),CONCATENATE("   //   шаг ",J70," не допустим на этом железе!"),
IF(OR(AG70&lt;1,AG70&gt;255),CONCATENATE("{ ",AA70,", ",AB70,", ",AC70,", ",AD70,", ",AE70,", ",SUBSTITUTE(AF70,",","."),", ",H70,", ",I70," },"," //  ось Z ошибка"),
IF(OR(AH70&lt;1,AH70&gt;255),CONCATENATE("{ ",AA70,", ",AB70,", ",AC70,", ",AD70,", ",AE70,", ",SUBSTITUTE(AF70,",","."),", ",H70,", ",I70," },"," //  ось X ошибка"),
IF(AND(AG70&gt;=1,AH70&gt;=1),CONCATENATE("{ ",AA70,", ",AB70,", ",AC70,", ",AD70,", ",AE70,", ",SUBSTITUTE(AF70,",","."),", ",H70,", ",I70," },"))))))</f>
        <v>{ 9, 9213, 4, 9606, "G 1/16", 0.907, 9, 440 },</v>
      </c>
      <c r="G70" s="25"/>
      <c r="H70" s="101">
        <f t="shared" ref="H70:H79" si="34">ROUND(25.4/J70*8+2,0)</f>
        <v>9</v>
      </c>
      <c r="I70" s="98">
        <f t="shared" ref="I70:I79" si="35">IF(OR(AG70&lt;2,AH70&lt;2),MROUND((140/AF70+280)/4,20),MROUND(140/AF70+280,20))</f>
        <v>440</v>
      </c>
      <c r="J70" s="99">
        <v>28.0</v>
      </c>
      <c r="K70" s="107" t="s">
        <v>28</v>
      </c>
      <c r="L70" s="1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70" t="s">
        <v>30</v>
      </c>
      <c r="AA70" s="10">
        <f t="shared" ref="AA70:AA79" si="36">QUOTIENT(AG70,1)</f>
        <v>9</v>
      </c>
      <c r="AB70" s="10">
        <f t="shared" ref="AB70:AB79" si="37">ROUND(((AG70-AI70)*10000),0)</f>
        <v>9213</v>
      </c>
      <c r="AC70" s="10">
        <f t="shared" ref="AC70:AC79" si="38">QUOTIENT(AH70,1)</f>
        <v>4</v>
      </c>
      <c r="AD70" s="10">
        <f t="shared" ref="AD70:AD79" si="39">ROUND(((AH70-AK70)*10000),0)</f>
        <v>9606</v>
      </c>
      <c r="AE70" s="92" t="str">
        <f>IF(J70&lt;10,(CONCATENATE(""" ",Z70," 1/16""")),(CONCATENATE("""",Z70," 1/16""")))</f>
        <v>"G 1/16"</v>
      </c>
      <c r="AF70" s="93">
        <f t="shared" ref="AF70:AF79" si="40">ROUND(25.4/J70,3)</f>
        <v>0.907</v>
      </c>
      <c r="AG70" s="94">
        <f t="shared" ref="AG70:AG79" si="41">ROUND((($B$6*2)/($D$6/$H$6*(25.4/J70))),4)</f>
        <v>9.9213</v>
      </c>
      <c r="AH70" s="94">
        <f t="shared" ref="AH70:AH79" si="42">ROUND(($B$6*2)/($F$6/$J$6*(25.4/J70)),4)</f>
        <v>4.9606</v>
      </c>
      <c r="AI70" s="10">
        <f t="shared" ref="AI70:AI79" si="43">QUOTIENT(AG70,1)</f>
        <v>9</v>
      </c>
      <c r="AJ70" s="95">
        <f t="shared" ref="AJ70:AJ79" si="44">ROUND(((AG70-AI70)*10000),1)</f>
        <v>9213</v>
      </c>
      <c r="AK70" s="10">
        <f t="shared" ref="AK70:AK79" si="45">QUOTIENT(AH70,1)</f>
        <v>4</v>
      </c>
      <c r="AL70" s="95">
        <f t="shared" ref="AL70:AL79" si="46">ROUND(((AH70-AK70)*10000),0)</f>
        <v>9606</v>
      </c>
      <c r="AM70" s="10"/>
      <c r="AN70" s="10">
        <f>(AF70-AM70)*100</f>
        <v>90.7</v>
      </c>
      <c r="AO70" s="10"/>
      <c r="AP70" s="70"/>
      <c r="AQ70" s="70"/>
      <c r="AR70" s="70"/>
      <c r="AS70" s="70"/>
      <c r="AT70" s="70"/>
      <c r="AU70" s="70"/>
      <c r="AV70" s="70"/>
      <c r="AW70" s="70"/>
      <c r="AX70" s="70"/>
    </row>
    <row r="71" ht="15.75" customHeight="1">
      <c r="A71" s="1"/>
      <c r="B71" s="96" t="str">
        <f>IF(AND(AG71&lt;1,AH71&lt;1),CONCATENATE("   //   шаг ",J71," не допустим на этом железе!"),
IF(AND(AG71&gt;255,AH71&gt;255),CONCATENATE("   //   шаг ",J71," не допустим на этом железе!"),
IF(OR(AG71&lt;1,AG71&gt;255),CONCATENATE("{ ",AA71,", ",AB71,", ",AC71,", ",AD71,", ",AE71,", ",SUBSTITUTE(AF71,",","."),", ",H71,", ",I71,"   },"," //  ось Z ошибка"),
IF(OR(AH71&lt;1,AH71&gt;255),CONCATENATE("{ ",AA71,", ",AB71,", ",AC71,", ",AD71,", ",AE71,", ",SUBSTITUTE(AF71,",","."),", ",H71,", ",I71,"  },"," //  ось X ошибка"),
IF(AND(AG71&gt;=1,AH71&gt;=1),CONCATENATE("{ ",AA71,", ",AB71,", ",AC71,", ",AD71,", ",AE71,", ",SUBSTITUTE(AF71,",","."),", ",H71,", ",I71,"  },"))))))</f>
        <v>{ 9, 9213, 4, 9606, "G  1/8", 0.907, 9, 440  },</v>
      </c>
      <c r="G71" s="25"/>
      <c r="H71" s="101">
        <f t="shared" si="34"/>
        <v>9</v>
      </c>
      <c r="I71" s="98">
        <f t="shared" si="35"/>
        <v>440</v>
      </c>
      <c r="J71" s="99">
        <v>28.0</v>
      </c>
      <c r="K71" s="107" t="s">
        <v>28</v>
      </c>
      <c r="L71" s="1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70" t="s">
        <v>30</v>
      </c>
      <c r="AA71" s="10">
        <f t="shared" si="36"/>
        <v>9</v>
      </c>
      <c r="AB71" s="10">
        <f t="shared" si="37"/>
        <v>9213</v>
      </c>
      <c r="AC71" s="10">
        <f t="shared" si="38"/>
        <v>4</v>
      </c>
      <c r="AD71" s="10">
        <f t="shared" si="39"/>
        <v>9606</v>
      </c>
      <c r="AE71" s="92" t="str">
        <f>IF(J71&lt;10,(CONCATENATE(""" ",Z71,"  1/8""")),(CONCATENATE("""",Z71,"  1/8""")))</f>
        <v>"G  1/8"</v>
      </c>
      <c r="AF71" s="93">
        <f t="shared" si="40"/>
        <v>0.907</v>
      </c>
      <c r="AG71" s="94">
        <f t="shared" si="41"/>
        <v>9.9213</v>
      </c>
      <c r="AH71" s="94">
        <f t="shared" si="42"/>
        <v>4.9606</v>
      </c>
      <c r="AI71" s="10">
        <f t="shared" si="43"/>
        <v>9</v>
      </c>
      <c r="AJ71" s="95">
        <f t="shared" si="44"/>
        <v>9213</v>
      </c>
      <c r="AK71" s="10">
        <f t="shared" si="45"/>
        <v>4</v>
      </c>
      <c r="AL71" s="95">
        <f t="shared" si="46"/>
        <v>9606</v>
      </c>
      <c r="AM71" s="10"/>
      <c r="AN71" s="10"/>
      <c r="AO71" s="10"/>
      <c r="AP71" s="70"/>
      <c r="AQ71" s="70"/>
      <c r="AR71" s="70"/>
      <c r="AS71" s="70"/>
      <c r="AT71" s="70"/>
      <c r="AU71" s="70"/>
      <c r="AV71" s="70"/>
      <c r="AW71" s="70"/>
      <c r="AX71" s="70"/>
    </row>
    <row r="72" ht="15.75" customHeight="1">
      <c r="A72" s="1"/>
      <c r="B72" s="96" t="str">
        <f>IF(AND(AG72&lt;1,AH72&lt;1),CONCATENATE("   //   шаг ",J72," не допустим на этом железе!"),
IF(AND(AG72&gt;255,AH72&gt;255),CONCATENATE("   //   шаг ",J72," не допустим на этом железе!"),
IF(OR(AG72&lt;1,AG72&gt;255),CONCATENATE("{ ",AA72,", ",AB72,", ",AC72,", ",AD72,", ",AE72,", ",SUBSTITUTE(AF72,",","."),", ",H72,", ",I72,"  },"," //  ось Z ошибка"),
IF(OR(AH72&lt;1,AH72&gt;255),CONCATENATE("{ ",AA72,", ",AB72,", ",AC72,", ",AD72,", ",AE72,", ",SUBSTITUTE(AF72,",","."),", ",H72,", ",I72,"  },"," //  ось X ошибка"),
IF(AND(AG72&gt;=1,AH72&gt;=1),CONCATENATE("{ ",AA72,", ",AB72,", ",AC72,", ",AD72,", ",AE72,", ",SUBSTITUTE(AF72,",","."),", ",H72,", ",I72,"  },"))))))</f>
        <v>{ 6, 7323, 3, 3661, "G  1/4", 1.337, 13, 380  },</v>
      </c>
      <c r="G72" s="25"/>
      <c r="H72" s="101">
        <f t="shared" si="34"/>
        <v>13</v>
      </c>
      <c r="I72" s="98">
        <f t="shared" si="35"/>
        <v>380</v>
      </c>
      <c r="J72" s="99">
        <v>19.0</v>
      </c>
      <c r="K72" s="107" t="s">
        <v>28</v>
      </c>
      <c r="L72" s="1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70" t="s">
        <v>30</v>
      </c>
      <c r="AA72" s="10">
        <f t="shared" si="36"/>
        <v>6</v>
      </c>
      <c r="AB72" s="10">
        <f t="shared" si="37"/>
        <v>7323</v>
      </c>
      <c r="AC72" s="10">
        <f t="shared" si="38"/>
        <v>3</v>
      </c>
      <c r="AD72" s="10">
        <f t="shared" si="39"/>
        <v>3661</v>
      </c>
      <c r="AE72" s="92" t="str">
        <f>IF(J72&lt;10,(CONCATENATE(""" ",Z72,"  1/4""")),(CONCATENATE("""",Z72,"  1/4""")))</f>
        <v>"G  1/4"</v>
      </c>
      <c r="AF72" s="93">
        <f t="shared" si="40"/>
        <v>1.337</v>
      </c>
      <c r="AG72" s="94">
        <f t="shared" si="41"/>
        <v>6.7323</v>
      </c>
      <c r="AH72" s="94">
        <f t="shared" si="42"/>
        <v>3.3661</v>
      </c>
      <c r="AI72" s="10">
        <f t="shared" si="43"/>
        <v>6</v>
      </c>
      <c r="AJ72" s="95">
        <f t="shared" si="44"/>
        <v>7323</v>
      </c>
      <c r="AK72" s="10">
        <f t="shared" si="45"/>
        <v>3</v>
      </c>
      <c r="AL72" s="95">
        <f t="shared" si="46"/>
        <v>3661</v>
      </c>
      <c r="AM72" s="10"/>
      <c r="AN72" s="10"/>
      <c r="AO72" s="10"/>
      <c r="AP72" s="70"/>
      <c r="AQ72" s="70"/>
      <c r="AR72" s="70"/>
      <c r="AS72" s="70"/>
      <c r="AT72" s="70"/>
      <c r="AU72" s="70"/>
      <c r="AV72" s="70"/>
      <c r="AW72" s="70"/>
      <c r="AX72" s="70"/>
    </row>
    <row r="73" ht="15.75" customHeight="1">
      <c r="A73" s="1"/>
      <c r="B73" s="96" t="str">
        <f>IF(AND(AG73&lt;1,AH73&lt;1),CONCATENATE("   //   шаг ",J73," не допустим на этом железе!"),
IF(AND(AG73&gt;255,AH73&gt;255),CONCATENATE("   //   шаг ",J73," не допустим на этом железе!"),
IF(OR(AG73&lt;1,AG73&gt;255),CONCATENATE("{ ",AA73,", ",AB73,", ",AC73,", ",AD73,", ",AE73,", ",SUBSTITUTE(AF73,",","."),", ",H73,", ",I73,"  },"," //  ось Z ошибка"),
IF(OR(AH73&lt;1,AH73&gt;255),CONCATENATE("{ ",AA73,", ",AB73,", ",AC73,", ",AD73,", ",AE73,", ",SUBSTITUTE(AF73,",","."),", ",H73,", ",I73," },"," //  ось X ошибка"),
IF(AND(AG73&gt;=1,AH73&gt;=1),CONCATENATE("{ ",AA73,", ",AB73,", ",AC73,", ",AD73,", ",AE73,", ",SUBSTITUTE(AF73,",","."),", ",H73,", ",I73," },"))))))</f>
        <v>{ 6, 7323, 3, 3661, "G  3/8", 1.337, 13, 380 },</v>
      </c>
      <c r="G73" s="25"/>
      <c r="H73" s="101">
        <f t="shared" si="34"/>
        <v>13</v>
      </c>
      <c r="I73" s="98">
        <f t="shared" si="35"/>
        <v>380</v>
      </c>
      <c r="J73" s="99">
        <v>19.0</v>
      </c>
      <c r="K73" s="107" t="s">
        <v>28</v>
      </c>
      <c r="L73" s="1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70" t="s">
        <v>30</v>
      </c>
      <c r="AA73" s="10">
        <f t="shared" si="36"/>
        <v>6</v>
      </c>
      <c r="AB73" s="10">
        <f t="shared" si="37"/>
        <v>7323</v>
      </c>
      <c r="AC73" s="10">
        <f t="shared" si="38"/>
        <v>3</v>
      </c>
      <c r="AD73" s="10">
        <f t="shared" si="39"/>
        <v>3661</v>
      </c>
      <c r="AE73" s="92" t="str">
        <f>IF(J73&lt;10,(CONCATENATE(""" ",Z73,"  3/8""")),(CONCATENATE("""",Z73,"  3/8""")))</f>
        <v>"G  3/8"</v>
      </c>
      <c r="AF73" s="93">
        <f t="shared" si="40"/>
        <v>1.337</v>
      </c>
      <c r="AG73" s="94">
        <f t="shared" si="41"/>
        <v>6.7323</v>
      </c>
      <c r="AH73" s="94">
        <f t="shared" si="42"/>
        <v>3.3661</v>
      </c>
      <c r="AI73" s="10">
        <f t="shared" si="43"/>
        <v>6</v>
      </c>
      <c r="AJ73" s="95">
        <f t="shared" si="44"/>
        <v>7323</v>
      </c>
      <c r="AK73" s="10">
        <f t="shared" si="45"/>
        <v>3</v>
      </c>
      <c r="AL73" s="95">
        <f t="shared" si="46"/>
        <v>3661</v>
      </c>
      <c r="AM73" s="10"/>
      <c r="AN73" s="10"/>
      <c r="AO73" s="10"/>
      <c r="AP73" s="70"/>
      <c r="AQ73" s="70"/>
      <c r="AR73" s="70"/>
      <c r="AS73" s="70"/>
      <c r="AT73" s="70"/>
      <c r="AU73" s="70"/>
      <c r="AV73" s="70"/>
      <c r="AW73" s="70"/>
      <c r="AX73" s="70"/>
    </row>
    <row r="74" ht="15.75" customHeight="1">
      <c r="A74" s="1"/>
      <c r="B74" s="96" t="str">
        <f t="shared" ref="B74:B76" si="47">IF(AND(AG74&lt;1,AH74&lt;1),CONCATENATE("   //   шаг ",J74," не допустим на этом железе!"),
IF(AND(AG74&gt;255,AH74&gt;255),CONCATENATE("   //   шаг ",J74," не допустим на этом железе!"),
IF(OR(AG74&lt;1,AG74&gt;255),CONCATENATE("{ ",AA74,", ",AB74,", ",AC74,", ",AD74,", ",AE74,", ",SUBSTITUTE(AF74,",","."),", ",H74,", ",I74," },"," //  ось Z ошибка"),
IF(OR(AH74&lt;1,AH74&gt;255),CONCATENATE("{ ",AA74,", ",AB74,", ",AC74,", ",AD74,", ",AE74,", ",SUBSTITUTE(AF74,",","."),", ",H74,", ",I74," },"," //  ось X ошибка"),
IF(AND(AG74&gt;=1,AH74&gt;=1),CONCATENATE("{ ",AA74,", ",AB74,", ",AC74,", ",AD74,", ",AE74,", ",SUBSTITUTE(AF74,",","."),", ",H74,", ",I74," },"))))))</f>
        <v>{ 4, 9606, 2, 4803, "G  1/2", 1.814, 17, 360 },</v>
      </c>
      <c r="G74" s="25"/>
      <c r="H74" s="101">
        <f t="shared" si="34"/>
        <v>17</v>
      </c>
      <c r="I74" s="98">
        <f t="shared" si="35"/>
        <v>360</v>
      </c>
      <c r="J74" s="102">
        <v>14.0</v>
      </c>
      <c r="K74" s="107" t="s">
        <v>28</v>
      </c>
      <c r="L74" s="1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70" t="s">
        <v>30</v>
      </c>
      <c r="AA74" s="10">
        <f t="shared" si="36"/>
        <v>4</v>
      </c>
      <c r="AB74" s="10">
        <f t="shared" si="37"/>
        <v>9606</v>
      </c>
      <c r="AC74" s="10">
        <f t="shared" si="38"/>
        <v>2</v>
      </c>
      <c r="AD74" s="10">
        <f t="shared" si="39"/>
        <v>4803</v>
      </c>
      <c r="AE74" s="92" t="str">
        <f>IF(J74&lt;10,(CONCATENATE(""" ",Z74,"  1/2""")),(CONCATENATE("""",Z74,"  1/2""")))</f>
        <v>"G  1/2"</v>
      </c>
      <c r="AF74" s="93">
        <f t="shared" si="40"/>
        <v>1.814</v>
      </c>
      <c r="AG74" s="94">
        <f t="shared" si="41"/>
        <v>4.9606</v>
      </c>
      <c r="AH74" s="94">
        <f t="shared" si="42"/>
        <v>2.4803</v>
      </c>
      <c r="AI74" s="10">
        <f t="shared" si="43"/>
        <v>4</v>
      </c>
      <c r="AJ74" s="95">
        <f t="shared" si="44"/>
        <v>9606</v>
      </c>
      <c r="AK74" s="10">
        <f t="shared" si="45"/>
        <v>2</v>
      </c>
      <c r="AL74" s="95">
        <f t="shared" si="46"/>
        <v>4803</v>
      </c>
      <c r="AM74" s="10"/>
      <c r="AN74" s="10"/>
      <c r="AO74" s="10"/>
      <c r="AP74" s="70"/>
      <c r="AQ74" s="70"/>
      <c r="AR74" s="70"/>
      <c r="AS74" s="70"/>
      <c r="AT74" s="70"/>
      <c r="AU74" s="70"/>
      <c r="AV74" s="70"/>
      <c r="AW74" s="70"/>
      <c r="AX74" s="70"/>
    </row>
    <row r="75" ht="15.75" customHeight="1">
      <c r="A75" s="1"/>
      <c r="B75" s="96" t="str">
        <f t="shared" si="47"/>
        <v>{ 4, 9606, 2, 4803, "G  3/4", 1.814, 17, 360 },</v>
      </c>
      <c r="G75" s="25"/>
      <c r="H75" s="101">
        <f t="shared" si="34"/>
        <v>17</v>
      </c>
      <c r="I75" s="98">
        <f t="shared" si="35"/>
        <v>360</v>
      </c>
      <c r="J75" s="102">
        <v>14.0</v>
      </c>
      <c r="K75" s="107" t="s">
        <v>28</v>
      </c>
      <c r="L75" s="1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70" t="s">
        <v>30</v>
      </c>
      <c r="AA75" s="10">
        <f t="shared" si="36"/>
        <v>4</v>
      </c>
      <c r="AB75" s="10">
        <f t="shared" si="37"/>
        <v>9606</v>
      </c>
      <c r="AC75" s="10">
        <f t="shared" si="38"/>
        <v>2</v>
      </c>
      <c r="AD75" s="10">
        <f t="shared" si="39"/>
        <v>4803</v>
      </c>
      <c r="AE75" s="92" t="str">
        <f>IF(J75&lt;10,(CONCATENATE(""" ",Z75,"  3/4""")),(CONCATENATE("""",Z75,"  3/4""")))</f>
        <v>"G  3/4"</v>
      </c>
      <c r="AF75" s="93">
        <f t="shared" si="40"/>
        <v>1.814</v>
      </c>
      <c r="AG75" s="94">
        <f t="shared" si="41"/>
        <v>4.9606</v>
      </c>
      <c r="AH75" s="94">
        <f t="shared" si="42"/>
        <v>2.4803</v>
      </c>
      <c r="AI75" s="10">
        <f t="shared" si="43"/>
        <v>4</v>
      </c>
      <c r="AJ75" s="95">
        <f t="shared" si="44"/>
        <v>9606</v>
      </c>
      <c r="AK75" s="10">
        <f t="shared" si="45"/>
        <v>2</v>
      </c>
      <c r="AL75" s="95">
        <f t="shared" si="46"/>
        <v>4803</v>
      </c>
      <c r="AM75" s="10"/>
      <c r="AN75" s="10"/>
      <c r="AO75" s="10"/>
      <c r="AP75" s="70"/>
      <c r="AQ75" s="70"/>
      <c r="AR75" s="70"/>
      <c r="AS75" s="70"/>
      <c r="AT75" s="70"/>
      <c r="AU75" s="70"/>
      <c r="AV75" s="70"/>
      <c r="AW75" s="70"/>
      <c r="AX75" s="70"/>
    </row>
    <row r="76" ht="15.75" customHeight="1">
      <c r="A76" s="1"/>
      <c r="B76" s="96" t="str">
        <f t="shared" si="47"/>
        <v>{ 3, 8976, 1, 9488, "G 1   ", 2.309, 20, 80 },</v>
      </c>
      <c r="G76" s="25"/>
      <c r="H76" s="101">
        <f t="shared" si="34"/>
        <v>20</v>
      </c>
      <c r="I76" s="98">
        <f t="shared" si="35"/>
        <v>80</v>
      </c>
      <c r="J76" s="102">
        <v>11.0</v>
      </c>
      <c r="K76" s="107" t="s">
        <v>28</v>
      </c>
      <c r="L76" s="1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70" t="s">
        <v>30</v>
      </c>
      <c r="AA76" s="10">
        <f t="shared" si="36"/>
        <v>3</v>
      </c>
      <c r="AB76" s="10">
        <f t="shared" si="37"/>
        <v>8976</v>
      </c>
      <c r="AC76" s="10">
        <f t="shared" si="38"/>
        <v>1</v>
      </c>
      <c r="AD76" s="10">
        <f t="shared" si="39"/>
        <v>9488</v>
      </c>
      <c r="AE76" s="92" t="str">
        <f>IF(J76&lt;10,(CONCATENATE(""" ",Z76," 1   """)),(CONCATENATE("""",Z76," 1   """)))</f>
        <v>"G 1   "</v>
      </c>
      <c r="AF76" s="93">
        <f t="shared" si="40"/>
        <v>2.309</v>
      </c>
      <c r="AG76" s="94">
        <f t="shared" si="41"/>
        <v>3.8976</v>
      </c>
      <c r="AH76" s="94">
        <f t="shared" si="42"/>
        <v>1.9488</v>
      </c>
      <c r="AI76" s="10">
        <f t="shared" si="43"/>
        <v>3</v>
      </c>
      <c r="AJ76" s="95">
        <f t="shared" si="44"/>
        <v>8976</v>
      </c>
      <c r="AK76" s="10">
        <f t="shared" si="45"/>
        <v>1</v>
      </c>
      <c r="AL76" s="95">
        <f t="shared" si="46"/>
        <v>9488</v>
      </c>
      <c r="AM76" s="10"/>
      <c r="AN76" s="10"/>
      <c r="AO76" s="10"/>
      <c r="AP76" s="70"/>
      <c r="AQ76" s="70"/>
      <c r="AR76" s="70"/>
      <c r="AS76" s="70"/>
      <c r="AT76" s="70"/>
      <c r="AU76" s="70"/>
      <c r="AV76" s="70"/>
      <c r="AW76" s="70"/>
      <c r="AX76" s="70"/>
    </row>
    <row r="77" ht="15.75" customHeight="1">
      <c r="A77" s="1"/>
      <c r="B77" s="96" t="str">
        <f>IF(AND(AG77&lt;1,AH77&lt;1),CONCATENATE("   //   шаг ",J77," не допустим на этом железе!"),
IF(AND(AG77&gt;255,AH77&gt;255),CONCATENATE("   //   шаг ",J77," не допустим на этом железе!"),
IF(OR(AG77&lt;1,AG77&gt;255),CONCATENATE("{ ",AA77,", ",AB77,", ",AC77,", ",AD77,", ",AE77,", ",SUBSTITUTE(AF77,",","."),", ",H77,", ",I664," },"," //  ось Z ошибка"),
IF(OR(AH77&lt;1,AH77&gt;255),CONCATENATE("{ ",AA77,", ",AB77,", ",AC77,", ",AD77,", ",AE77,", ",SUBSTITUTE(AF77,",","."),", ",H77,", ",I77," },"," //  ось X ошибка"),
IF(AND(AG77&gt;=1,AH77&gt;=1),CONCATENATE("{ ",AA77,", ",AB77,", ",AC77,", ",AD77,", ",AE77,", ",SUBSTITUTE(AF77,",","."),", ",H77,", ",I77," },"))))))</f>
        <v>{ 3, 8976, 1, 9488, "G1 1/4", 2.309, 20, 80 },</v>
      </c>
      <c r="G77" s="25"/>
      <c r="H77" s="101">
        <f t="shared" si="34"/>
        <v>20</v>
      </c>
      <c r="I77" s="98">
        <f t="shared" si="35"/>
        <v>80</v>
      </c>
      <c r="J77" s="102">
        <v>11.0</v>
      </c>
      <c r="K77" s="107" t="s">
        <v>28</v>
      </c>
      <c r="L77" s="1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70" t="s">
        <v>30</v>
      </c>
      <c r="AA77" s="10">
        <f t="shared" si="36"/>
        <v>3</v>
      </c>
      <c r="AB77" s="10">
        <f t="shared" si="37"/>
        <v>8976</v>
      </c>
      <c r="AC77" s="10">
        <f t="shared" si="38"/>
        <v>1</v>
      </c>
      <c r="AD77" s="10">
        <f t="shared" si="39"/>
        <v>9488</v>
      </c>
      <c r="AE77" s="92" t="str">
        <f>IF(J77&lt;10,(CONCATENATE(""" ",Z77,"1 1/4""")),(CONCATENATE("""",Z77,"1 1/4""")))</f>
        <v>"G1 1/4"</v>
      </c>
      <c r="AF77" s="93">
        <f t="shared" si="40"/>
        <v>2.309</v>
      </c>
      <c r="AG77" s="94">
        <f t="shared" si="41"/>
        <v>3.8976</v>
      </c>
      <c r="AH77" s="94">
        <f t="shared" si="42"/>
        <v>1.9488</v>
      </c>
      <c r="AI77" s="10">
        <f t="shared" si="43"/>
        <v>3</v>
      </c>
      <c r="AJ77" s="95">
        <f t="shared" si="44"/>
        <v>8976</v>
      </c>
      <c r="AK77" s="10">
        <f t="shared" si="45"/>
        <v>1</v>
      </c>
      <c r="AL77" s="95">
        <f t="shared" si="46"/>
        <v>9488</v>
      </c>
      <c r="AM77" s="10"/>
      <c r="AN77" s="10"/>
      <c r="AO77" s="10"/>
      <c r="AP77" s="70"/>
      <c r="AQ77" s="70"/>
      <c r="AR77" s="70"/>
      <c r="AS77" s="70"/>
      <c r="AT77" s="70"/>
      <c r="AU77" s="70"/>
      <c r="AV77" s="70"/>
      <c r="AW77" s="70"/>
      <c r="AX77" s="70"/>
    </row>
    <row r="78" ht="15.75" customHeight="1">
      <c r="A78" s="1"/>
      <c r="B78" s="96" t="str">
        <f t="shared" ref="B78:B79" si="48">IF(AND(AG78&lt;1,AH78&lt;1),CONCATENATE("   //   шаг ",J78," не допустим на этом железе!"),
IF(AND(AG78&gt;255,AH78&gt;255),CONCATENATE("   //   шаг ",J78," не допустим на этом железе!"),
IF(OR(AG78&lt;1,AG78&gt;255),CONCATENATE("{ ",AA78,", ",AB78,", ",AC78,", ",AD78,", ",AE78,", ",SUBSTITUTE(AF78,",","."),", ",H78,", ",I78," },"," //  ось Z ошибка"),
IF(OR(AH78&lt;1,AH78&gt;255),CONCATENATE("{ ",AA78,", ",AB78,", ",AC78,", ",AD78,", ",AE78,", ",SUBSTITUTE(AF78,",","."),", ",H78,", ",I78," },"," //  ось X ошибка"),
IF(AND(AG78&gt;=1,AH78&gt;=1),CONCATENATE("{ ",AA78,", ",AB78,", ",AC78,", ",AD78,", ",AE78,", ",SUBSTITUTE(AF78,",","."),", ",H78,", ",I78," },"))))))</f>
        <v>{ 3, 8976, 1, 9488, "G1 1/2", 2.309, 20, 80 },</v>
      </c>
      <c r="G78" s="25"/>
      <c r="H78" s="101">
        <f t="shared" si="34"/>
        <v>20</v>
      </c>
      <c r="I78" s="98">
        <f t="shared" si="35"/>
        <v>80</v>
      </c>
      <c r="J78" s="102">
        <v>11.0</v>
      </c>
      <c r="K78" s="107" t="s">
        <v>28</v>
      </c>
      <c r="L78" s="1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70" t="s">
        <v>30</v>
      </c>
      <c r="AA78" s="10">
        <f t="shared" si="36"/>
        <v>3</v>
      </c>
      <c r="AB78" s="10">
        <f t="shared" si="37"/>
        <v>8976</v>
      </c>
      <c r="AC78" s="10">
        <f t="shared" si="38"/>
        <v>1</v>
      </c>
      <c r="AD78" s="10">
        <f t="shared" si="39"/>
        <v>9488</v>
      </c>
      <c r="AE78" s="92" t="str">
        <f>IF(J78&lt;10,(CONCATENATE(""" ",Z78,"1 1/2""")),(CONCATENATE("""",Z78,"1 1/2""")))</f>
        <v>"G1 1/2"</v>
      </c>
      <c r="AF78" s="93">
        <f t="shared" si="40"/>
        <v>2.309</v>
      </c>
      <c r="AG78" s="94">
        <f t="shared" si="41"/>
        <v>3.8976</v>
      </c>
      <c r="AH78" s="94">
        <f t="shared" si="42"/>
        <v>1.9488</v>
      </c>
      <c r="AI78" s="10">
        <f t="shared" si="43"/>
        <v>3</v>
      </c>
      <c r="AJ78" s="95">
        <f t="shared" si="44"/>
        <v>8976</v>
      </c>
      <c r="AK78" s="10">
        <f t="shared" si="45"/>
        <v>1</v>
      </c>
      <c r="AL78" s="95">
        <f t="shared" si="46"/>
        <v>9488</v>
      </c>
      <c r="AM78" s="10"/>
      <c r="AN78" s="10"/>
      <c r="AO78" s="10"/>
      <c r="AP78" s="70"/>
      <c r="AQ78" s="70"/>
      <c r="AR78" s="70"/>
      <c r="AS78" s="70"/>
      <c r="AT78" s="70"/>
      <c r="AU78" s="70"/>
      <c r="AV78" s="70"/>
      <c r="AW78" s="70"/>
      <c r="AX78" s="70"/>
    </row>
    <row r="79" ht="15.75" customHeight="1">
      <c r="A79" s="1"/>
      <c r="B79" s="96" t="str">
        <f t="shared" si="48"/>
        <v>{ 3, 8976, 1, 9488, "G 2   ", 2.309, 20, 80 },</v>
      </c>
      <c r="G79" s="25"/>
      <c r="H79" s="112">
        <f t="shared" si="34"/>
        <v>20</v>
      </c>
      <c r="I79" s="113">
        <f t="shared" si="35"/>
        <v>80</v>
      </c>
      <c r="J79" s="114">
        <v>11.0</v>
      </c>
      <c r="K79" s="115" t="s">
        <v>28</v>
      </c>
      <c r="L79" s="1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70" t="s">
        <v>30</v>
      </c>
      <c r="AA79" s="10">
        <f t="shared" si="36"/>
        <v>3</v>
      </c>
      <c r="AB79" s="10">
        <f t="shared" si="37"/>
        <v>8976</v>
      </c>
      <c r="AC79" s="10">
        <f t="shared" si="38"/>
        <v>1</v>
      </c>
      <c r="AD79" s="10">
        <f t="shared" si="39"/>
        <v>9488</v>
      </c>
      <c r="AE79" s="92" t="str">
        <f>IF(J79&lt;10,(CONCATENATE(""" ",Z79," 2    """)),(CONCATENATE("""",Z79," 2   """)))</f>
        <v>"G 2   "</v>
      </c>
      <c r="AF79" s="93">
        <f t="shared" si="40"/>
        <v>2.309</v>
      </c>
      <c r="AG79" s="94">
        <f t="shared" si="41"/>
        <v>3.8976</v>
      </c>
      <c r="AH79" s="94">
        <f t="shared" si="42"/>
        <v>1.9488</v>
      </c>
      <c r="AI79" s="10">
        <f t="shared" si="43"/>
        <v>3</v>
      </c>
      <c r="AJ79" s="95">
        <f t="shared" si="44"/>
        <v>8976</v>
      </c>
      <c r="AK79" s="10">
        <f t="shared" si="45"/>
        <v>1</v>
      </c>
      <c r="AL79" s="95">
        <f t="shared" si="46"/>
        <v>9488</v>
      </c>
      <c r="AM79" s="10"/>
      <c r="AN79" s="10"/>
      <c r="AO79" s="10"/>
      <c r="AP79" s="70"/>
      <c r="AQ79" s="70"/>
      <c r="AR79" s="70"/>
      <c r="AS79" s="70"/>
      <c r="AT79" s="70"/>
      <c r="AU79" s="70"/>
      <c r="AV79" s="70"/>
      <c r="AW79" s="70"/>
      <c r="AX79" s="70"/>
    </row>
    <row r="80" ht="15.75" customHeight="1">
      <c r="A80" s="1"/>
      <c r="B80" s="103" t="s">
        <v>31</v>
      </c>
      <c r="G80" s="25"/>
      <c r="H80" s="109"/>
      <c r="I80" s="110"/>
      <c r="J80" s="110"/>
      <c r="K80" s="107"/>
      <c r="L80" s="108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70"/>
      <c r="AA80" s="10"/>
      <c r="AB80" s="10"/>
      <c r="AC80" s="10"/>
      <c r="AD80" s="10"/>
      <c r="AE80" s="92"/>
      <c r="AF80" s="93"/>
      <c r="AG80" s="94"/>
      <c r="AH80" s="94"/>
      <c r="AI80" s="10"/>
      <c r="AJ80" s="95"/>
      <c r="AK80" s="10"/>
      <c r="AL80" s="95"/>
      <c r="AM80" s="10"/>
      <c r="AN80" s="10"/>
      <c r="AO80" s="10"/>
      <c r="AP80" s="70"/>
      <c r="AQ80" s="70"/>
      <c r="AR80" s="70"/>
      <c r="AS80" s="70"/>
      <c r="AT80" s="70"/>
      <c r="AU80" s="70"/>
      <c r="AV80" s="70"/>
      <c r="AW80" s="70"/>
      <c r="AX80" s="70"/>
    </row>
    <row r="81" ht="15.75" customHeight="1">
      <c r="A81" s="1"/>
      <c r="B81" s="96" t="str">
        <f t="shared" ref="B81:B90" si="49">IF(AND(AG81&lt;1,AH81&lt;1),CONCATENATE("   //   шаг ",J81," не допустим на этом железе!"),
IF(AND(AG81&gt;255,AH81&gt;255),CONCATENATE("   //   шаг ",J81," не допустим на этом железе!"),
IF(OR(AG81&lt;1,AG81&gt;255),CONCATENATE("//","{ ",AA81,", ",AB81,", ",AC81,", ",AD81,", ",AE81,", ",SUBSTITUTE(AF81,",","."),", ",H81,", ",I81," },"," //  ось Z ошибка"),
IF(OR(AH81&lt;1,AH81&gt;255),CONCATENATE("//","{ ",AA81,", ",AB81,", ",AC81,", ",AD81,", ",AE81,", ",SUBSTITUTE(AF81,",","."),", ",H81,", ",I81," },"," //  ось X ошибка"),
IF(AND(AG81&gt;=1,AH81&gt;=1),CONCATENATE("{ ",AA81,", ",AB81,", ",AC81,", ",AD81,", ",AE81,", ",SUBSTITUTE(AF81,",","."),", ",H81,", ",I81," },"))))))</f>
        <v>{ 9, 5669, 4, 7835, "K 1/16", 0.941, 10, 420 },</v>
      </c>
      <c r="G81" s="25"/>
      <c r="H81" s="101">
        <f t="shared" ref="H81:H90" si="50">ROUND(25.4/J81*8+2,0)</f>
        <v>10</v>
      </c>
      <c r="I81" s="98">
        <f t="shared" ref="I81:I90" si="51">IF(OR(AG81&lt;2,AH81&lt;2),MROUND((140/AF81+280)/4,20),MROUND(140/AF81+280,20))</f>
        <v>420</v>
      </c>
      <c r="J81" s="99">
        <v>27.0</v>
      </c>
      <c r="K81" s="107" t="s">
        <v>28</v>
      </c>
      <c r="L81" s="1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16" t="s">
        <v>32</v>
      </c>
      <c r="AA81" s="10">
        <f t="shared" ref="AA81:AA90" si="52">QUOTIENT(AG81,1)</f>
        <v>9</v>
      </c>
      <c r="AB81" s="10">
        <f t="shared" ref="AB81:AB90" si="53">ROUND(((AG81-AI81)*10000),0)</f>
        <v>5669</v>
      </c>
      <c r="AC81" s="10">
        <f t="shared" ref="AC81:AC90" si="54">QUOTIENT(AH81,1)</f>
        <v>4</v>
      </c>
      <c r="AD81" s="10">
        <f t="shared" ref="AD81:AD90" si="55">ROUND(((AH81-AK81)*10000),0)</f>
        <v>7835</v>
      </c>
      <c r="AE81" s="92" t="str">
        <f>IF(J81&lt;10,(CONCATENATE(""" ",Z81," 1/16""")),(CONCATENATE("""",Z81," 1/16""")))</f>
        <v>"K 1/16"</v>
      </c>
      <c r="AF81" s="93">
        <f t="shared" ref="AF81:AF90" si="56">ROUND(25.4/J81,3)</f>
        <v>0.941</v>
      </c>
      <c r="AG81" s="94">
        <f t="shared" ref="AG81:AG90" si="57">ROUND((($B$6*2)/($D$6/$H$6*(25.4/J81))),4)</f>
        <v>9.5669</v>
      </c>
      <c r="AH81" s="94">
        <f t="shared" ref="AH81:AH90" si="58">ROUND(($B$6*2)/($F$6/$J$6*(25.4/J81)),4)</f>
        <v>4.7835</v>
      </c>
      <c r="AI81" s="10">
        <f t="shared" ref="AI81:AI90" si="59">QUOTIENT(AG81,1)</f>
        <v>9</v>
      </c>
      <c r="AJ81" s="95">
        <f t="shared" ref="AJ81:AJ90" si="60">ROUND(((AG81-AI81)*10000),1)</f>
        <v>5669</v>
      </c>
      <c r="AK81" s="10">
        <f t="shared" ref="AK81:AK90" si="61">QUOTIENT(AH81,1)</f>
        <v>4</v>
      </c>
      <c r="AL81" s="95">
        <f t="shared" ref="AL81:AL90" si="62">ROUND(((AH81-AK81)*10000),0)</f>
        <v>7835</v>
      </c>
      <c r="AM81" s="10"/>
      <c r="AN81" s="10">
        <f>(AF81-AM81)*100</f>
        <v>94.1</v>
      </c>
      <c r="AO81" s="10"/>
      <c r="AP81" s="70"/>
      <c r="AQ81" s="70"/>
      <c r="AR81" s="70"/>
      <c r="AS81" s="70"/>
      <c r="AT81" s="70"/>
      <c r="AU81" s="70"/>
      <c r="AV81" s="70"/>
      <c r="AW81" s="70"/>
      <c r="AX81" s="70"/>
    </row>
    <row r="82" ht="15.75" customHeight="1">
      <c r="A82" s="1"/>
      <c r="B82" s="96" t="str">
        <f t="shared" si="49"/>
        <v>{ 9, 5669, 4, 7835, "K  1/8", 0.941, 10, 420 },</v>
      </c>
      <c r="G82" s="25"/>
      <c r="H82" s="101">
        <f t="shared" si="50"/>
        <v>10</v>
      </c>
      <c r="I82" s="98">
        <f t="shared" si="51"/>
        <v>420</v>
      </c>
      <c r="J82" s="99">
        <v>27.0</v>
      </c>
      <c r="K82" s="107" t="s">
        <v>28</v>
      </c>
      <c r="L82" s="1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16" t="s">
        <v>32</v>
      </c>
      <c r="AA82" s="10">
        <f t="shared" si="52"/>
        <v>9</v>
      </c>
      <c r="AB82" s="10">
        <f t="shared" si="53"/>
        <v>5669</v>
      </c>
      <c r="AC82" s="10">
        <f t="shared" si="54"/>
        <v>4</v>
      </c>
      <c r="AD82" s="10">
        <f t="shared" si="55"/>
        <v>7835</v>
      </c>
      <c r="AE82" s="92" t="str">
        <f>IF(J82&lt;10,(CONCATENATE(""" ",Z82,"  1/8""")),(CONCATENATE("""",Z82,"  1/8""")))</f>
        <v>"K  1/8"</v>
      </c>
      <c r="AF82" s="93">
        <f t="shared" si="56"/>
        <v>0.941</v>
      </c>
      <c r="AG82" s="94">
        <f t="shared" si="57"/>
        <v>9.5669</v>
      </c>
      <c r="AH82" s="94">
        <f t="shared" si="58"/>
        <v>4.7835</v>
      </c>
      <c r="AI82" s="10">
        <f t="shared" si="59"/>
        <v>9</v>
      </c>
      <c r="AJ82" s="95">
        <f t="shared" si="60"/>
        <v>5669</v>
      </c>
      <c r="AK82" s="10">
        <f t="shared" si="61"/>
        <v>4</v>
      </c>
      <c r="AL82" s="95">
        <f t="shared" si="62"/>
        <v>7835</v>
      </c>
      <c r="AM82" s="10"/>
      <c r="AN82" s="10"/>
      <c r="AO82" s="10"/>
      <c r="AP82" s="70"/>
      <c r="AQ82" s="70"/>
      <c r="AR82" s="70"/>
      <c r="AS82" s="70"/>
      <c r="AT82" s="70"/>
      <c r="AU82" s="70"/>
      <c r="AV82" s="70"/>
      <c r="AW82" s="70"/>
      <c r="AX82" s="70"/>
    </row>
    <row r="83" ht="15.75" customHeight="1">
      <c r="A83" s="1"/>
      <c r="B83" s="96" t="str">
        <f t="shared" si="49"/>
        <v>{ 6, 3780, 3, 1890, "K  1/4", 1.411, 13, 380 },</v>
      </c>
      <c r="G83" s="25"/>
      <c r="H83" s="101">
        <f t="shared" si="50"/>
        <v>13</v>
      </c>
      <c r="I83" s="98">
        <f t="shared" si="51"/>
        <v>380</v>
      </c>
      <c r="J83" s="99">
        <v>18.0</v>
      </c>
      <c r="K83" s="107" t="s">
        <v>28</v>
      </c>
      <c r="L83" s="1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16" t="s">
        <v>32</v>
      </c>
      <c r="AA83" s="10">
        <f t="shared" si="52"/>
        <v>6</v>
      </c>
      <c r="AB83" s="10">
        <f t="shared" si="53"/>
        <v>3780</v>
      </c>
      <c r="AC83" s="10">
        <f t="shared" si="54"/>
        <v>3</v>
      </c>
      <c r="AD83" s="10">
        <f t="shared" si="55"/>
        <v>1890</v>
      </c>
      <c r="AE83" s="92" t="str">
        <f>IF(J83&lt;10,(CONCATENATE(""" ",Z83,"  1/4""")),(CONCATENATE("""",Z83,"  1/4""")))</f>
        <v>"K  1/4"</v>
      </c>
      <c r="AF83" s="93">
        <f t="shared" si="56"/>
        <v>1.411</v>
      </c>
      <c r="AG83" s="94">
        <f t="shared" si="57"/>
        <v>6.378</v>
      </c>
      <c r="AH83" s="94">
        <f t="shared" si="58"/>
        <v>3.189</v>
      </c>
      <c r="AI83" s="10">
        <f t="shared" si="59"/>
        <v>6</v>
      </c>
      <c r="AJ83" s="95">
        <f t="shared" si="60"/>
        <v>3780</v>
      </c>
      <c r="AK83" s="10">
        <f t="shared" si="61"/>
        <v>3</v>
      </c>
      <c r="AL83" s="95">
        <f t="shared" si="62"/>
        <v>1890</v>
      </c>
      <c r="AM83" s="10"/>
      <c r="AN83" s="10"/>
      <c r="AO83" s="10"/>
      <c r="AP83" s="70"/>
      <c r="AQ83" s="70"/>
      <c r="AR83" s="70"/>
      <c r="AS83" s="70"/>
      <c r="AT83" s="70"/>
      <c r="AU83" s="70"/>
      <c r="AV83" s="70"/>
      <c r="AW83" s="70"/>
      <c r="AX83" s="70"/>
    </row>
    <row r="84" ht="15.75" customHeight="1">
      <c r="A84" s="1"/>
      <c r="B84" s="96" t="str">
        <f t="shared" si="49"/>
        <v>{ 6, 3780, 3, 1890, "K  3/8", 1.411, 13, 380 },</v>
      </c>
      <c r="G84" s="25"/>
      <c r="H84" s="101">
        <f t="shared" si="50"/>
        <v>13</v>
      </c>
      <c r="I84" s="98">
        <f t="shared" si="51"/>
        <v>380</v>
      </c>
      <c r="J84" s="99">
        <v>18.0</v>
      </c>
      <c r="K84" s="107" t="s">
        <v>28</v>
      </c>
      <c r="L84" s="1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16" t="s">
        <v>32</v>
      </c>
      <c r="AA84" s="10">
        <f t="shared" si="52"/>
        <v>6</v>
      </c>
      <c r="AB84" s="10">
        <f t="shared" si="53"/>
        <v>3780</v>
      </c>
      <c r="AC84" s="10">
        <f t="shared" si="54"/>
        <v>3</v>
      </c>
      <c r="AD84" s="10">
        <f t="shared" si="55"/>
        <v>1890</v>
      </c>
      <c r="AE84" s="92" t="str">
        <f>IF(J84&lt;10,(CONCATENATE(""" ",Z84,"  3/8""")),(CONCATENATE("""",Z84,"  3/8""")))</f>
        <v>"K  3/8"</v>
      </c>
      <c r="AF84" s="93">
        <f t="shared" si="56"/>
        <v>1.411</v>
      </c>
      <c r="AG84" s="94">
        <f t="shared" si="57"/>
        <v>6.378</v>
      </c>
      <c r="AH84" s="94">
        <f t="shared" si="58"/>
        <v>3.189</v>
      </c>
      <c r="AI84" s="10">
        <f t="shared" si="59"/>
        <v>6</v>
      </c>
      <c r="AJ84" s="95">
        <f t="shared" si="60"/>
        <v>3780</v>
      </c>
      <c r="AK84" s="10">
        <f t="shared" si="61"/>
        <v>3</v>
      </c>
      <c r="AL84" s="95">
        <f t="shared" si="62"/>
        <v>1890</v>
      </c>
      <c r="AM84" s="10"/>
      <c r="AN84" s="10"/>
      <c r="AO84" s="10"/>
      <c r="AP84" s="70"/>
      <c r="AQ84" s="70"/>
      <c r="AR84" s="70"/>
      <c r="AS84" s="70"/>
      <c r="AT84" s="70"/>
      <c r="AU84" s="70"/>
      <c r="AV84" s="70"/>
      <c r="AW84" s="70"/>
      <c r="AX84" s="70"/>
    </row>
    <row r="85" ht="15.75" customHeight="1">
      <c r="A85" s="1"/>
      <c r="B85" s="96" t="str">
        <f t="shared" si="49"/>
        <v>{ 4, 9606, 2, 4803, "K  1/2", 1.814, 17, 360 },</v>
      </c>
      <c r="G85" s="25"/>
      <c r="H85" s="101">
        <f t="shared" si="50"/>
        <v>17</v>
      </c>
      <c r="I85" s="98">
        <f t="shared" si="51"/>
        <v>360</v>
      </c>
      <c r="J85" s="102">
        <v>14.0</v>
      </c>
      <c r="K85" s="107" t="s">
        <v>28</v>
      </c>
      <c r="L85" s="1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16" t="s">
        <v>32</v>
      </c>
      <c r="AA85" s="10">
        <f t="shared" si="52"/>
        <v>4</v>
      </c>
      <c r="AB85" s="10">
        <f t="shared" si="53"/>
        <v>9606</v>
      </c>
      <c r="AC85" s="10">
        <f t="shared" si="54"/>
        <v>2</v>
      </c>
      <c r="AD85" s="10">
        <f t="shared" si="55"/>
        <v>4803</v>
      </c>
      <c r="AE85" s="92" t="str">
        <f>IF(J85&lt;10,(CONCATENATE(""" ",Z85,"  1/2""")),(CONCATENATE("""",Z85,"  1/2""")))</f>
        <v>"K  1/2"</v>
      </c>
      <c r="AF85" s="93">
        <f t="shared" si="56"/>
        <v>1.814</v>
      </c>
      <c r="AG85" s="94">
        <f t="shared" si="57"/>
        <v>4.9606</v>
      </c>
      <c r="AH85" s="94">
        <f t="shared" si="58"/>
        <v>2.4803</v>
      </c>
      <c r="AI85" s="10">
        <f t="shared" si="59"/>
        <v>4</v>
      </c>
      <c r="AJ85" s="95">
        <f t="shared" si="60"/>
        <v>9606</v>
      </c>
      <c r="AK85" s="10">
        <f t="shared" si="61"/>
        <v>2</v>
      </c>
      <c r="AL85" s="95">
        <f t="shared" si="62"/>
        <v>4803</v>
      </c>
      <c r="AM85" s="10"/>
      <c r="AN85" s="10"/>
      <c r="AO85" s="10"/>
      <c r="AP85" s="70"/>
      <c r="AQ85" s="70"/>
      <c r="AR85" s="70"/>
      <c r="AS85" s="70"/>
      <c r="AT85" s="70"/>
      <c r="AU85" s="70"/>
      <c r="AV85" s="70"/>
      <c r="AW85" s="70"/>
      <c r="AX85" s="70"/>
    </row>
    <row r="86" ht="15.75" customHeight="1">
      <c r="A86" s="1"/>
      <c r="B86" s="96" t="str">
        <f t="shared" si="49"/>
        <v>{ 4, 9606, 2, 4803, "K  3/4", 1.814, 17, 360 },</v>
      </c>
      <c r="G86" s="25"/>
      <c r="H86" s="101">
        <f t="shared" si="50"/>
        <v>17</v>
      </c>
      <c r="I86" s="98">
        <f t="shared" si="51"/>
        <v>360</v>
      </c>
      <c r="J86" s="102">
        <v>14.0</v>
      </c>
      <c r="K86" s="107" t="s">
        <v>28</v>
      </c>
      <c r="L86" s="1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16" t="s">
        <v>32</v>
      </c>
      <c r="AA86" s="10">
        <f t="shared" si="52"/>
        <v>4</v>
      </c>
      <c r="AB86" s="10">
        <f t="shared" si="53"/>
        <v>9606</v>
      </c>
      <c r="AC86" s="10">
        <f t="shared" si="54"/>
        <v>2</v>
      </c>
      <c r="AD86" s="10">
        <f t="shared" si="55"/>
        <v>4803</v>
      </c>
      <c r="AE86" s="92" t="str">
        <f>IF(J86&lt;10,(CONCATENATE(""" ",Z86,"  3/4""")),(CONCATENATE("""",Z86,"  3/4""")))</f>
        <v>"K  3/4"</v>
      </c>
      <c r="AF86" s="93">
        <f t="shared" si="56"/>
        <v>1.814</v>
      </c>
      <c r="AG86" s="94">
        <f t="shared" si="57"/>
        <v>4.9606</v>
      </c>
      <c r="AH86" s="94">
        <f t="shared" si="58"/>
        <v>2.4803</v>
      </c>
      <c r="AI86" s="10">
        <f t="shared" si="59"/>
        <v>4</v>
      </c>
      <c r="AJ86" s="95">
        <f t="shared" si="60"/>
        <v>9606</v>
      </c>
      <c r="AK86" s="10">
        <f t="shared" si="61"/>
        <v>2</v>
      </c>
      <c r="AL86" s="95">
        <f t="shared" si="62"/>
        <v>4803</v>
      </c>
      <c r="AM86" s="10"/>
      <c r="AN86" s="10"/>
      <c r="AO86" s="10"/>
      <c r="AP86" s="70"/>
      <c r="AQ86" s="70"/>
      <c r="AR86" s="70"/>
      <c r="AS86" s="70"/>
      <c r="AT86" s="70"/>
      <c r="AU86" s="70"/>
      <c r="AV86" s="70"/>
      <c r="AW86" s="70"/>
      <c r="AX86" s="70"/>
    </row>
    <row r="87" ht="15.75" customHeight="1">
      <c r="A87" s="1"/>
      <c r="B87" s="96" t="str">
        <f t="shared" si="49"/>
        <v>{ 4, 748, 2, 374, "K 1   ", 2.209, 20, 340 },</v>
      </c>
      <c r="G87" s="25"/>
      <c r="H87" s="101">
        <f t="shared" si="50"/>
        <v>20</v>
      </c>
      <c r="I87" s="98">
        <f t="shared" si="51"/>
        <v>340</v>
      </c>
      <c r="J87" s="99">
        <v>11.5</v>
      </c>
      <c r="K87" s="107" t="s">
        <v>28</v>
      </c>
      <c r="L87" s="1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16" t="s">
        <v>32</v>
      </c>
      <c r="AA87" s="10">
        <f t="shared" si="52"/>
        <v>4</v>
      </c>
      <c r="AB87" s="10">
        <f t="shared" si="53"/>
        <v>748</v>
      </c>
      <c r="AC87" s="10">
        <f t="shared" si="54"/>
        <v>2</v>
      </c>
      <c r="AD87" s="10">
        <f t="shared" si="55"/>
        <v>374</v>
      </c>
      <c r="AE87" s="92" t="str">
        <f>IF(J87&lt;10,(CONCATENATE(""" ",Z87," 1   """)),(CONCATENATE("""",Z87," 1   """)))</f>
        <v>"K 1   "</v>
      </c>
      <c r="AF87" s="93">
        <f t="shared" si="56"/>
        <v>2.209</v>
      </c>
      <c r="AG87" s="94">
        <f t="shared" si="57"/>
        <v>4.0748</v>
      </c>
      <c r="AH87" s="94">
        <f t="shared" si="58"/>
        <v>2.0374</v>
      </c>
      <c r="AI87" s="10">
        <f t="shared" si="59"/>
        <v>4</v>
      </c>
      <c r="AJ87" s="95">
        <f t="shared" si="60"/>
        <v>748</v>
      </c>
      <c r="AK87" s="10">
        <f t="shared" si="61"/>
        <v>2</v>
      </c>
      <c r="AL87" s="95">
        <f t="shared" si="62"/>
        <v>374</v>
      </c>
      <c r="AM87" s="10"/>
      <c r="AN87" s="10"/>
      <c r="AO87" s="10"/>
      <c r="AP87" s="70"/>
      <c r="AQ87" s="70"/>
      <c r="AR87" s="70"/>
      <c r="AS87" s="70"/>
      <c r="AT87" s="70"/>
      <c r="AU87" s="70"/>
      <c r="AV87" s="70"/>
      <c r="AW87" s="70"/>
      <c r="AX87" s="70"/>
    </row>
    <row r="88" ht="15.75" customHeight="1">
      <c r="A88" s="1"/>
      <c r="B88" s="96" t="str">
        <f t="shared" si="49"/>
        <v>{ 4, 748, 2, 374, "K1 1/4", 2.209, 20, 340 },</v>
      </c>
      <c r="G88" s="25"/>
      <c r="H88" s="101">
        <f t="shared" si="50"/>
        <v>20</v>
      </c>
      <c r="I88" s="98">
        <f t="shared" si="51"/>
        <v>340</v>
      </c>
      <c r="J88" s="99">
        <v>11.5</v>
      </c>
      <c r="K88" s="107" t="s">
        <v>28</v>
      </c>
      <c r="L88" s="1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16" t="s">
        <v>32</v>
      </c>
      <c r="AA88" s="10">
        <f t="shared" si="52"/>
        <v>4</v>
      </c>
      <c r="AB88" s="10">
        <f t="shared" si="53"/>
        <v>748</v>
      </c>
      <c r="AC88" s="10">
        <f t="shared" si="54"/>
        <v>2</v>
      </c>
      <c r="AD88" s="10">
        <f t="shared" si="55"/>
        <v>374</v>
      </c>
      <c r="AE88" s="92" t="str">
        <f>IF(J88&lt;10,(CONCATENATE(""" ",Z88,"1 1/4""")),(CONCATENATE("""",Z88,"1 1/4""")))</f>
        <v>"K1 1/4"</v>
      </c>
      <c r="AF88" s="93">
        <f t="shared" si="56"/>
        <v>2.209</v>
      </c>
      <c r="AG88" s="94">
        <f t="shared" si="57"/>
        <v>4.0748</v>
      </c>
      <c r="AH88" s="94">
        <f t="shared" si="58"/>
        <v>2.0374</v>
      </c>
      <c r="AI88" s="10">
        <f t="shared" si="59"/>
        <v>4</v>
      </c>
      <c r="AJ88" s="95">
        <f t="shared" si="60"/>
        <v>748</v>
      </c>
      <c r="AK88" s="10">
        <f t="shared" si="61"/>
        <v>2</v>
      </c>
      <c r="AL88" s="95">
        <f t="shared" si="62"/>
        <v>374</v>
      </c>
      <c r="AM88" s="10"/>
      <c r="AN88" s="10"/>
      <c r="AO88" s="10"/>
      <c r="AP88" s="70"/>
      <c r="AQ88" s="70"/>
      <c r="AR88" s="70"/>
      <c r="AS88" s="70"/>
      <c r="AT88" s="70"/>
      <c r="AU88" s="70"/>
      <c r="AV88" s="70"/>
      <c r="AW88" s="70"/>
      <c r="AX88" s="70"/>
    </row>
    <row r="89" ht="15.75" customHeight="1">
      <c r="A89" s="1"/>
      <c r="B89" s="96" t="str">
        <f t="shared" si="49"/>
        <v>{ 4, 748, 2, 374, "K1 1/2", 2.209, 20, 340 },</v>
      </c>
      <c r="G89" s="25"/>
      <c r="H89" s="101">
        <f t="shared" si="50"/>
        <v>20</v>
      </c>
      <c r="I89" s="98">
        <f t="shared" si="51"/>
        <v>340</v>
      </c>
      <c r="J89" s="99">
        <v>11.5</v>
      </c>
      <c r="K89" s="107" t="s">
        <v>28</v>
      </c>
      <c r="L89" s="1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16" t="s">
        <v>32</v>
      </c>
      <c r="AA89" s="10">
        <f t="shared" si="52"/>
        <v>4</v>
      </c>
      <c r="AB89" s="10">
        <f t="shared" si="53"/>
        <v>748</v>
      </c>
      <c r="AC89" s="10">
        <f t="shared" si="54"/>
        <v>2</v>
      </c>
      <c r="AD89" s="10">
        <f t="shared" si="55"/>
        <v>374</v>
      </c>
      <c r="AE89" s="92" t="str">
        <f>IF(J89&lt;10,(CONCATENATE(""" ",Z89,"1 1/2""")),(CONCATENATE("""",Z89,"1 1/2""")))</f>
        <v>"K1 1/2"</v>
      </c>
      <c r="AF89" s="93">
        <f t="shared" si="56"/>
        <v>2.209</v>
      </c>
      <c r="AG89" s="94">
        <f t="shared" si="57"/>
        <v>4.0748</v>
      </c>
      <c r="AH89" s="94">
        <f t="shared" si="58"/>
        <v>2.0374</v>
      </c>
      <c r="AI89" s="10">
        <f t="shared" si="59"/>
        <v>4</v>
      </c>
      <c r="AJ89" s="95">
        <f t="shared" si="60"/>
        <v>748</v>
      </c>
      <c r="AK89" s="10">
        <f t="shared" si="61"/>
        <v>2</v>
      </c>
      <c r="AL89" s="95">
        <f t="shared" si="62"/>
        <v>374</v>
      </c>
      <c r="AM89" s="10"/>
      <c r="AN89" s="10"/>
      <c r="AO89" s="10"/>
      <c r="AP89" s="70"/>
      <c r="AQ89" s="70"/>
      <c r="AR89" s="70"/>
      <c r="AS89" s="70"/>
      <c r="AT89" s="70"/>
      <c r="AU89" s="70"/>
      <c r="AV89" s="70"/>
      <c r="AW89" s="70"/>
      <c r="AX89" s="70"/>
    </row>
    <row r="90" ht="15.75" customHeight="1">
      <c r="A90" s="1"/>
      <c r="B90" s="96" t="str">
        <f t="shared" si="49"/>
        <v>{ 4, 748, 2, 374, "K 2   ", 2.209, 20, 340 },</v>
      </c>
      <c r="G90" s="25"/>
      <c r="H90" s="112">
        <f t="shared" si="50"/>
        <v>20</v>
      </c>
      <c r="I90" s="113">
        <f t="shared" si="51"/>
        <v>340</v>
      </c>
      <c r="J90" s="117">
        <v>11.5</v>
      </c>
      <c r="K90" s="115" t="s">
        <v>28</v>
      </c>
      <c r="L90" s="1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16" t="s">
        <v>32</v>
      </c>
      <c r="AA90" s="10">
        <f t="shared" si="52"/>
        <v>4</v>
      </c>
      <c r="AB90" s="10">
        <f t="shared" si="53"/>
        <v>748</v>
      </c>
      <c r="AC90" s="10">
        <f t="shared" si="54"/>
        <v>2</v>
      </c>
      <c r="AD90" s="10">
        <f t="shared" si="55"/>
        <v>374</v>
      </c>
      <c r="AE90" s="92" t="str">
        <f>IF(J90&lt;10,(CONCATENATE(""" ",Z90," 2    """)),(CONCATENATE("""",Z90," 2   """)))</f>
        <v>"K 2   "</v>
      </c>
      <c r="AF90" s="93">
        <f t="shared" si="56"/>
        <v>2.209</v>
      </c>
      <c r="AG90" s="94">
        <f t="shared" si="57"/>
        <v>4.0748</v>
      </c>
      <c r="AH90" s="94">
        <f t="shared" si="58"/>
        <v>2.0374</v>
      </c>
      <c r="AI90" s="10">
        <f t="shared" si="59"/>
        <v>4</v>
      </c>
      <c r="AJ90" s="95">
        <f t="shared" si="60"/>
        <v>748</v>
      </c>
      <c r="AK90" s="10">
        <f t="shared" si="61"/>
        <v>2</v>
      </c>
      <c r="AL90" s="95">
        <f t="shared" si="62"/>
        <v>374</v>
      </c>
      <c r="AM90" s="10"/>
      <c r="AN90" s="10"/>
      <c r="AO90" s="10"/>
      <c r="AP90" s="70"/>
      <c r="AQ90" s="70"/>
      <c r="AR90" s="70"/>
      <c r="AS90" s="70"/>
      <c r="AT90" s="70"/>
      <c r="AU90" s="70"/>
      <c r="AV90" s="70"/>
      <c r="AW90" s="70"/>
      <c r="AX90" s="70"/>
    </row>
    <row r="91" ht="15.75" customHeight="1">
      <c r="A91" s="1"/>
      <c r="B91" s="103" t="s">
        <v>33</v>
      </c>
      <c r="G91" s="25"/>
      <c r="H91" s="118" t="s">
        <v>20</v>
      </c>
      <c r="I91" s="119" t="s">
        <v>21</v>
      </c>
      <c r="J91" s="120" t="s">
        <v>22</v>
      </c>
      <c r="K91" s="121" t="s">
        <v>34</v>
      </c>
      <c r="L91" s="108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70"/>
      <c r="AA91" s="10"/>
      <c r="AB91" s="10"/>
      <c r="AC91" s="10"/>
      <c r="AD91" s="10"/>
      <c r="AE91" s="92"/>
      <c r="AF91" s="93"/>
      <c r="AG91" s="94"/>
      <c r="AH91" s="94"/>
      <c r="AI91" s="10"/>
      <c r="AJ91" s="95"/>
      <c r="AK91" s="10"/>
      <c r="AL91" s="95"/>
      <c r="AM91" s="10"/>
      <c r="AN91" s="10"/>
      <c r="AO91" s="10"/>
      <c r="AP91" s="70"/>
      <c r="AQ91" s="70"/>
      <c r="AR91" s="70"/>
      <c r="AS91" s="70"/>
      <c r="AT91" s="70"/>
      <c r="AU91" s="70"/>
      <c r="AV91" s="70"/>
      <c r="AW91" s="70"/>
      <c r="AX91" s="70"/>
    </row>
    <row r="92" ht="18.75" customHeight="1">
      <c r="A92" s="1"/>
      <c r="B92" s="96" t="str">
        <f t="shared" ref="B92:B107" si="63">IF(AND(AG92&lt;1,AH92&lt;1),CONCATENATE("   //   шаг ",J92," не допустим на этом железе!"),
IF(AND(AG92&gt;255,AH92&gt;255),CONCATENATE("   //   шаг ",J92," не допустим на этом железе!"),
IF(OR(AG92&lt;1,AG92&gt;255),CONCATENATE("//","{ ",AA92,", ",AB92,", ",AC92,", ",AD92,", ",AE92,", ",SUBSTITUTE(AF92,",","."),", ",H92,", ",I92," },"," //  ось Z ошибка"),
IF(OR(AH92&lt;1,AH92&gt;255),CONCATENATE("//","{ ",AA92,", ",AB92,", ",AC92,", ",AD92,", ",AE92,", ",SUBSTITUTE(AF92,",","."),", ",H92,", ",I92," },"," //  ось X ошибка"),
IF(AND(AG92&gt;=1,AH92&gt;=1),CONCATENATE("{ ",AA92,", ",AB92,", ",AC92,", ",AD92,", ",AE92,", ",SUBSTITUTE(AF92,",","."),", ",H92,", ",I92," },"))))))</f>
        <v>{ 28, 6624, 14, 3312, "0,1 m", 0.314, 5, 720 },</v>
      </c>
      <c r="G92" s="25"/>
      <c r="H92" s="101">
        <f t="shared" ref="H92:H112" si="64">ROUND(J92*8+2,0)</f>
        <v>5</v>
      </c>
      <c r="I92" s="98">
        <f t="shared" ref="I92:I112" si="65">IF(OR(AG92&lt;2,AH92&lt;2),MROUND((140/AF92+280)/4,20),MROUND(140/AF92+280,20))</f>
        <v>720</v>
      </c>
      <c r="J92" s="122">
        <f t="shared" ref="J92:J112" si="66">$K$17*K92</f>
        <v>0.314159</v>
      </c>
      <c r="K92" s="123">
        <v>0.1</v>
      </c>
      <c r="L92" s="1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70"/>
      <c r="AA92" s="10">
        <f t="shared" ref="AA92:AA112" si="67">QUOTIENT(AG92,1)</f>
        <v>28</v>
      </c>
      <c r="AB92" s="10">
        <f t="shared" ref="AB92:AB112" si="68">ROUND(((AG92-AI92)*10000),0)</f>
        <v>6624</v>
      </c>
      <c r="AC92" s="10">
        <f t="shared" ref="AC92:AC112" si="69">QUOTIENT(AH92,1)</f>
        <v>14</v>
      </c>
      <c r="AD92" s="10">
        <f t="shared" ref="AD92:AD112" si="70">ROUND(((AH92-AK92)*10000),0)</f>
        <v>3312</v>
      </c>
      <c r="AE92" s="124" t="str">
        <f t="shared" ref="AE92:AE93" si="71">IF(AN92&gt;0,(CONCATENATE("""",K92," m","""")),(CONCATENATE("""",," m","""")))</f>
        <v>"0,1 m"</v>
      </c>
      <c r="AF92" s="93">
        <f t="shared" ref="AF92:AF112" si="72">ROUND(J92,3)</f>
        <v>0.314</v>
      </c>
      <c r="AG92" s="94">
        <f t="shared" ref="AG92:AG93" si="73">ROUND((($B$6*2)/($D$6/$H$6*AF92)),4)</f>
        <v>28.6624</v>
      </c>
      <c r="AH92" s="94">
        <f t="shared" ref="AH92:AH112" si="74">ROUND((($B$6*2)/($F$6/$J$6*$AF92)),4)</f>
        <v>14.3312</v>
      </c>
      <c r="AI92" s="10">
        <f t="shared" ref="AI92:AI112" si="75">QUOTIENT(AG92,1)</f>
        <v>28</v>
      </c>
      <c r="AJ92" s="95">
        <f t="shared" ref="AJ92:AJ112" si="76">ROUND(((AG92-AI92)*10000),1)</f>
        <v>6624</v>
      </c>
      <c r="AK92" s="10">
        <f t="shared" ref="AK92:AK112" si="77">QUOTIENT(AH92,1)</f>
        <v>14</v>
      </c>
      <c r="AL92" s="95">
        <f t="shared" ref="AL92:AL112" si="78">ROUND(((AH92-AK92)*10000),0)</f>
        <v>3312</v>
      </c>
      <c r="AM92" s="10">
        <f t="shared" ref="AM92:AM112" si="79">QUOTIENT(AF92,1)</f>
        <v>0</v>
      </c>
      <c r="AN92" s="10">
        <f t="shared" ref="AN92:AN112" si="80">(AF92-AM92)*100</f>
        <v>31.4</v>
      </c>
      <c r="AO92" s="10"/>
      <c r="AP92" s="70"/>
      <c r="AQ92" s="70"/>
      <c r="AR92" s="70"/>
      <c r="AS92" s="70"/>
      <c r="AT92" s="70"/>
      <c r="AU92" s="70"/>
      <c r="AV92" s="70"/>
      <c r="AW92" s="70"/>
      <c r="AX92" s="70"/>
    </row>
    <row r="93" ht="18.75" customHeight="1">
      <c r="A93" s="1"/>
      <c r="B93" s="96" t="str">
        <f t="shared" si="63"/>
        <v>{ 23, 8727, 11, 9363, "0,12 m", 0.377, 5, 660 },</v>
      </c>
      <c r="G93" s="25"/>
      <c r="H93" s="101">
        <f t="shared" si="64"/>
        <v>5</v>
      </c>
      <c r="I93" s="98">
        <f t="shared" si="65"/>
        <v>660</v>
      </c>
      <c r="J93" s="122">
        <f t="shared" si="66"/>
        <v>0.3769908</v>
      </c>
      <c r="K93" s="123">
        <v>0.12</v>
      </c>
      <c r="L93" s="1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70"/>
      <c r="AA93" s="10">
        <f t="shared" si="67"/>
        <v>23</v>
      </c>
      <c r="AB93" s="10">
        <f t="shared" si="68"/>
        <v>8727</v>
      </c>
      <c r="AC93" s="10">
        <f t="shared" si="69"/>
        <v>11</v>
      </c>
      <c r="AD93" s="10">
        <f t="shared" si="70"/>
        <v>9363</v>
      </c>
      <c r="AE93" s="124" t="str">
        <f t="shared" si="71"/>
        <v>"0,12 m"</v>
      </c>
      <c r="AF93" s="93">
        <f t="shared" si="72"/>
        <v>0.377</v>
      </c>
      <c r="AG93" s="94">
        <f t="shared" si="73"/>
        <v>23.8727</v>
      </c>
      <c r="AH93" s="94">
        <f t="shared" si="74"/>
        <v>11.9363</v>
      </c>
      <c r="AI93" s="10">
        <f t="shared" si="75"/>
        <v>23</v>
      </c>
      <c r="AJ93" s="95">
        <f t="shared" si="76"/>
        <v>8727</v>
      </c>
      <c r="AK93" s="10">
        <f t="shared" si="77"/>
        <v>11</v>
      </c>
      <c r="AL93" s="95">
        <f t="shared" si="78"/>
        <v>9363</v>
      </c>
      <c r="AM93" s="10">
        <f t="shared" si="79"/>
        <v>0</v>
      </c>
      <c r="AN93" s="10">
        <f t="shared" si="80"/>
        <v>37.7</v>
      </c>
      <c r="AO93" s="10"/>
      <c r="AP93" s="70"/>
      <c r="AQ93" s="70"/>
      <c r="AR93" s="70"/>
      <c r="AS93" s="70"/>
      <c r="AT93" s="70"/>
      <c r="AU93" s="70"/>
      <c r="AV93" s="70"/>
      <c r="AW93" s="70"/>
      <c r="AX93" s="70"/>
    </row>
    <row r="94">
      <c r="A94" s="1"/>
      <c r="B94" s="96" t="str">
        <f t="shared" si="63"/>
        <v>{ 22, 9008, 11, 4504, "0,125m", 0.393, 5, 640 },</v>
      </c>
      <c r="G94" s="25"/>
      <c r="H94" s="101">
        <f t="shared" si="64"/>
        <v>5</v>
      </c>
      <c r="I94" s="98">
        <f t="shared" si="65"/>
        <v>640</v>
      </c>
      <c r="J94" s="122">
        <f t="shared" si="66"/>
        <v>0.39269875</v>
      </c>
      <c r="K94" s="123">
        <v>0.125</v>
      </c>
      <c r="L94" s="1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70"/>
      <c r="AA94" s="10">
        <f t="shared" si="67"/>
        <v>22</v>
      </c>
      <c r="AB94" s="10">
        <f t="shared" si="68"/>
        <v>9008</v>
      </c>
      <c r="AC94" s="10">
        <f t="shared" si="69"/>
        <v>11</v>
      </c>
      <c r="AD94" s="10">
        <f t="shared" si="70"/>
        <v>4504</v>
      </c>
      <c r="AE94" s="124" t="str">
        <f>IF(AN94&gt;0,(CONCATENATE("""",K94,"m","""")),(CONCATENATE("""",,"m","""")))</f>
        <v>"0,125m"</v>
      </c>
      <c r="AF94" s="93">
        <f t="shared" si="72"/>
        <v>0.393</v>
      </c>
      <c r="AG94" s="94">
        <f t="shared" ref="AG94:AG112" si="81">ROUND((($B$6*2)/($D$6/$H$6*$AF94)),4)</f>
        <v>22.9008</v>
      </c>
      <c r="AH94" s="94">
        <f t="shared" si="74"/>
        <v>11.4504</v>
      </c>
      <c r="AI94" s="10">
        <f t="shared" si="75"/>
        <v>22</v>
      </c>
      <c r="AJ94" s="95">
        <f t="shared" si="76"/>
        <v>9008</v>
      </c>
      <c r="AK94" s="10">
        <f t="shared" si="77"/>
        <v>11</v>
      </c>
      <c r="AL94" s="95">
        <f t="shared" si="78"/>
        <v>4504</v>
      </c>
      <c r="AM94" s="10">
        <f t="shared" si="79"/>
        <v>0</v>
      </c>
      <c r="AN94" s="10">
        <f t="shared" si="80"/>
        <v>39.3</v>
      </c>
      <c r="AO94" s="10"/>
      <c r="AP94" s="70"/>
      <c r="AQ94" s="70"/>
      <c r="AR94" s="70"/>
      <c r="AS94" s="70"/>
      <c r="AT94" s="70"/>
      <c r="AU94" s="70"/>
      <c r="AV94" s="70"/>
      <c r="AW94" s="70"/>
      <c r="AX94" s="70"/>
    </row>
    <row r="95">
      <c r="A95" s="1"/>
      <c r="B95" s="96" t="str">
        <f t="shared" si="63"/>
        <v>{ 19, 1083, 9, 5541, "0,15 m", 0.471, 6, 580 },</v>
      </c>
      <c r="G95" s="25"/>
      <c r="H95" s="101">
        <f t="shared" si="64"/>
        <v>6</v>
      </c>
      <c r="I95" s="98">
        <f t="shared" si="65"/>
        <v>580</v>
      </c>
      <c r="J95" s="122">
        <f t="shared" si="66"/>
        <v>0.4712385</v>
      </c>
      <c r="K95" s="123">
        <v>0.15</v>
      </c>
      <c r="L95" s="1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70"/>
      <c r="AA95" s="10">
        <f t="shared" si="67"/>
        <v>19</v>
      </c>
      <c r="AB95" s="10">
        <f t="shared" si="68"/>
        <v>1083</v>
      </c>
      <c r="AC95" s="10">
        <f t="shared" si="69"/>
        <v>9</v>
      </c>
      <c r="AD95" s="10">
        <f t="shared" si="70"/>
        <v>5541</v>
      </c>
      <c r="AE95" s="124" t="str">
        <f t="shared" ref="AE95:AE96" si="82">IF(AN95&gt;0,(CONCATENATE("""",K95," m","""")),(CONCATENATE("""",," m","""")))</f>
        <v>"0,15 m"</v>
      </c>
      <c r="AF95" s="93">
        <f t="shared" si="72"/>
        <v>0.471</v>
      </c>
      <c r="AG95" s="94">
        <f t="shared" si="81"/>
        <v>19.1083</v>
      </c>
      <c r="AH95" s="94">
        <f t="shared" si="74"/>
        <v>9.5541</v>
      </c>
      <c r="AI95" s="10">
        <f t="shared" si="75"/>
        <v>19</v>
      </c>
      <c r="AJ95" s="95">
        <f t="shared" si="76"/>
        <v>1083</v>
      </c>
      <c r="AK95" s="10">
        <f t="shared" si="77"/>
        <v>9</v>
      </c>
      <c r="AL95" s="95">
        <f t="shared" si="78"/>
        <v>5541</v>
      </c>
      <c r="AM95" s="10">
        <f t="shared" si="79"/>
        <v>0</v>
      </c>
      <c r="AN95" s="10">
        <f t="shared" si="80"/>
        <v>47.1</v>
      </c>
      <c r="AO95" s="10"/>
      <c r="AP95" s="70"/>
      <c r="AQ95" s="70"/>
      <c r="AR95" s="70"/>
      <c r="AS95" s="70"/>
      <c r="AT95" s="70"/>
      <c r="AU95" s="70"/>
      <c r="AV95" s="70"/>
      <c r="AW95" s="70"/>
      <c r="AX95" s="70"/>
    </row>
    <row r="96" ht="15.75" customHeight="1">
      <c r="A96" s="1"/>
      <c r="B96" s="96" t="str">
        <f t="shared" si="63"/>
        <v>{ 17, 8926, 8, 9463, "0,16 m", 0.503, 6, 560 },</v>
      </c>
      <c r="G96" s="25"/>
      <c r="H96" s="101">
        <f t="shared" si="64"/>
        <v>6</v>
      </c>
      <c r="I96" s="98">
        <f t="shared" si="65"/>
        <v>560</v>
      </c>
      <c r="J96" s="122">
        <f t="shared" si="66"/>
        <v>0.5026544</v>
      </c>
      <c r="K96" s="123">
        <v>0.16</v>
      </c>
      <c r="L96" s="1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70"/>
      <c r="AA96" s="10">
        <f t="shared" si="67"/>
        <v>17</v>
      </c>
      <c r="AB96" s="10">
        <f t="shared" si="68"/>
        <v>8926</v>
      </c>
      <c r="AC96" s="10">
        <f t="shared" si="69"/>
        <v>8</v>
      </c>
      <c r="AD96" s="10">
        <f t="shared" si="70"/>
        <v>9463</v>
      </c>
      <c r="AE96" s="124" t="str">
        <f t="shared" si="82"/>
        <v>"0,16 m"</v>
      </c>
      <c r="AF96" s="93">
        <f t="shared" si="72"/>
        <v>0.503</v>
      </c>
      <c r="AG96" s="94">
        <f t="shared" si="81"/>
        <v>17.8926</v>
      </c>
      <c r="AH96" s="94">
        <f t="shared" si="74"/>
        <v>8.9463</v>
      </c>
      <c r="AI96" s="10">
        <f t="shared" si="75"/>
        <v>17</v>
      </c>
      <c r="AJ96" s="95">
        <f t="shared" si="76"/>
        <v>8926</v>
      </c>
      <c r="AK96" s="10">
        <f t="shared" si="77"/>
        <v>8</v>
      </c>
      <c r="AL96" s="95">
        <f t="shared" si="78"/>
        <v>9463</v>
      </c>
      <c r="AM96" s="10">
        <f t="shared" si="79"/>
        <v>0</v>
      </c>
      <c r="AN96" s="10">
        <f t="shared" si="80"/>
        <v>50.3</v>
      </c>
      <c r="AO96" s="10"/>
      <c r="AP96" s="70"/>
      <c r="AQ96" s="70"/>
      <c r="AR96" s="70"/>
      <c r="AS96" s="70"/>
      <c r="AT96" s="70"/>
      <c r="AU96" s="70"/>
      <c r="AV96" s="70"/>
      <c r="AW96" s="70"/>
      <c r="AX96" s="70"/>
    </row>
    <row r="97" ht="15.75" customHeight="1">
      <c r="A97" s="1"/>
      <c r="B97" s="96" t="str">
        <f t="shared" si="63"/>
        <v>{ 14, 3312, 7, 1656, "0,2  m", 0.628, 7, 500 },</v>
      </c>
      <c r="G97" s="25"/>
      <c r="H97" s="101">
        <f t="shared" si="64"/>
        <v>7</v>
      </c>
      <c r="I97" s="98">
        <f t="shared" si="65"/>
        <v>500</v>
      </c>
      <c r="J97" s="122">
        <f t="shared" si="66"/>
        <v>0.628318</v>
      </c>
      <c r="K97" s="123">
        <v>0.2</v>
      </c>
      <c r="L97" s="1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70"/>
      <c r="AA97" s="10">
        <f t="shared" si="67"/>
        <v>14</v>
      </c>
      <c r="AB97" s="10">
        <f t="shared" si="68"/>
        <v>3312</v>
      </c>
      <c r="AC97" s="10">
        <f t="shared" si="69"/>
        <v>7</v>
      </c>
      <c r="AD97" s="10">
        <f t="shared" si="70"/>
        <v>1656</v>
      </c>
      <c r="AE97" s="124" t="str">
        <f>IF(AN97&gt;0,(CONCATENATE("""",K97,"  m","""")),(CONCATENATE("""",,"  m","""")))</f>
        <v>"0,2  m"</v>
      </c>
      <c r="AF97" s="93">
        <f t="shared" si="72"/>
        <v>0.628</v>
      </c>
      <c r="AG97" s="94">
        <f t="shared" si="81"/>
        <v>14.3312</v>
      </c>
      <c r="AH97" s="94">
        <f t="shared" si="74"/>
        <v>7.1656</v>
      </c>
      <c r="AI97" s="10">
        <f t="shared" si="75"/>
        <v>14</v>
      </c>
      <c r="AJ97" s="95">
        <f t="shared" si="76"/>
        <v>3312</v>
      </c>
      <c r="AK97" s="10">
        <f t="shared" si="77"/>
        <v>7</v>
      </c>
      <c r="AL97" s="95">
        <f t="shared" si="78"/>
        <v>1656</v>
      </c>
      <c r="AM97" s="10">
        <f t="shared" si="79"/>
        <v>0</v>
      </c>
      <c r="AN97" s="10">
        <f t="shared" si="80"/>
        <v>62.8</v>
      </c>
      <c r="AO97" s="10"/>
      <c r="AP97" s="70"/>
      <c r="AQ97" s="70"/>
      <c r="AR97" s="70"/>
      <c r="AS97" s="70"/>
      <c r="AT97" s="70"/>
      <c r="AU97" s="70"/>
      <c r="AV97" s="70"/>
      <c r="AW97" s="70"/>
      <c r="AX97" s="70"/>
    </row>
    <row r="98" ht="15.75" customHeight="1">
      <c r="A98" s="1"/>
      <c r="B98" s="96" t="str">
        <f t="shared" si="63"/>
        <v>{ 11, 4650, 5, 7325, "0,25 m", 0.785, 8, 460 },</v>
      </c>
      <c r="G98" s="25"/>
      <c r="H98" s="101">
        <f t="shared" si="64"/>
        <v>8</v>
      </c>
      <c r="I98" s="98">
        <f t="shared" si="65"/>
        <v>460</v>
      </c>
      <c r="J98" s="122">
        <f t="shared" si="66"/>
        <v>0.7853975</v>
      </c>
      <c r="K98" s="123">
        <v>0.25</v>
      </c>
      <c r="L98" s="1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70"/>
      <c r="AA98" s="10">
        <f t="shared" si="67"/>
        <v>11</v>
      </c>
      <c r="AB98" s="10">
        <f t="shared" si="68"/>
        <v>4650</v>
      </c>
      <c r="AC98" s="10">
        <f t="shared" si="69"/>
        <v>5</v>
      </c>
      <c r="AD98" s="10">
        <f t="shared" si="70"/>
        <v>7325</v>
      </c>
      <c r="AE98" s="124" t="str">
        <f>IF(AN98&gt;0,(CONCATENATE("""",K98," m","""")),(CONCATENATE("""",," m","""")))</f>
        <v>"0,25 m"</v>
      </c>
      <c r="AF98" s="93">
        <f t="shared" si="72"/>
        <v>0.785</v>
      </c>
      <c r="AG98" s="94">
        <f t="shared" si="81"/>
        <v>11.465</v>
      </c>
      <c r="AH98" s="94">
        <f t="shared" si="74"/>
        <v>5.7325</v>
      </c>
      <c r="AI98" s="10">
        <f t="shared" si="75"/>
        <v>11</v>
      </c>
      <c r="AJ98" s="95">
        <f t="shared" si="76"/>
        <v>4650</v>
      </c>
      <c r="AK98" s="10">
        <f t="shared" si="77"/>
        <v>5</v>
      </c>
      <c r="AL98" s="95">
        <f t="shared" si="78"/>
        <v>7325</v>
      </c>
      <c r="AM98" s="10">
        <f t="shared" si="79"/>
        <v>0</v>
      </c>
      <c r="AN98" s="10">
        <f t="shared" si="80"/>
        <v>78.5</v>
      </c>
      <c r="AO98" s="10"/>
      <c r="AP98" s="70"/>
      <c r="AQ98" s="70"/>
      <c r="AR98" s="70"/>
      <c r="AS98" s="70"/>
      <c r="AT98" s="70"/>
      <c r="AU98" s="70"/>
      <c r="AV98" s="70"/>
      <c r="AW98" s="70"/>
      <c r="AX98" s="70"/>
    </row>
    <row r="99" ht="15.75" customHeight="1">
      <c r="A99" s="1"/>
      <c r="B99" s="96" t="str">
        <f t="shared" si="63"/>
        <v>{ 9, 5541, 4, 7771, "0,3  m", 0.942, 10, 420 },</v>
      </c>
      <c r="G99" s="25"/>
      <c r="H99" s="101">
        <f t="shared" si="64"/>
        <v>10</v>
      </c>
      <c r="I99" s="98">
        <f t="shared" si="65"/>
        <v>420</v>
      </c>
      <c r="J99" s="122">
        <f t="shared" si="66"/>
        <v>0.942477</v>
      </c>
      <c r="K99" s="123">
        <v>0.3</v>
      </c>
      <c r="L99" s="1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70"/>
      <c r="AA99" s="10">
        <f t="shared" si="67"/>
        <v>9</v>
      </c>
      <c r="AB99" s="10">
        <f t="shared" si="68"/>
        <v>5541</v>
      </c>
      <c r="AC99" s="10">
        <f t="shared" si="69"/>
        <v>4</v>
      </c>
      <c r="AD99" s="10">
        <f t="shared" si="70"/>
        <v>7771</v>
      </c>
      <c r="AE99" s="124" t="str">
        <f>IF(AN99&gt;0,(CONCATENATE("""",K99,"  m","""")),(CONCATENATE("""",,"  m","""")))</f>
        <v>"0,3  m"</v>
      </c>
      <c r="AF99" s="93">
        <f t="shared" si="72"/>
        <v>0.942</v>
      </c>
      <c r="AG99" s="94">
        <f t="shared" si="81"/>
        <v>9.5541</v>
      </c>
      <c r="AH99" s="94">
        <f t="shared" si="74"/>
        <v>4.7771</v>
      </c>
      <c r="AI99" s="10">
        <f t="shared" si="75"/>
        <v>9</v>
      </c>
      <c r="AJ99" s="95">
        <f t="shared" si="76"/>
        <v>5541</v>
      </c>
      <c r="AK99" s="10">
        <f t="shared" si="77"/>
        <v>4</v>
      </c>
      <c r="AL99" s="95">
        <f t="shared" si="78"/>
        <v>7771</v>
      </c>
      <c r="AM99" s="10">
        <f t="shared" si="79"/>
        <v>0</v>
      </c>
      <c r="AN99" s="10">
        <f t="shared" si="80"/>
        <v>94.2</v>
      </c>
      <c r="AO99" s="10"/>
      <c r="AP99" s="70"/>
      <c r="AQ99" s="70"/>
      <c r="AR99" s="70"/>
      <c r="AS99" s="70"/>
      <c r="AT99" s="70"/>
      <c r="AU99" s="70"/>
      <c r="AV99" s="70"/>
      <c r="AW99" s="70"/>
      <c r="AX99" s="70"/>
    </row>
    <row r="100" ht="15.75" customHeight="1">
      <c r="A100" s="1"/>
      <c r="B100" s="96" t="str">
        <f t="shared" si="63"/>
        <v>{ 9, 909, 4, 5455, "0,315m", 0.990, 10, 420 },</v>
      </c>
      <c r="G100" s="25"/>
      <c r="H100" s="101">
        <f t="shared" si="64"/>
        <v>10</v>
      </c>
      <c r="I100" s="98">
        <f t="shared" si="65"/>
        <v>420</v>
      </c>
      <c r="J100" s="122">
        <f t="shared" si="66"/>
        <v>0.98960085</v>
      </c>
      <c r="K100" s="123">
        <v>0.315</v>
      </c>
      <c r="L100" s="1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70"/>
      <c r="AA100" s="10">
        <f t="shared" si="67"/>
        <v>9</v>
      </c>
      <c r="AB100" s="10">
        <f t="shared" si="68"/>
        <v>909</v>
      </c>
      <c r="AC100" s="10">
        <f t="shared" si="69"/>
        <v>4</v>
      </c>
      <c r="AD100" s="10">
        <f t="shared" si="70"/>
        <v>5455</v>
      </c>
      <c r="AE100" s="124" t="str">
        <f>IF(AN100&gt;0,(CONCATENATE("""",K100,"m","""")),(CONCATENATE("""",,"m","""")))</f>
        <v>"0,315m"</v>
      </c>
      <c r="AF100" s="93">
        <f t="shared" si="72"/>
        <v>0.99</v>
      </c>
      <c r="AG100" s="94">
        <f t="shared" si="81"/>
        <v>9.0909</v>
      </c>
      <c r="AH100" s="94">
        <f t="shared" si="74"/>
        <v>4.5455</v>
      </c>
      <c r="AI100" s="10">
        <f t="shared" si="75"/>
        <v>9</v>
      </c>
      <c r="AJ100" s="95">
        <f t="shared" si="76"/>
        <v>909</v>
      </c>
      <c r="AK100" s="10">
        <f t="shared" si="77"/>
        <v>4</v>
      </c>
      <c r="AL100" s="95">
        <f t="shared" si="78"/>
        <v>5455</v>
      </c>
      <c r="AM100" s="10">
        <f t="shared" si="79"/>
        <v>0</v>
      </c>
      <c r="AN100" s="10">
        <f t="shared" si="80"/>
        <v>99</v>
      </c>
      <c r="AO100" s="10"/>
      <c r="AP100" s="70"/>
      <c r="AQ100" s="70"/>
      <c r="AR100" s="70"/>
      <c r="AS100" s="70"/>
      <c r="AT100" s="70"/>
      <c r="AU100" s="70"/>
      <c r="AV100" s="70"/>
      <c r="AW100" s="70"/>
      <c r="AX100" s="70"/>
    </row>
    <row r="101" ht="15.75" customHeight="1">
      <c r="A101" s="1"/>
      <c r="B101" s="96" t="str">
        <f t="shared" si="63"/>
        <v>{ 8, 1818, 4, 909, "0,35 m", 1.100, 11, 400 },</v>
      </c>
      <c r="G101" s="25"/>
      <c r="H101" s="101">
        <f t="shared" si="64"/>
        <v>11</v>
      </c>
      <c r="I101" s="98">
        <f t="shared" si="65"/>
        <v>400</v>
      </c>
      <c r="J101" s="122">
        <f t="shared" si="66"/>
        <v>1.0995565</v>
      </c>
      <c r="K101" s="123">
        <v>0.35</v>
      </c>
      <c r="L101" s="1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70"/>
      <c r="AA101" s="10">
        <f t="shared" si="67"/>
        <v>8</v>
      </c>
      <c r="AB101" s="10">
        <f t="shared" si="68"/>
        <v>1818</v>
      </c>
      <c r="AC101" s="10">
        <f t="shared" si="69"/>
        <v>4</v>
      </c>
      <c r="AD101" s="10">
        <f t="shared" si="70"/>
        <v>909</v>
      </c>
      <c r="AE101" s="124" t="str">
        <f>IF(AN101&gt;0,(CONCATENATE("""",K101," m","""")),(CONCATENATE("""",," m","""")))</f>
        <v>"0,35 m"</v>
      </c>
      <c r="AF101" s="93">
        <f t="shared" si="72"/>
        <v>1.1</v>
      </c>
      <c r="AG101" s="94">
        <f t="shared" si="81"/>
        <v>8.1818</v>
      </c>
      <c r="AH101" s="94">
        <f t="shared" si="74"/>
        <v>4.0909</v>
      </c>
      <c r="AI101" s="10">
        <f t="shared" si="75"/>
        <v>8</v>
      </c>
      <c r="AJ101" s="95">
        <f t="shared" si="76"/>
        <v>1818</v>
      </c>
      <c r="AK101" s="10">
        <f t="shared" si="77"/>
        <v>4</v>
      </c>
      <c r="AL101" s="95">
        <f t="shared" si="78"/>
        <v>909</v>
      </c>
      <c r="AM101" s="10">
        <f t="shared" si="79"/>
        <v>1</v>
      </c>
      <c r="AN101" s="10">
        <f t="shared" si="80"/>
        <v>10</v>
      </c>
      <c r="AO101" s="10"/>
      <c r="AP101" s="70"/>
      <c r="AQ101" s="70"/>
      <c r="AR101" s="70"/>
      <c r="AS101" s="70"/>
      <c r="AT101" s="70"/>
      <c r="AU101" s="70"/>
      <c r="AV101" s="70"/>
      <c r="AW101" s="70"/>
      <c r="AX101" s="70"/>
    </row>
    <row r="102" ht="15.75" customHeight="1">
      <c r="A102" s="1"/>
      <c r="B102" s="96" t="str">
        <f t="shared" si="63"/>
        <v>{ 7, 1599, 3, 5800, "0,4  m", 1.257, 12, 400 },</v>
      </c>
      <c r="G102" s="25"/>
      <c r="H102" s="101">
        <f t="shared" si="64"/>
        <v>12</v>
      </c>
      <c r="I102" s="98">
        <f t="shared" si="65"/>
        <v>400</v>
      </c>
      <c r="J102" s="122">
        <f t="shared" si="66"/>
        <v>1.256636</v>
      </c>
      <c r="K102" s="123">
        <v>0.4</v>
      </c>
      <c r="L102" s="1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70"/>
      <c r="AA102" s="10">
        <f t="shared" si="67"/>
        <v>7</v>
      </c>
      <c r="AB102" s="10">
        <f t="shared" si="68"/>
        <v>1599</v>
      </c>
      <c r="AC102" s="10">
        <f t="shared" si="69"/>
        <v>3</v>
      </c>
      <c r="AD102" s="10">
        <f t="shared" si="70"/>
        <v>5800</v>
      </c>
      <c r="AE102" s="124" t="str">
        <f t="shared" ref="AE102:AE104" si="83">IF(AN102&gt;0,(CONCATENATE("""",K102,"  m","""")),(CONCATENATE("""",,"  m","""")))</f>
        <v>"0,4  m"</v>
      </c>
      <c r="AF102" s="93">
        <f t="shared" si="72"/>
        <v>1.257</v>
      </c>
      <c r="AG102" s="94">
        <f t="shared" si="81"/>
        <v>7.1599</v>
      </c>
      <c r="AH102" s="94">
        <f t="shared" si="74"/>
        <v>3.58</v>
      </c>
      <c r="AI102" s="10">
        <f t="shared" si="75"/>
        <v>7</v>
      </c>
      <c r="AJ102" s="95">
        <f t="shared" si="76"/>
        <v>1599</v>
      </c>
      <c r="AK102" s="10">
        <f t="shared" si="77"/>
        <v>3</v>
      </c>
      <c r="AL102" s="95">
        <f t="shared" si="78"/>
        <v>5800</v>
      </c>
      <c r="AM102" s="10">
        <f t="shared" si="79"/>
        <v>1</v>
      </c>
      <c r="AN102" s="10">
        <f t="shared" si="80"/>
        <v>25.7</v>
      </c>
      <c r="AO102" s="10"/>
      <c r="AP102" s="70"/>
      <c r="AQ102" s="70"/>
      <c r="AR102" s="70"/>
      <c r="AS102" s="70"/>
      <c r="AT102" s="70"/>
      <c r="AU102" s="70"/>
      <c r="AV102" s="70"/>
      <c r="AW102" s="70"/>
      <c r="AX102" s="70"/>
    </row>
    <row r="103" ht="15.75" customHeight="1">
      <c r="A103" s="1"/>
      <c r="B103" s="96" t="str">
        <f t="shared" si="63"/>
        <v>{ 5, 7288, 2, 8644, "0,5  m", 1.571, 15, 360 },</v>
      </c>
      <c r="G103" s="25"/>
      <c r="H103" s="101">
        <f t="shared" si="64"/>
        <v>15</v>
      </c>
      <c r="I103" s="98">
        <f t="shared" si="65"/>
        <v>360</v>
      </c>
      <c r="J103" s="122">
        <f t="shared" si="66"/>
        <v>1.570795</v>
      </c>
      <c r="K103" s="123">
        <v>0.5</v>
      </c>
      <c r="L103" s="1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70"/>
      <c r="AA103" s="10">
        <f t="shared" si="67"/>
        <v>5</v>
      </c>
      <c r="AB103" s="10">
        <f t="shared" si="68"/>
        <v>7288</v>
      </c>
      <c r="AC103" s="10">
        <f t="shared" si="69"/>
        <v>2</v>
      </c>
      <c r="AD103" s="10">
        <f t="shared" si="70"/>
        <v>8644</v>
      </c>
      <c r="AE103" s="124" t="str">
        <f t="shared" si="83"/>
        <v>"0,5  m"</v>
      </c>
      <c r="AF103" s="93">
        <f t="shared" si="72"/>
        <v>1.571</v>
      </c>
      <c r="AG103" s="94">
        <f t="shared" si="81"/>
        <v>5.7288</v>
      </c>
      <c r="AH103" s="94">
        <f t="shared" si="74"/>
        <v>2.8644</v>
      </c>
      <c r="AI103" s="10">
        <f t="shared" si="75"/>
        <v>5</v>
      </c>
      <c r="AJ103" s="95">
        <f t="shared" si="76"/>
        <v>7288</v>
      </c>
      <c r="AK103" s="10">
        <f t="shared" si="77"/>
        <v>2</v>
      </c>
      <c r="AL103" s="95">
        <f t="shared" si="78"/>
        <v>8644</v>
      </c>
      <c r="AM103" s="10">
        <f t="shared" si="79"/>
        <v>1</v>
      </c>
      <c r="AN103" s="10">
        <f t="shared" si="80"/>
        <v>57.1</v>
      </c>
      <c r="AO103" s="10"/>
      <c r="AP103" s="70"/>
      <c r="AQ103" s="70"/>
      <c r="AR103" s="70"/>
      <c r="AS103" s="70"/>
      <c r="AT103" s="70"/>
      <c r="AU103" s="70"/>
      <c r="AV103" s="70"/>
      <c r="AW103" s="70"/>
      <c r="AX103" s="70"/>
    </row>
    <row r="104" ht="15.75" customHeight="1">
      <c r="A104" s="1"/>
      <c r="B104" s="96" t="str">
        <f t="shared" si="63"/>
        <v>{ 4, 7745, 2, 3873, "0,6  m", 1.885, 17, 360 },</v>
      </c>
      <c r="G104" s="25"/>
      <c r="H104" s="101">
        <f t="shared" si="64"/>
        <v>17</v>
      </c>
      <c r="I104" s="98">
        <f t="shared" si="65"/>
        <v>360</v>
      </c>
      <c r="J104" s="122">
        <f t="shared" si="66"/>
        <v>1.884954</v>
      </c>
      <c r="K104" s="123">
        <v>0.6</v>
      </c>
      <c r="L104" s="1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70"/>
      <c r="AA104" s="10">
        <f t="shared" si="67"/>
        <v>4</v>
      </c>
      <c r="AB104" s="10">
        <f t="shared" si="68"/>
        <v>7745</v>
      </c>
      <c r="AC104" s="10">
        <f t="shared" si="69"/>
        <v>2</v>
      </c>
      <c r="AD104" s="10">
        <f t="shared" si="70"/>
        <v>3873</v>
      </c>
      <c r="AE104" s="124" t="str">
        <f t="shared" si="83"/>
        <v>"0,6  m"</v>
      </c>
      <c r="AF104" s="93">
        <f t="shared" si="72"/>
        <v>1.885</v>
      </c>
      <c r="AG104" s="94">
        <f t="shared" si="81"/>
        <v>4.7745</v>
      </c>
      <c r="AH104" s="94">
        <f t="shared" si="74"/>
        <v>2.3873</v>
      </c>
      <c r="AI104" s="10">
        <f t="shared" si="75"/>
        <v>4</v>
      </c>
      <c r="AJ104" s="95">
        <f t="shared" si="76"/>
        <v>7745</v>
      </c>
      <c r="AK104" s="10">
        <f t="shared" si="77"/>
        <v>2</v>
      </c>
      <c r="AL104" s="95">
        <f t="shared" si="78"/>
        <v>3873</v>
      </c>
      <c r="AM104" s="10">
        <f t="shared" si="79"/>
        <v>1</v>
      </c>
      <c r="AN104" s="10">
        <f t="shared" si="80"/>
        <v>88.5</v>
      </c>
      <c r="AO104" s="10"/>
      <c r="AP104" s="70"/>
      <c r="AQ104" s="70"/>
      <c r="AR104" s="70"/>
      <c r="AS104" s="70"/>
      <c r="AT104" s="70"/>
      <c r="AU104" s="70"/>
      <c r="AV104" s="70"/>
      <c r="AW104" s="70"/>
      <c r="AX104" s="70"/>
    </row>
    <row r="105" ht="15.75" customHeight="1">
      <c r="A105" s="1"/>
      <c r="B105" s="96" t="str">
        <f t="shared" si="63"/>
        <v>{ 4, 5478, 2, 2739, "0,63 m", 1.979, 18, 360 },</v>
      </c>
      <c r="G105" s="25"/>
      <c r="H105" s="101">
        <f t="shared" si="64"/>
        <v>18</v>
      </c>
      <c r="I105" s="98">
        <f t="shared" si="65"/>
        <v>360</v>
      </c>
      <c r="J105" s="122">
        <f t="shared" si="66"/>
        <v>1.9792017</v>
      </c>
      <c r="K105" s="123">
        <v>0.63</v>
      </c>
      <c r="L105" s="1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70"/>
      <c r="AA105" s="10">
        <f t="shared" si="67"/>
        <v>4</v>
      </c>
      <c r="AB105" s="10">
        <f t="shared" si="68"/>
        <v>5478</v>
      </c>
      <c r="AC105" s="10">
        <f t="shared" si="69"/>
        <v>2</v>
      </c>
      <c r="AD105" s="10">
        <f t="shared" si="70"/>
        <v>2739</v>
      </c>
      <c r="AE105" s="124" t="str">
        <f>IF(AN105&gt;0,(CONCATENATE("""",K105," m","""")),(CONCATENATE("""",," m","""")))</f>
        <v>"0,63 m"</v>
      </c>
      <c r="AF105" s="93">
        <f t="shared" si="72"/>
        <v>1.979</v>
      </c>
      <c r="AG105" s="94">
        <f t="shared" si="81"/>
        <v>4.5478</v>
      </c>
      <c r="AH105" s="94">
        <f t="shared" si="74"/>
        <v>2.2739</v>
      </c>
      <c r="AI105" s="10">
        <f t="shared" si="75"/>
        <v>4</v>
      </c>
      <c r="AJ105" s="95">
        <f t="shared" si="76"/>
        <v>5478</v>
      </c>
      <c r="AK105" s="10">
        <f t="shared" si="77"/>
        <v>2</v>
      </c>
      <c r="AL105" s="95">
        <f t="shared" si="78"/>
        <v>2739</v>
      </c>
      <c r="AM105" s="10">
        <f t="shared" si="79"/>
        <v>1</v>
      </c>
      <c r="AN105" s="10">
        <f t="shared" si="80"/>
        <v>97.9</v>
      </c>
      <c r="AO105" s="10"/>
      <c r="AP105" s="70"/>
      <c r="AQ105" s="70"/>
      <c r="AR105" s="70"/>
      <c r="AS105" s="70"/>
      <c r="AT105" s="70"/>
      <c r="AU105" s="70"/>
      <c r="AV105" s="70"/>
      <c r="AW105" s="70"/>
      <c r="AX105" s="70"/>
    </row>
    <row r="106" ht="15.75" customHeight="1">
      <c r="B106" s="96" t="str">
        <f t="shared" si="63"/>
        <v>{ 4, 928, 2, 464, "0,7  m", 2.199, 20, 340 },</v>
      </c>
      <c r="G106" s="25"/>
      <c r="H106" s="101">
        <f t="shared" si="64"/>
        <v>20</v>
      </c>
      <c r="I106" s="98">
        <f t="shared" si="65"/>
        <v>340</v>
      </c>
      <c r="J106" s="122">
        <f t="shared" si="66"/>
        <v>2.199113</v>
      </c>
      <c r="K106" s="123">
        <v>0.7</v>
      </c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70"/>
      <c r="AA106" s="10">
        <f t="shared" si="67"/>
        <v>4</v>
      </c>
      <c r="AB106" s="10">
        <f t="shared" si="68"/>
        <v>928</v>
      </c>
      <c r="AC106" s="10">
        <f t="shared" si="69"/>
        <v>2</v>
      </c>
      <c r="AD106" s="10">
        <f t="shared" si="70"/>
        <v>464</v>
      </c>
      <c r="AE106" s="124" t="str">
        <f t="shared" ref="AE106:AE108" si="84">IF(AN106&gt;0,(CONCATENATE("""",K106,"  m","""")),(CONCATENATE("""",,"  m","""")))</f>
        <v>"0,7  m"</v>
      </c>
      <c r="AF106" s="93">
        <f t="shared" si="72"/>
        <v>2.199</v>
      </c>
      <c r="AG106" s="10">
        <f t="shared" si="81"/>
        <v>4.0928</v>
      </c>
      <c r="AH106" s="10">
        <f t="shared" si="74"/>
        <v>2.0464</v>
      </c>
      <c r="AI106" s="10">
        <f t="shared" si="75"/>
        <v>4</v>
      </c>
      <c r="AJ106" s="10">
        <f t="shared" si="76"/>
        <v>928</v>
      </c>
      <c r="AK106" s="10">
        <f t="shared" si="77"/>
        <v>2</v>
      </c>
      <c r="AL106" s="10">
        <f t="shared" si="78"/>
        <v>464</v>
      </c>
      <c r="AM106" s="10">
        <f t="shared" si="79"/>
        <v>2</v>
      </c>
      <c r="AN106" s="10">
        <f t="shared" si="80"/>
        <v>19.9</v>
      </c>
      <c r="AO106" s="10"/>
      <c r="AP106" s="70"/>
      <c r="AQ106" s="70"/>
      <c r="AR106" s="70"/>
      <c r="AS106" s="70"/>
      <c r="AT106" s="70"/>
      <c r="AU106" s="70"/>
      <c r="AV106" s="70"/>
      <c r="AW106" s="70"/>
      <c r="AX106" s="70"/>
    </row>
    <row r="107" ht="15.75" customHeight="1">
      <c r="B107" s="96" t="str">
        <f t="shared" si="63"/>
        <v>{ 3, 5814, 1, 7907, "0,8  m", 2.513, 22, 80 },</v>
      </c>
      <c r="G107" s="25"/>
      <c r="H107" s="101">
        <f t="shared" si="64"/>
        <v>22</v>
      </c>
      <c r="I107" s="98">
        <f t="shared" si="65"/>
        <v>80</v>
      </c>
      <c r="J107" s="122">
        <f t="shared" si="66"/>
        <v>2.513272</v>
      </c>
      <c r="K107" s="123">
        <v>0.8</v>
      </c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70"/>
      <c r="AA107" s="10">
        <f t="shared" si="67"/>
        <v>3</v>
      </c>
      <c r="AB107" s="10">
        <f t="shared" si="68"/>
        <v>5814</v>
      </c>
      <c r="AC107" s="10">
        <f t="shared" si="69"/>
        <v>1</v>
      </c>
      <c r="AD107" s="10">
        <f t="shared" si="70"/>
        <v>7907</v>
      </c>
      <c r="AE107" s="124" t="str">
        <f t="shared" si="84"/>
        <v>"0,8  m"</v>
      </c>
      <c r="AF107" s="93">
        <f t="shared" si="72"/>
        <v>2.513</v>
      </c>
      <c r="AG107" s="10">
        <f t="shared" si="81"/>
        <v>3.5814</v>
      </c>
      <c r="AH107" s="10">
        <f t="shared" si="74"/>
        <v>1.7907</v>
      </c>
      <c r="AI107" s="10">
        <f t="shared" si="75"/>
        <v>3</v>
      </c>
      <c r="AJ107" s="10">
        <f t="shared" si="76"/>
        <v>5814</v>
      </c>
      <c r="AK107" s="10">
        <f t="shared" si="77"/>
        <v>1</v>
      </c>
      <c r="AL107" s="10">
        <f t="shared" si="78"/>
        <v>7907</v>
      </c>
      <c r="AM107" s="10">
        <f t="shared" si="79"/>
        <v>2</v>
      </c>
      <c r="AN107" s="10">
        <f t="shared" si="80"/>
        <v>51.3</v>
      </c>
      <c r="AO107" s="10"/>
      <c r="AP107" s="70"/>
      <c r="AQ107" s="70"/>
      <c r="AR107" s="70"/>
      <c r="AS107" s="70"/>
      <c r="AT107" s="70"/>
      <c r="AU107" s="70"/>
      <c r="AV107" s="70"/>
      <c r="AW107" s="70"/>
      <c r="AX107" s="70"/>
    </row>
    <row r="108" ht="15.75" customHeight="1">
      <c r="B108" s="96" t="str">
        <f>IF(AND(AG108&lt;1,AH108&lt;1),CONCATENATE("   //   шаг ",J108," не допустим на этом железе!"),
IF(AND(AG108&gt;255,AH108&gt;255),CONCATENATE("   //   шаг ",J108," не допустим на этом железе!"),
IF(OR(AG108&lt;1,AG108&gt;255),CONCATENATE("//","{ ",AA108,", ",AB108,", ",AC108,", ",AD108,", ",AE108,", ",SUBSTITUTE(AF108,",","."),", ",H108,", ",I108," },"," //  ось Z ошибка"),
IF(OR(AH108&lt;1,AH108&gt;255),CONCATENATE("//","{ ",AA108,", ",AB108,", ",AC108,", ",AD108,", ",AE108,", ",SUBSTITUTE(AF108,",","."),", ",H108,", ",I108,"  },"," //  ось X ошибка"),
IF(AND(AG108&gt;=1,AH108&gt;=1),CONCATENATE("{ ",AA108,", ",AB108,", ",AC108,", ",AD108,", ",AE108,", ",SUBSTITUTE(AF108,",","."),", ",H108,", ",I108,"  },"))))))</f>
        <v>{ 3, 1836, 1, 5918, "0,9  m", 2.827, 25, 80  },</v>
      </c>
      <c r="G108" s="25"/>
      <c r="H108" s="101">
        <f t="shared" si="64"/>
        <v>25</v>
      </c>
      <c r="I108" s="98">
        <f t="shared" si="65"/>
        <v>80</v>
      </c>
      <c r="J108" s="122">
        <f t="shared" si="66"/>
        <v>2.827431</v>
      </c>
      <c r="K108" s="123">
        <v>0.9</v>
      </c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70"/>
      <c r="AA108" s="10">
        <f t="shared" si="67"/>
        <v>3</v>
      </c>
      <c r="AB108" s="10">
        <f t="shared" si="68"/>
        <v>1836</v>
      </c>
      <c r="AC108" s="10">
        <f t="shared" si="69"/>
        <v>1</v>
      </c>
      <c r="AD108" s="10">
        <f t="shared" si="70"/>
        <v>5918</v>
      </c>
      <c r="AE108" s="124" t="str">
        <f t="shared" si="84"/>
        <v>"0,9  m"</v>
      </c>
      <c r="AF108" s="93">
        <f t="shared" si="72"/>
        <v>2.827</v>
      </c>
      <c r="AG108" s="10">
        <f t="shared" si="81"/>
        <v>3.1836</v>
      </c>
      <c r="AH108" s="10">
        <f t="shared" si="74"/>
        <v>1.5918</v>
      </c>
      <c r="AI108" s="10">
        <f t="shared" si="75"/>
        <v>3</v>
      </c>
      <c r="AJ108" s="10">
        <f t="shared" si="76"/>
        <v>1836</v>
      </c>
      <c r="AK108" s="10">
        <f t="shared" si="77"/>
        <v>1</v>
      </c>
      <c r="AL108" s="10">
        <f t="shared" si="78"/>
        <v>5918</v>
      </c>
      <c r="AM108" s="10">
        <f t="shared" si="79"/>
        <v>2</v>
      </c>
      <c r="AN108" s="10">
        <f t="shared" si="80"/>
        <v>82.7</v>
      </c>
      <c r="AO108" s="10"/>
      <c r="AP108" s="70"/>
      <c r="AQ108" s="70"/>
      <c r="AR108" s="70"/>
      <c r="AS108" s="70"/>
      <c r="AT108" s="70"/>
      <c r="AU108" s="70"/>
      <c r="AV108" s="70"/>
      <c r="AW108" s="70"/>
      <c r="AX108" s="70"/>
    </row>
    <row r="109" ht="15.75" customHeight="1">
      <c r="B109" s="96" t="str">
        <f>IF(AND(AG109&lt;1,AH109&lt;1),CONCATENATE("   //   шаг ",J109," не допустим на этом железе!"),
IF(AND(AG109&gt;255,AH109&gt;255),CONCATENATE("   //   шаг ",J109," не допустим на этом железе!"),
IF(OR(AG109&lt;1,AG109&gt;255),CONCATENATE("//","{ ",AA109,", ",AB109,", ",AC109,", ",AD109,", ",AE109,", ",SUBSTITUTE(AF109,",","."),", ",H109,", ",I109,"  },"," //  ось Z ошибка"),
IF(OR(AH109&lt;1,AH109&gt;255),CONCATENATE("//","{ ",AA109,", ",AB109,", ",AC109,", ",AD109,", ",AE109,", ",SUBSTITUTE(AF109,",","."),", ",H109,", ",I109,"  },"," //  ось X ошибка"),
IF(AND(AG109&gt;=1,AH109&gt;=1),CONCATENATE("{ ",AA109,", ",AB109,", ",AC109,", ",AD109,", ",AE109,", ",SUBSTITUTE(AF109,",","."),", ",H109,", ",I109,"  },"))))))</f>
        <v>{ 2, 8644, 1, 4322, "1    m", 3.142, 27, 80  },</v>
      </c>
      <c r="G109" s="25"/>
      <c r="H109" s="101">
        <f t="shared" si="64"/>
        <v>27</v>
      </c>
      <c r="I109" s="98">
        <f t="shared" si="65"/>
        <v>80</v>
      </c>
      <c r="J109" s="122">
        <f t="shared" si="66"/>
        <v>3.14159</v>
      </c>
      <c r="K109" s="123">
        <v>1.0</v>
      </c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70"/>
      <c r="AA109" s="10">
        <f t="shared" si="67"/>
        <v>2</v>
      </c>
      <c r="AB109" s="10">
        <f t="shared" si="68"/>
        <v>8644</v>
      </c>
      <c r="AC109" s="10">
        <f t="shared" si="69"/>
        <v>1</v>
      </c>
      <c r="AD109" s="10">
        <f t="shared" si="70"/>
        <v>4322</v>
      </c>
      <c r="AE109" s="124" t="str">
        <f>IF(AN109&gt;0,(CONCATENATE("""",K109,"    m","""")),(CONCATENATE("""",,"    m","""")))</f>
        <v>"1    m"</v>
      </c>
      <c r="AF109" s="93">
        <f t="shared" si="72"/>
        <v>3.142</v>
      </c>
      <c r="AG109" s="10">
        <f t="shared" si="81"/>
        <v>2.8644</v>
      </c>
      <c r="AH109" s="10">
        <f t="shared" si="74"/>
        <v>1.4322</v>
      </c>
      <c r="AI109" s="10">
        <f t="shared" si="75"/>
        <v>2</v>
      </c>
      <c r="AJ109" s="10">
        <f t="shared" si="76"/>
        <v>8644</v>
      </c>
      <c r="AK109" s="10">
        <f t="shared" si="77"/>
        <v>1</v>
      </c>
      <c r="AL109" s="10">
        <f t="shared" si="78"/>
        <v>4322</v>
      </c>
      <c r="AM109" s="10">
        <f t="shared" si="79"/>
        <v>3</v>
      </c>
      <c r="AN109" s="10">
        <f t="shared" si="80"/>
        <v>14.2</v>
      </c>
      <c r="AO109" s="10"/>
      <c r="AP109" s="70"/>
      <c r="AQ109" s="70"/>
      <c r="AR109" s="70"/>
      <c r="AS109" s="70"/>
      <c r="AT109" s="70"/>
      <c r="AU109" s="70"/>
      <c r="AV109" s="70"/>
      <c r="AW109" s="70"/>
      <c r="AX109" s="70"/>
    </row>
    <row r="110" ht="15.75" customHeight="1">
      <c r="B110" s="96" t="str">
        <f>IF(AND(AG110&lt;1,AH110&lt;1),CONCATENATE("   //   шаг ",J110," не допустим на этом железе!"),
IF(AND(AG110&gt;255,AH110&gt;255),CONCATENATE("   //   шаг ",J110," не допустим на этом железе!"),
IF(OR(AG110&lt;1,AG110&gt;255),CONCATENATE("//","{ ",AA110,", ",AB110,", ",AC110,", ",AD110,", ",AE110,", ",SUBSTITUTE(AF110,",","."),", ",H110,", ",I110,"  },"," //  ось Z ошибка"),
IF(OR(AH110&lt;1,AH110&gt;255),CONCATENATE("//","{ ",AA110,", ",AB110,", ",AC110,", ",AD110,", ",AE110,", ",SUBSTITUTE(AF110,",","."),", ",H110,", ",I110," },"," //  ось X ошибка"),
IF(AND(AG110&gt;=1,AH110&gt;=1),CONCATENATE("{ ",AA110,", ",AB110,", ",AC110,", ",AD110,", ",AE110,", ",SUBSTITUTE(AF110,",","."),", ",H110,", ",I110," },"))))))</f>
        <v>{ 2, 5467, 1, 2733, "1,125m", 3.534, 30, 80 },</v>
      </c>
      <c r="G110" s="25"/>
      <c r="H110" s="101">
        <f t="shared" si="64"/>
        <v>30</v>
      </c>
      <c r="I110" s="98">
        <f t="shared" si="65"/>
        <v>80</v>
      </c>
      <c r="J110" s="122">
        <f t="shared" si="66"/>
        <v>3.53428875</v>
      </c>
      <c r="K110" s="123">
        <v>1.125</v>
      </c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70"/>
      <c r="AA110" s="10">
        <f t="shared" si="67"/>
        <v>2</v>
      </c>
      <c r="AB110" s="10">
        <f t="shared" si="68"/>
        <v>5467</v>
      </c>
      <c r="AC110" s="10">
        <f t="shared" si="69"/>
        <v>1</v>
      </c>
      <c r="AD110" s="10">
        <f t="shared" si="70"/>
        <v>2733</v>
      </c>
      <c r="AE110" s="124" t="str">
        <f>IF(AN110&gt;0,(CONCATENATE("""",K110,"m","""")),(CONCATENATE("""",,"m","""")))</f>
        <v>"1,125m"</v>
      </c>
      <c r="AF110" s="93">
        <f t="shared" si="72"/>
        <v>3.534</v>
      </c>
      <c r="AG110" s="10">
        <f t="shared" si="81"/>
        <v>2.5467</v>
      </c>
      <c r="AH110" s="10">
        <f t="shared" si="74"/>
        <v>1.2733</v>
      </c>
      <c r="AI110" s="10">
        <f t="shared" si="75"/>
        <v>2</v>
      </c>
      <c r="AJ110" s="10">
        <f t="shared" si="76"/>
        <v>5467</v>
      </c>
      <c r="AK110" s="10">
        <f t="shared" si="77"/>
        <v>1</v>
      </c>
      <c r="AL110" s="10">
        <f t="shared" si="78"/>
        <v>2733</v>
      </c>
      <c r="AM110" s="10">
        <f t="shared" si="79"/>
        <v>3</v>
      </c>
      <c r="AN110" s="10">
        <f t="shared" si="80"/>
        <v>53.4</v>
      </c>
      <c r="AO110" s="10"/>
      <c r="AP110" s="70"/>
      <c r="AQ110" s="70"/>
      <c r="AR110" s="70"/>
      <c r="AS110" s="70"/>
      <c r="AT110" s="70"/>
      <c r="AU110" s="70"/>
      <c r="AV110" s="70"/>
      <c r="AW110" s="70"/>
      <c r="AX110" s="70"/>
    </row>
    <row r="111" ht="15.75" customHeight="1">
      <c r="B111" s="96" t="str">
        <f t="shared" ref="B111:B112" si="85">IF(AND(AG111&lt;1,AH111&lt;1),CONCATENATE("   //   шаг ",J111," не допустим на этом железе!"),
IF(AND(AG111&gt;255,AH111&gt;255),CONCATENATE("   //   шаг ",J111," не допустим на этом железе!"),
IF(OR(AG111&lt;1,AG111&gt;255),CONCATENATE("//","{ ",AA111,", ",AB111,", ",AC111,", ",AD111,", ",AE111,", ",SUBSTITUTE(AF111,",","."),", ",H111,", ",I111," },"," //  ось Z ошибка"),
IF(OR(AH111&lt;1,AH111&gt;255),CONCATENATE("//","{ ",AA111,", ",AB111,", ",AC111,", ",AD111,", ",AE111,", ",SUBSTITUTE(AF111,",","."),", ",H111,", ",I111," },"," //  ось X ошибка"),
IF(AND(AG111&gt;=1,AH111&gt;=1),CONCATENATE("{ ",AA111,", ",AB111,", ",AC111,", ",AD111,", ",AE111,", ",SUBSTITUTE(AF111,",","."),", ",H111,", ",I111," },"))))))</f>
        <v>{ 2, 2918, 1, 1459, "1,25 m", 3.927, 33, 80 },</v>
      </c>
      <c r="G111" s="25"/>
      <c r="H111" s="101">
        <f t="shared" si="64"/>
        <v>33</v>
      </c>
      <c r="I111" s="98">
        <f t="shared" si="65"/>
        <v>80</v>
      </c>
      <c r="J111" s="122">
        <f t="shared" si="66"/>
        <v>3.9269875</v>
      </c>
      <c r="K111" s="123">
        <v>1.25</v>
      </c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70"/>
      <c r="AA111" s="10">
        <f t="shared" si="67"/>
        <v>2</v>
      </c>
      <c r="AB111" s="10">
        <f t="shared" si="68"/>
        <v>2918</v>
      </c>
      <c r="AC111" s="10">
        <f t="shared" si="69"/>
        <v>1</v>
      </c>
      <c r="AD111" s="10">
        <f t="shared" si="70"/>
        <v>1459</v>
      </c>
      <c r="AE111" s="124" t="str">
        <f>IF(AN111&gt;0,(CONCATENATE("""",K111," m","""")),(CONCATENATE("""",," m","""")))</f>
        <v>"1,25 m"</v>
      </c>
      <c r="AF111" s="93">
        <f t="shared" si="72"/>
        <v>3.927</v>
      </c>
      <c r="AG111" s="10">
        <f t="shared" si="81"/>
        <v>2.2918</v>
      </c>
      <c r="AH111" s="10">
        <f t="shared" si="74"/>
        <v>1.1459</v>
      </c>
      <c r="AI111" s="10">
        <f t="shared" si="75"/>
        <v>2</v>
      </c>
      <c r="AJ111" s="10">
        <f t="shared" si="76"/>
        <v>2918</v>
      </c>
      <c r="AK111" s="10">
        <f t="shared" si="77"/>
        <v>1</v>
      </c>
      <c r="AL111" s="10">
        <f t="shared" si="78"/>
        <v>1459</v>
      </c>
      <c r="AM111" s="10">
        <f t="shared" si="79"/>
        <v>3</v>
      </c>
      <c r="AN111" s="10">
        <f t="shared" si="80"/>
        <v>92.7</v>
      </c>
      <c r="AO111" s="10"/>
      <c r="AP111" s="70"/>
      <c r="AQ111" s="70"/>
      <c r="AR111" s="70"/>
      <c r="AS111" s="70"/>
      <c r="AT111" s="70"/>
      <c r="AU111" s="70"/>
      <c r="AV111" s="70"/>
      <c r="AW111" s="70"/>
      <c r="AX111" s="70"/>
    </row>
    <row r="112" ht="15.75" customHeight="1">
      <c r="A112" s="126"/>
      <c r="B112" s="96" t="str">
        <f t="shared" si="85"/>
        <v>{ 2, 833, 1, 417, "1,375m", 4.320, 37, 80 },</v>
      </c>
      <c r="G112" s="25"/>
      <c r="H112" s="127">
        <f t="shared" si="64"/>
        <v>37</v>
      </c>
      <c r="I112" s="128">
        <f t="shared" si="65"/>
        <v>80</v>
      </c>
      <c r="J112" s="122">
        <f t="shared" si="66"/>
        <v>4.31968625</v>
      </c>
      <c r="K112" s="129">
        <v>1.375</v>
      </c>
      <c r="L112" s="126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70"/>
      <c r="AA112" s="10">
        <f t="shared" si="67"/>
        <v>2</v>
      </c>
      <c r="AB112" s="10">
        <f t="shared" si="68"/>
        <v>833</v>
      </c>
      <c r="AC112" s="10">
        <f t="shared" si="69"/>
        <v>1</v>
      </c>
      <c r="AD112" s="10">
        <f t="shared" si="70"/>
        <v>417</v>
      </c>
      <c r="AE112" s="124" t="str">
        <f>IF(AN112&gt;0,(CONCATENATE("""",K112,"m","""")),(CONCATENATE("""",,"m","""")))</f>
        <v>"1,375m"</v>
      </c>
      <c r="AF112" s="93">
        <f t="shared" si="72"/>
        <v>4.32</v>
      </c>
      <c r="AG112" s="10">
        <f t="shared" si="81"/>
        <v>2.0833</v>
      </c>
      <c r="AH112" s="10">
        <f t="shared" si="74"/>
        <v>1.0417</v>
      </c>
      <c r="AI112" s="10">
        <f t="shared" si="75"/>
        <v>2</v>
      </c>
      <c r="AJ112" s="10">
        <f t="shared" si="76"/>
        <v>833</v>
      </c>
      <c r="AK112" s="10">
        <f t="shared" si="77"/>
        <v>1</v>
      </c>
      <c r="AL112" s="10">
        <f t="shared" si="78"/>
        <v>417</v>
      </c>
      <c r="AM112" s="10">
        <f t="shared" si="79"/>
        <v>4</v>
      </c>
      <c r="AN112" s="10">
        <f t="shared" si="80"/>
        <v>32</v>
      </c>
      <c r="AO112" s="10"/>
      <c r="AP112" s="70"/>
      <c r="AQ112" s="70"/>
      <c r="AR112" s="70"/>
      <c r="AS112" s="70"/>
      <c r="AT112" s="70"/>
      <c r="AU112" s="70"/>
      <c r="AV112" s="70"/>
      <c r="AW112" s="70"/>
      <c r="AX112" s="70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7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70"/>
      <c r="AQ113" s="70"/>
      <c r="AR113" s="70"/>
      <c r="AS113" s="70"/>
      <c r="AT113" s="70"/>
      <c r="AU113" s="70"/>
      <c r="AV113" s="70"/>
      <c r="AW113" s="70"/>
      <c r="AX113" s="70"/>
    </row>
    <row r="114" ht="36.0" customHeight="1">
      <c r="A114" s="1"/>
      <c r="B114" s="130" t="s">
        <v>35</v>
      </c>
      <c r="C114" s="21"/>
      <c r="D114" s="21"/>
      <c r="E114" s="21"/>
      <c r="F114" s="21"/>
      <c r="G114" s="21"/>
      <c r="H114" s="19"/>
      <c r="I114" s="131"/>
      <c r="J114" s="131"/>
      <c r="K114" s="131"/>
      <c r="L114" s="131"/>
      <c r="M114" s="13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7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70"/>
      <c r="AQ114" s="70"/>
      <c r="AR114" s="70"/>
      <c r="AS114" s="70"/>
      <c r="AT114" s="70"/>
      <c r="AU114" s="70"/>
      <c r="AV114" s="70"/>
      <c r="AW114" s="70"/>
      <c r="AX114" s="70"/>
    </row>
    <row r="115" ht="34.5" customHeight="1">
      <c r="A115" s="1"/>
      <c r="B115" s="83" t="s">
        <v>19</v>
      </c>
      <c r="C115" s="80"/>
      <c r="D115" s="43"/>
      <c r="E115" s="133" t="s">
        <v>36</v>
      </c>
      <c r="F115" s="80"/>
      <c r="G115" s="80"/>
      <c r="H115" s="45"/>
      <c r="I115" s="1"/>
      <c r="J115" s="1"/>
      <c r="K115" s="1"/>
      <c r="L115" s="1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7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70"/>
      <c r="AQ115" s="70"/>
      <c r="AR115" s="70"/>
      <c r="AS115" s="70"/>
      <c r="AT115" s="70"/>
      <c r="AU115" s="70"/>
      <c r="AV115" s="70"/>
      <c r="AW115" s="70"/>
      <c r="AX115" s="70"/>
    </row>
    <row r="116" ht="20.25" customHeight="1">
      <c r="A116" s="1"/>
      <c r="B116" s="134" t="s">
        <v>37</v>
      </c>
      <c r="D116" s="25"/>
      <c r="H116" s="27"/>
      <c r="I116" s="1"/>
      <c r="J116" s="1"/>
      <c r="K116" s="1"/>
      <c r="L116" s="1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7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70"/>
      <c r="AQ116" s="70"/>
      <c r="AR116" s="70"/>
      <c r="AS116" s="70"/>
      <c r="AT116" s="70"/>
      <c r="AU116" s="70"/>
      <c r="AV116" s="70"/>
      <c r="AW116" s="70"/>
      <c r="AX116" s="70"/>
    </row>
    <row r="117" ht="18.0" customHeight="1">
      <c r="A117" s="1"/>
      <c r="B117" s="135" t="s">
        <v>38</v>
      </c>
      <c r="C117" s="29"/>
      <c r="D117" s="33"/>
      <c r="E117" s="29"/>
      <c r="F117" s="29"/>
      <c r="G117" s="29"/>
      <c r="H117" s="30"/>
      <c r="I117" s="1"/>
      <c r="J117" s="1"/>
      <c r="K117" s="1"/>
      <c r="L117" s="1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7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70"/>
      <c r="AQ117" s="70"/>
      <c r="AR117" s="70"/>
      <c r="AS117" s="70"/>
      <c r="AT117" s="70"/>
      <c r="AU117" s="70"/>
      <c r="AV117" s="70"/>
      <c r="AW117" s="70"/>
      <c r="AX117" s="70"/>
    </row>
    <row r="118" ht="15.75" customHeight="1">
      <c r="A118" s="136"/>
      <c r="B118" s="137" t="str">
        <f>IF(OR(AA118&lt;1,AA118&gt;255),"//Не возможно на этом железе!",(CONCATENATE("     { ",AA118,", ",AB118,", ", AC118," },")))</f>
        <v>     { 1, 0, " 45\5" },</v>
      </c>
      <c r="C118" s="73"/>
      <c r="D118" s="138"/>
      <c r="E118" s="139">
        <v>45.0</v>
      </c>
      <c r="F118" s="140"/>
      <c r="G118" s="141" t="s">
        <v>39</v>
      </c>
      <c r="H118" s="41"/>
      <c r="I118" s="136"/>
      <c r="J118" s="136"/>
      <c r="K118" s="136"/>
      <c r="L118" s="136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70"/>
      <c r="AA118" s="10">
        <f t="shared" ref="AA118:AA179" si="86">QUOTIENT(AE118,1)</f>
        <v>1</v>
      </c>
      <c r="AB118" s="10">
        <f t="shared" ref="AB118:AB179" si="87">ROUND(((AE118-AA118)*10000),1)</f>
        <v>0</v>
      </c>
      <c r="AC118" s="142" t="str">
        <f t="shared" ref="AC118:AC179" si="88">IF(AND(E118&gt;=10),(CONCATENATE(""" ",E118,"\5","""")),IF(AND(E118&lt;10),(CONCATENATE("""  ",E118,"\5",""""))))</f>
        <v>" 45\5"</v>
      </c>
      <c r="AD118" s="10"/>
      <c r="AE118" s="10">
        <f t="shared" ref="AE118:AE179" si="89">ROUND(($J$6/$F$6*2)/($H$6/$D$6*(TAN(RADIANS(E118)))),4)</f>
        <v>1</v>
      </c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70"/>
      <c r="AQ118" s="70"/>
      <c r="AR118" s="70"/>
      <c r="AS118" s="70"/>
      <c r="AT118" s="70"/>
      <c r="AU118" s="70"/>
      <c r="AV118" s="70"/>
      <c r="AW118" s="70"/>
      <c r="AX118" s="70"/>
    </row>
    <row r="119" ht="15.75" customHeight="1">
      <c r="A119" s="136"/>
      <c r="B119" s="143" t="str">
        <f t="shared" ref="B119:B196" si="90">IF(OR(AA119&lt;1,AA119&gt;255),"//Не возможно на этом железе!",(CONCATENATE("     { ",AA119,", ",AB119,", ",AC119," },")))</f>
        <v>     { 1, 7321, " 30\5" },</v>
      </c>
      <c r="C119" s="3"/>
      <c r="D119" s="144"/>
      <c r="E119" s="139">
        <v>30.0</v>
      </c>
      <c r="F119" s="140"/>
      <c r="G119" s="141" t="s">
        <v>39</v>
      </c>
      <c r="H119" s="41"/>
      <c r="I119" s="136"/>
      <c r="J119" s="136"/>
      <c r="K119" s="136"/>
      <c r="L119" s="13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70"/>
      <c r="AA119" s="10">
        <f t="shared" si="86"/>
        <v>1</v>
      </c>
      <c r="AB119" s="10">
        <f t="shared" si="87"/>
        <v>7321</v>
      </c>
      <c r="AC119" s="142" t="str">
        <f t="shared" si="88"/>
        <v>" 30\5"</v>
      </c>
      <c r="AD119" s="10"/>
      <c r="AE119" s="10">
        <f t="shared" si="89"/>
        <v>1.7321</v>
      </c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70"/>
      <c r="AQ119" s="70"/>
      <c r="AR119" s="70"/>
      <c r="AS119" s="70"/>
      <c r="AT119" s="70"/>
      <c r="AU119" s="70"/>
      <c r="AV119" s="70"/>
      <c r="AW119" s="70"/>
      <c r="AX119" s="70"/>
    </row>
    <row r="120" ht="15.75" customHeight="1">
      <c r="A120" s="136"/>
      <c r="B120" s="137" t="str">
        <f t="shared" si="90"/>
        <v>     { 57, 2900, "  1\5" },</v>
      </c>
      <c r="C120" s="73"/>
      <c r="D120" s="138"/>
      <c r="E120" s="139">
        <v>1.0</v>
      </c>
      <c r="F120" s="140"/>
      <c r="G120" s="141" t="s">
        <v>39</v>
      </c>
      <c r="H120" s="41"/>
      <c r="I120" s="136"/>
      <c r="J120" s="136"/>
      <c r="K120" s="136"/>
      <c r="L120" s="136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70"/>
      <c r="AA120" s="10">
        <f t="shared" si="86"/>
        <v>57</v>
      </c>
      <c r="AB120" s="10">
        <f t="shared" si="87"/>
        <v>2900</v>
      </c>
      <c r="AC120" s="142" t="str">
        <f t="shared" si="88"/>
        <v>"  1\5"</v>
      </c>
      <c r="AD120" s="10"/>
      <c r="AE120" s="10">
        <f t="shared" si="89"/>
        <v>57.29</v>
      </c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70"/>
      <c r="AQ120" s="70"/>
      <c r="AR120" s="70"/>
      <c r="AS120" s="70"/>
      <c r="AT120" s="70"/>
      <c r="AU120" s="70"/>
      <c r="AV120" s="70"/>
      <c r="AW120" s="70"/>
      <c r="AX120" s="70"/>
    </row>
    <row r="121" ht="15.75" customHeight="1">
      <c r="A121" s="136"/>
      <c r="B121" s="137" t="str">
        <f t="shared" si="90"/>
        <v>     { 28, 6363, "  2\5" },</v>
      </c>
      <c r="C121" s="73"/>
      <c r="D121" s="138"/>
      <c r="E121" s="139">
        <v>2.0</v>
      </c>
      <c r="F121" s="140"/>
      <c r="G121" s="141" t="s">
        <v>39</v>
      </c>
      <c r="H121" s="41"/>
      <c r="I121" s="136"/>
      <c r="J121" s="136"/>
      <c r="K121" s="136"/>
      <c r="L121" s="136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70"/>
      <c r="AA121" s="10">
        <f t="shared" si="86"/>
        <v>28</v>
      </c>
      <c r="AB121" s="10">
        <f t="shared" si="87"/>
        <v>6363</v>
      </c>
      <c r="AC121" s="142" t="str">
        <f t="shared" si="88"/>
        <v>"  2\5"</v>
      </c>
      <c r="AD121" s="10"/>
      <c r="AE121" s="10">
        <f t="shared" si="89"/>
        <v>28.6363</v>
      </c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70"/>
      <c r="AQ121" s="70"/>
      <c r="AR121" s="70"/>
      <c r="AS121" s="70"/>
      <c r="AT121" s="70"/>
      <c r="AU121" s="70"/>
      <c r="AV121" s="70"/>
      <c r="AW121" s="70"/>
      <c r="AX121" s="70"/>
    </row>
    <row r="122" ht="15.75" customHeight="1">
      <c r="A122" s="136"/>
      <c r="B122" s="137" t="str">
        <f t="shared" si="90"/>
        <v>     { 19, 811, "  3\5" },</v>
      </c>
      <c r="C122" s="73"/>
      <c r="D122" s="138"/>
      <c r="E122" s="139">
        <v>3.0</v>
      </c>
      <c r="F122" s="140"/>
      <c r="G122" s="141" t="s">
        <v>39</v>
      </c>
      <c r="H122" s="41"/>
      <c r="I122" s="136"/>
      <c r="J122" s="136"/>
      <c r="K122" s="136"/>
      <c r="L122" s="136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70"/>
      <c r="AA122" s="10">
        <f t="shared" si="86"/>
        <v>19</v>
      </c>
      <c r="AB122" s="10">
        <f t="shared" si="87"/>
        <v>811</v>
      </c>
      <c r="AC122" s="142" t="str">
        <f t="shared" si="88"/>
        <v>"  3\5"</v>
      </c>
      <c r="AD122" s="10"/>
      <c r="AE122" s="10">
        <f t="shared" si="89"/>
        <v>19.0811</v>
      </c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70"/>
      <c r="AQ122" s="70"/>
      <c r="AR122" s="70"/>
      <c r="AS122" s="70"/>
      <c r="AT122" s="70"/>
      <c r="AU122" s="70"/>
      <c r="AV122" s="70"/>
      <c r="AW122" s="70"/>
      <c r="AX122" s="70"/>
    </row>
    <row r="123" ht="15.75" customHeight="1">
      <c r="A123" s="136"/>
      <c r="B123" s="137" t="str">
        <f t="shared" si="90"/>
        <v>     { 14, 3007, "  4\5" },</v>
      </c>
      <c r="C123" s="73"/>
      <c r="D123" s="138"/>
      <c r="E123" s="139">
        <v>4.0</v>
      </c>
      <c r="F123" s="140"/>
      <c r="G123" s="141" t="s">
        <v>39</v>
      </c>
      <c r="H123" s="41"/>
      <c r="I123" s="136"/>
      <c r="J123" s="136"/>
      <c r="K123" s="136"/>
      <c r="L123" s="136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70"/>
      <c r="AA123" s="10">
        <f t="shared" si="86"/>
        <v>14</v>
      </c>
      <c r="AB123" s="10">
        <f t="shared" si="87"/>
        <v>3007</v>
      </c>
      <c r="AC123" s="142" t="str">
        <f t="shared" si="88"/>
        <v>"  4\5"</v>
      </c>
      <c r="AD123" s="10"/>
      <c r="AE123" s="10">
        <f t="shared" si="89"/>
        <v>14.3007</v>
      </c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70"/>
      <c r="AQ123" s="70"/>
      <c r="AR123" s="70"/>
      <c r="AS123" s="70"/>
      <c r="AT123" s="70"/>
      <c r="AU123" s="70"/>
      <c r="AV123" s="70"/>
      <c r="AW123" s="70"/>
      <c r="AX123" s="70"/>
    </row>
    <row r="124" ht="15.75" customHeight="1">
      <c r="A124" s="136"/>
      <c r="B124" s="137" t="str">
        <f t="shared" si="90"/>
        <v>     { 11, 4301, "  5\5" },</v>
      </c>
      <c r="C124" s="73"/>
      <c r="D124" s="138"/>
      <c r="E124" s="139">
        <v>5.0</v>
      </c>
      <c r="F124" s="140"/>
      <c r="G124" s="141" t="s">
        <v>39</v>
      </c>
      <c r="H124" s="41"/>
      <c r="I124" s="136"/>
      <c r="J124" s="136"/>
      <c r="K124" s="136"/>
      <c r="L124" s="136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70"/>
      <c r="AA124" s="10">
        <f t="shared" si="86"/>
        <v>11</v>
      </c>
      <c r="AB124" s="10">
        <f t="shared" si="87"/>
        <v>4301</v>
      </c>
      <c r="AC124" s="142" t="str">
        <f t="shared" si="88"/>
        <v>"  5\5"</v>
      </c>
      <c r="AD124" s="10"/>
      <c r="AE124" s="10">
        <f t="shared" si="89"/>
        <v>11.4301</v>
      </c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70"/>
      <c r="AQ124" s="70"/>
      <c r="AR124" s="70"/>
      <c r="AS124" s="70"/>
      <c r="AT124" s="70"/>
      <c r="AU124" s="70"/>
      <c r="AV124" s="70"/>
      <c r="AW124" s="70"/>
      <c r="AX124" s="70"/>
    </row>
    <row r="125" ht="15.75" customHeight="1">
      <c r="A125" s="136"/>
      <c r="B125" s="137" t="str">
        <f t="shared" si="90"/>
        <v>     { 9, 5144, "  6\5" },</v>
      </c>
      <c r="C125" s="73"/>
      <c r="D125" s="138"/>
      <c r="E125" s="139">
        <v>6.0</v>
      </c>
      <c r="F125" s="140"/>
      <c r="G125" s="141" t="s">
        <v>39</v>
      </c>
      <c r="H125" s="41"/>
      <c r="I125" s="136"/>
      <c r="J125" s="136"/>
      <c r="K125" s="136"/>
      <c r="L125" s="13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70"/>
      <c r="AA125" s="10">
        <f t="shared" si="86"/>
        <v>9</v>
      </c>
      <c r="AB125" s="10">
        <f t="shared" si="87"/>
        <v>5144</v>
      </c>
      <c r="AC125" s="142" t="str">
        <f t="shared" si="88"/>
        <v>"  6\5"</v>
      </c>
      <c r="AD125" s="10"/>
      <c r="AE125" s="10">
        <f t="shared" si="89"/>
        <v>9.5144</v>
      </c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70"/>
      <c r="AQ125" s="70"/>
      <c r="AR125" s="70"/>
      <c r="AS125" s="70"/>
      <c r="AT125" s="70"/>
      <c r="AU125" s="70"/>
      <c r="AV125" s="70"/>
      <c r="AW125" s="70"/>
      <c r="AX125" s="70"/>
    </row>
    <row r="126" ht="15.75" customHeight="1">
      <c r="A126" s="136"/>
      <c r="B126" s="137" t="str">
        <f t="shared" si="90"/>
        <v>     { 8, 1443, "  7\5" },</v>
      </c>
      <c r="C126" s="73"/>
      <c r="D126" s="138"/>
      <c r="E126" s="139">
        <v>7.0</v>
      </c>
      <c r="F126" s="140"/>
      <c r="G126" s="141" t="s">
        <v>39</v>
      </c>
      <c r="H126" s="41"/>
      <c r="I126" s="136"/>
      <c r="J126" s="136"/>
      <c r="K126" s="136"/>
      <c r="L126" s="13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70"/>
      <c r="AA126" s="10">
        <f t="shared" si="86"/>
        <v>8</v>
      </c>
      <c r="AB126" s="10">
        <f t="shared" si="87"/>
        <v>1443</v>
      </c>
      <c r="AC126" s="142" t="str">
        <f t="shared" si="88"/>
        <v>"  7\5"</v>
      </c>
      <c r="AD126" s="10"/>
      <c r="AE126" s="10">
        <f t="shared" si="89"/>
        <v>8.1443</v>
      </c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70"/>
      <c r="AQ126" s="70"/>
      <c r="AR126" s="70"/>
      <c r="AS126" s="70"/>
      <c r="AT126" s="70"/>
      <c r="AU126" s="70"/>
      <c r="AV126" s="70"/>
      <c r="AW126" s="70"/>
      <c r="AX126" s="70"/>
    </row>
    <row r="127" ht="15.75" customHeight="1">
      <c r="A127" s="136"/>
      <c r="B127" s="137" t="str">
        <f t="shared" si="90"/>
        <v>     { 7, 1154, "  8\5" },</v>
      </c>
      <c r="C127" s="73"/>
      <c r="D127" s="138"/>
      <c r="E127" s="139">
        <v>8.0</v>
      </c>
      <c r="F127" s="140"/>
      <c r="G127" s="141" t="s">
        <v>39</v>
      </c>
      <c r="H127" s="41"/>
      <c r="I127" s="136"/>
      <c r="J127" s="136"/>
      <c r="K127" s="136"/>
      <c r="L127" s="13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70"/>
      <c r="AA127" s="10">
        <f t="shared" si="86"/>
        <v>7</v>
      </c>
      <c r="AB127" s="10">
        <f t="shared" si="87"/>
        <v>1154</v>
      </c>
      <c r="AC127" s="142" t="str">
        <f t="shared" si="88"/>
        <v>"  8\5"</v>
      </c>
      <c r="AD127" s="10"/>
      <c r="AE127" s="10">
        <f t="shared" si="89"/>
        <v>7.1154</v>
      </c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70"/>
      <c r="AQ127" s="70"/>
      <c r="AR127" s="70"/>
      <c r="AS127" s="70"/>
      <c r="AT127" s="70"/>
      <c r="AU127" s="70"/>
      <c r="AV127" s="70"/>
      <c r="AW127" s="70"/>
      <c r="AX127" s="70"/>
    </row>
    <row r="128" ht="15.75" customHeight="1">
      <c r="A128" s="136"/>
      <c r="B128" s="137" t="str">
        <f t="shared" si="90"/>
        <v>     { 6, 3138, "  9\5" },</v>
      </c>
      <c r="C128" s="73"/>
      <c r="D128" s="138"/>
      <c r="E128" s="139">
        <v>9.0</v>
      </c>
      <c r="F128" s="140"/>
      <c r="G128" s="141" t="s">
        <v>39</v>
      </c>
      <c r="H128" s="41"/>
      <c r="I128" s="136"/>
      <c r="J128" s="136"/>
      <c r="K128" s="136"/>
      <c r="L128" s="13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70"/>
      <c r="AA128" s="10">
        <f t="shared" si="86"/>
        <v>6</v>
      </c>
      <c r="AB128" s="10">
        <f t="shared" si="87"/>
        <v>3138</v>
      </c>
      <c r="AC128" s="142" t="str">
        <f t="shared" si="88"/>
        <v>"  9\5"</v>
      </c>
      <c r="AD128" s="10"/>
      <c r="AE128" s="10">
        <f t="shared" si="89"/>
        <v>6.3138</v>
      </c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70"/>
      <c r="AQ128" s="70"/>
      <c r="AR128" s="70"/>
      <c r="AS128" s="70"/>
      <c r="AT128" s="70"/>
      <c r="AU128" s="70"/>
      <c r="AV128" s="70"/>
      <c r="AW128" s="70"/>
      <c r="AX128" s="70"/>
    </row>
    <row r="129" ht="15.75" customHeight="1">
      <c r="A129" s="136"/>
      <c r="B129" s="137" t="str">
        <f t="shared" si="90"/>
        <v>     { 5, 6713, " 10\5" },</v>
      </c>
      <c r="C129" s="73"/>
      <c r="D129" s="138"/>
      <c r="E129" s="139">
        <v>10.0</v>
      </c>
      <c r="F129" s="140"/>
      <c r="G129" s="141" t="s">
        <v>39</v>
      </c>
      <c r="H129" s="41"/>
      <c r="I129" s="136"/>
      <c r="J129" s="136"/>
      <c r="K129" s="136"/>
      <c r="L129" s="13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70"/>
      <c r="AA129" s="10">
        <f t="shared" si="86"/>
        <v>5</v>
      </c>
      <c r="AB129" s="10">
        <f t="shared" si="87"/>
        <v>6713</v>
      </c>
      <c r="AC129" s="142" t="str">
        <f t="shared" si="88"/>
        <v>" 10\5"</v>
      </c>
      <c r="AD129" s="10"/>
      <c r="AE129" s="10">
        <f t="shared" si="89"/>
        <v>5.6713</v>
      </c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70"/>
      <c r="AQ129" s="70"/>
      <c r="AR129" s="70"/>
      <c r="AS129" s="70"/>
      <c r="AT129" s="70"/>
      <c r="AU129" s="70"/>
      <c r="AV129" s="70"/>
      <c r="AW129" s="70"/>
      <c r="AX129" s="70"/>
    </row>
    <row r="130" ht="15.75" customHeight="1">
      <c r="A130" s="136"/>
      <c r="B130" s="137" t="str">
        <f t="shared" si="90"/>
        <v>     { 5, 1446, " 11\5" },</v>
      </c>
      <c r="C130" s="73"/>
      <c r="D130" s="138"/>
      <c r="E130" s="139">
        <v>11.0</v>
      </c>
      <c r="F130" s="140"/>
      <c r="G130" s="141" t="s">
        <v>39</v>
      </c>
      <c r="H130" s="41"/>
      <c r="I130" s="136"/>
      <c r="J130" s="136"/>
      <c r="K130" s="136"/>
      <c r="L130" s="136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70"/>
      <c r="AA130" s="10">
        <f t="shared" si="86"/>
        <v>5</v>
      </c>
      <c r="AB130" s="10">
        <f t="shared" si="87"/>
        <v>1446</v>
      </c>
      <c r="AC130" s="142" t="str">
        <f t="shared" si="88"/>
        <v>" 11\5"</v>
      </c>
      <c r="AD130" s="10"/>
      <c r="AE130" s="10">
        <f t="shared" si="89"/>
        <v>5.1446</v>
      </c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70"/>
      <c r="AQ130" s="70"/>
      <c r="AR130" s="70"/>
      <c r="AS130" s="70"/>
      <c r="AT130" s="70"/>
      <c r="AU130" s="70"/>
      <c r="AV130" s="70"/>
      <c r="AW130" s="70"/>
      <c r="AX130" s="70"/>
    </row>
    <row r="131" ht="15.75" customHeight="1">
      <c r="A131" s="136"/>
      <c r="B131" s="137" t="str">
        <f t="shared" si="90"/>
        <v>     { 4, 7046, " 12\5" },</v>
      </c>
      <c r="C131" s="73"/>
      <c r="D131" s="138"/>
      <c r="E131" s="139">
        <v>12.0</v>
      </c>
      <c r="F131" s="140"/>
      <c r="G131" s="141" t="s">
        <v>39</v>
      </c>
      <c r="H131" s="41"/>
      <c r="I131" s="136"/>
      <c r="J131" s="136"/>
      <c r="K131" s="136"/>
      <c r="L131" s="136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70"/>
      <c r="AA131" s="10">
        <f t="shared" si="86"/>
        <v>4</v>
      </c>
      <c r="AB131" s="10">
        <f t="shared" si="87"/>
        <v>7046</v>
      </c>
      <c r="AC131" s="142" t="str">
        <f t="shared" si="88"/>
        <v>" 12\5"</v>
      </c>
      <c r="AD131" s="10"/>
      <c r="AE131" s="10">
        <f t="shared" si="89"/>
        <v>4.7046</v>
      </c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70"/>
      <c r="AQ131" s="70"/>
      <c r="AR131" s="70"/>
      <c r="AS131" s="70"/>
      <c r="AT131" s="70"/>
      <c r="AU131" s="70"/>
      <c r="AV131" s="70"/>
      <c r="AW131" s="70"/>
      <c r="AX131" s="70"/>
    </row>
    <row r="132" ht="15.75" customHeight="1">
      <c r="A132" s="136"/>
      <c r="B132" s="137" t="str">
        <f t="shared" si="90"/>
        <v>     { 4, 3315, " 13\5" },</v>
      </c>
      <c r="C132" s="73"/>
      <c r="D132" s="138"/>
      <c r="E132" s="139">
        <v>13.0</v>
      </c>
      <c r="F132" s="140"/>
      <c r="G132" s="141" t="s">
        <v>39</v>
      </c>
      <c r="H132" s="41"/>
      <c r="I132" s="136"/>
      <c r="J132" s="136"/>
      <c r="K132" s="136"/>
      <c r="L132" s="136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70"/>
      <c r="AA132" s="10">
        <f t="shared" si="86"/>
        <v>4</v>
      </c>
      <c r="AB132" s="10">
        <f t="shared" si="87"/>
        <v>3315</v>
      </c>
      <c r="AC132" s="142" t="str">
        <f t="shared" si="88"/>
        <v>" 13\5"</v>
      </c>
      <c r="AD132" s="10"/>
      <c r="AE132" s="10">
        <f t="shared" si="89"/>
        <v>4.3315</v>
      </c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70"/>
      <c r="AQ132" s="70"/>
      <c r="AR132" s="70"/>
      <c r="AS132" s="70"/>
      <c r="AT132" s="70"/>
      <c r="AU132" s="70"/>
      <c r="AV132" s="70"/>
      <c r="AW132" s="70"/>
      <c r="AX132" s="70"/>
    </row>
    <row r="133" ht="15.75" customHeight="1">
      <c r="A133" s="136"/>
      <c r="B133" s="137" t="str">
        <f t="shared" si="90"/>
        <v>     { 4, 108, " 14\5" },</v>
      </c>
      <c r="C133" s="73"/>
      <c r="D133" s="138"/>
      <c r="E133" s="139">
        <v>14.0</v>
      </c>
      <c r="F133" s="140"/>
      <c r="G133" s="141" t="s">
        <v>39</v>
      </c>
      <c r="H133" s="41"/>
      <c r="I133" s="136"/>
      <c r="J133" s="136"/>
      <c r="K133" s="136"/>
      <c r="L133" s="136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70"/>
      <c r="AA133" s="10">
        <f t="shared" si="86"/>
        <v>4</v>
      </c>
      <c r="AB133" s="10">
        <f t="shared" si="87"/>
        <v>108</v>
      </c>
      <c r="AC133" s="142" t="str">
        <f t="shared" si="88"/>
        <v>" 14\5"</v>
      </c>
      <c r="AD133" s="10"/>
      <c r="AE133" s="10">
        <f t="shared" si="89"/>
        <v>4.0108</v>
      </c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70"/>
      <c r="AQ133" s="70"/>
      <c r="AR133" s="70"/>
      <c r="AS133" s="70"/>
      <c r="AT133" s="70"/>
      <c r="AU133" s="70"/>
      <c r="AV133" s="70"/>
      <c r="AW133" s="70"/>
      <c r="AX133" s="70"/>
    </row>
    <row r="134" ht="15.75" customHeight="1">
      <c r="A134" s="136"/>
      <c r="B134" s="137" t="str">
        <f t="shared" si="90"/>
        <v>     { 3, 7321, " 15\5" },</v>
      </c>
      <c r="C134" s="73"/>
      <c r="D134" s="138"/>
      <c r="E134" s="139">
        <v>15.0</v>
      </c>
      <c r="F134" s="140"/>
      <c r="G134" s="141" t="s">
        <v>39</v>
      </c>
      <c r="H134" s="41"/>
      <c r="I134" s="136"/>
      <c r="J134" s="136"/>
      <c r="K134" s="136"/>
      <c r="L134" s="136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70"/>
      <c r="AA134" s="10">
        <f t="shared" si="86"/>
        <v>3</v>
      </c>
      <c r="AB134" s="10">
        <f t="shared" si="87"/>
        <v>7321</v>
      </c>
      <c r="AC134" s="142" t="str">
        <f t="shared" si="88"/>
        <v>" 15\5"</v>
      </c>
      <c r="AD134" s="10"/>
      <c r="AE134" s="10">
        <f t="shared" si="89"/>
        <v>3.7321</v>
      </c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70"/>
      <c r="AQ134" s="70"/>
      <c r="AR134" s="70"/>
      <c r="AS134" s="70"/>
      <c r="AT134" s="70"/>
      <c r="AU134" s="70"/>
      <c r="AV134" s="70"/>
      <c r="AW134" s="70"/>
      <c r="AX134" s="70"/>
    </row>
    <row r="135" ht="15.75" customHeight="1">
      <c r="A135" s="136"/>
      <c r="B135" s="137" t="str">
        <f t="shared" si="90"/>
        <v>     { 3, 4874, " 16\5" },</v>
      </c>
      <c r="C135" s="73"/>
      <c r="D135" s="138"/>
      <c r="E135" s="139">
        <v>16.0</v>
      </c>
      <c r="F135" s="140"/>
      <c r="G135" s="141" t="s">
        <v>39</v>
      </c>
      <c r="H135" s="41"/>
      <c r="I135" s="136"/>
      <c r="J135" s="136"/>
      <c r="K135" s="136"/>
      <c r="L135" s="136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70"/>
      <c r="AA135" s="10">
        <f t="shared" si="86"/>
        <v>3</v>
      </c>
      <c r="AB135" s="10">
        <f t="shared" si="87"/>
        <v>4874</v>
      </c>
      <c r="AC135" s="142" t="str">
        <f t="shared" si="88"/>
        <v>" 16\5"</v>
      </c>
      <c r="AD135" s="10"/>
      <c r="AE135" s="10">
        <f t="shared" si="89"/>
        <v>3.4874</v>
      </c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70"/>
      <c r="AQ135" s="70"/>
      <c r="AR135" s="70"/>
      <c r="AS135" s="70"/>
      <c r="AT135" s="70"/>
      <c r="AU135" s="70"/>
      <c r="AV135" s="70"/>
      <c r="AW135" s="70"/>
      <c r="AX135" s="70"/>
    </row>
    <row r="136" ht="15.75" customHeight="1">
      <c r="A136" s="136"/>
      <c r="B136" s="137" t="str">
        <f t="shared" si="90"/>
        <v>     { 3, 2709, " 17\5" },</v>
      </c>
      <c r="C136" s="73"/>
      <c r="D136" s="138"/>
      <c r="E136" s="139">
        <v>17.0</v>
      </c>
      <c r="F136" s="140"/>
      <c r="G136" s="141" t="s">
        <v>39</v>
      </c>
      <c r="H136" s="41"/>
      <c r="I136" s="136"/>
      <c r="J136" s="136"/>
      <c r="K136" s="136"/>
      <c r="L136" s="136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70"/>
      <c r="AA136" s="10">
        <f t="shared" si="86"/>
        <v>3</v>
      </c>
      <c r="AB136" s="10">
        <f t="shared" si="87"/>
        <v>2709</v>
      </c>
      <c r="AC136" s="142" t="str">
        <f t="shared" si="88"/>
        <v>" 17\5"</v>
      </c>
      <c r="AD136" s="10"/>
      <c r="AE136" s="10">
        <f t="shared" si="89"/>
        <v>3.2709</v>
      </c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70"/>
      <c r="AQ136" s="70"/>
      <c r="AR136" s="70"/>
      <c r="AS136" s="70"/>
      <c r="AT136" s="70"/>
      <c r="AU136" s="70"/>
      <c r="AV136" s="70"/>
      <c r="AW136" s="70"/>
      <c r="AX136" s="70"/>
    </row>
    <row r="137" ht="15.75" customHeight="1">
      <c r="A137" s="136"/>
      <c r="B137" s="137" t="str">
        <f t="shared" si="90"/>
        <v>     { 3, 777, " 18\5" },</v>
      </c>
      <c r="C137" s="73"/>
      <c r="D137" s="138"/>
      <c r="E137" s="139">
        <v>18.0</v>
      </c>
      <c r="F137" s="140"/>
      <c r="G137" s="141" t="s">
        <v>39</v>
      </c>
      <c r="H137" s="41"/>
      <c r="I137" s="136"/>
      <c r="J137" s="136"/>
      <c r="K137" s="136"/>
      <c r="L137" s="13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70"/>
      <c r="AA137" s="10">
        <f t="shared" si="86"/>
        <v>3</v>
      </c>
      <c r="AB137" s="10">
        <f t="shared" si="87"/>
        <v>777</v>
      </c>
      <c r="AC137" s="142" t="str">
        <f t="shared" si="88"/>
        <v>" 18\5"</v>
      </c>
      <c r="AD137" s="10"/>
      <c r="AE137" s="10">
        <f t="shared" si="89"/>
        <v>3.0777</v>
      </c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70"/>
      <c r="AQ137" s="70"/>
      <c r="AR137" s="70"/>
      <c r="AS137" s="70"/>
      <c r="AT137" s="70"/>
      <c r="AU137" s="70"/>
      <c r="AV137" s="70"/>
      <c r="AW137" s="70"/>
      <c r="AX137" s="70"/>
    </row>
    <row r="138" ht="15.75" customHeight="1">
      <c r="A138" s="136"/>
      <c r="B138" s="137" t="str">
        <f t="shared" si="90"/>
        <v>     { 2, 9042, " 19\5" },</v>
      </c>
      <c r="C138" s="73"/>
      <c r="D138" s="138"/>
      <c r="E138" s="139">
        <v>19.0</v>
      </c>
      <c r="F138" s="140"/>
      <c r="G138" s="141" t="s">
        <v>39</v>
      </c>
      <c r="H138" s="41"/>
      <c r="I138" s="136"/>
      <c r="J138" s="136"/>
      <c r="K138" s="136"/>
      <c r="L138" s="13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70"/>
      <c r="AA138" s="10">
        <f t="shared" si="86"/>
        <v>2</v>
      </c>
      <c r="AB138" s="10">
        <f t="shared" si="87"/>
        <v>9042</v>
      </c>
      <c r="AC138" s="142" t="str">
        <f t="shared" si="88"/>
        <v>" 19\5"</v>
      </c>
      <c r="AD138" s="10"/>
      <c r="AE138" s="10">
        <f t="shared" si="89"/>
        <v>2.9042</v>
      </c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70"/>
      <c r="AQ138" s="70"/>
      <c r="AR138" s="70"/>
      <c r="AS138" s="70"/>
      <c r="AT138" s="70"/>
      <c r="AU138" s="70"/>
      <c r="AV138" s="70"/>
      <c r="AW138" s="70"/>
      <c r="AX138" s="70"/>
    </row>
    <row r="139" ht="15.75" customHeight="1">
      <c r="A139" s="136"/>
      <c r="B139" s="137" t="str">
        <f t="shared" si="90"/>
        <v>     { 2, 7475, " 20\5" },</v>
      </c>
      <c r="C139" s="73"/>
      <c r="D139" s="138"/>
      <c r="E139" s="139">
        <v>20.0</v>
      </c>
      <c r="F139" s="140"/>
      <c r="G139" s="141" t="s">
        <v>39</v>
      </c>
      <c r="H139" s="41"/>
      <c r="I139" s="136"/>
      <c r="J139" s="136"/>
      <c r="K139" s="136"/>
      <c r="L139" s="13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70"/>
      <c r="AA139" s="10">
        <f t="shared" si="86"/>
        <v>2</v>
      </c>
      <c r="AB139" s="10">
        <f t="shared" si="87"/>
        <v>7475</v>
      </c>
      <c r="AC139" s="142" t="str">
        <f t="shared" si="88"/>
        <v>" 20\5"</v>
      </c>
      <c r="AD139" s="10"/>
      <c r="AE139" s="10">
        <f t="shared" si="89"/>
        <v>2.7475</v>
      </c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70"/>
      <c r="AQ139" s="70"/>
      <c r="AR139" s="70"/>
      <c r="AS139" s="70"/>
      <c r="AT139" s="70"/>
      <c r="AU139" s="70"/>
      <c r="AV139" s="70"/>
      <c r="AW139" s="70"/>
      <c r="AX139" s="70"/>
    </row>
    <row r="140" ht="15.75" customHeight="1">
      <c r="A140" s="136"/>
      <c r="B140" s="137" t="str">
        <f t="shared" si="90"/>
        <v>     { 2, 6051, " 21\5" },</v>
      </c>
      <c r="C140" s="73"/>
      <c r="D140" s="138"/>
      <c r="E140" s="139">
        <v>21.0</v>
      </c>
      <c r="F140" s="140"/>
      <c r="G140" s="141" t="s">
        <v>39</v>
      </c>
      <c r="H140" s="41"/>
      <c r="I140" s="136"/>
      <c r="J140" s="136"/>
      <c r="K140" s="136"/>
      <c r="L140" s="13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70"/>
      <c r="AA140" s="10">
        <f t="shared" si="86"/>
        <v>2</v>
      </c>
      <c r="AB140" s="10">
        <f t="shared" si="87"/>
        <v>6051</v>
      </c>
      <c r="AC140" s="142" t="str">
        <f t="shared" si="88"/>
        <v>" 21\5"</v>
      </c>
      <c r="AD140" s="10"/>
      <c r="AE140" s="10">
        <f t="shared" si="89"/>
        <v>2.6051</v>
      </c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70"/>
      <c r="AQ140" s="70"/>
      <c r="AR140" s="70"/>
      <c r="AS140" s="70"/>
      <c r="AT140" s="70"/>
      <c r="AU140" s="70"/>
      <c r="AV140" s="70"/>
      <c r="AW140" s="70"/>
      <c r="AX140" s="70"/>
    </row>
    <row r="141" ht="15.75" customHeight="1">
      <c r="A141" s="136"/>
      <c r="B141" s="137" t="str">
        <f t="shared" si="90"/>
        <v>     { 2, 4751, " 22\5" },</v>
      </c>
      <c r="C141" s="73"/>
      <c r="D141" s="138"/>
      <c r="E141" s="139">
        <v>22.0</v>
      </c>
      <c r="F141" s="140"/>
      <c r="G141" s="141" t="s">
        <v>39</v>
      </c>
      <c r="H141" s="41"/>
      <c r="I141" s="136"/>
      <c r="J141" s="136"/>
      <c r="K141" s="136"/>
      <c r="L141" s="13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70"/>
      <c r="AA141" s="10">
        <f t="shared" si="86"/>
        <v>2</v>
      </c>
      <c r="AB141" s="10">
        <f t="shared" si="87"/>
        <v>4751</v>
      </c>
      <c r="AC141" s="142" t="str">
        <f t="shared" si="88"/>
        <v>" 22\5"</v>
      </c>
      <c r="AD141" s="10"/>
      <c r="AE141" s="10">
        <f t="shared" si="89"/>
        <v>2.4751</v>
      </c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70"/>
      <c r="AQ141" s="70"/>
      <c r="AR141" s="70"/>
      <c r="AS141" s="70"/>
      <c r="AT141" s="70"/>
      <c r="AU141" s="70"/>
      <c r="AV141" s="70"/>
      <c r="AW141" s="70"/>
      <c r="AX141" s="70"/>
    </row>
    <row r="142" ht="15.75" customHeight="1">
      <c r="A142" s="136"/>
      <c r="B142" s="137" t="str">
        <f t="shared" si="90"/>
        <v>     { 2, 3559, " 23\5" },</v>
      </c>
      <c r="C142" s="73"/>
      <c r="D142" s="138"/>
      <c r="E142" s="139">
        <v>23.0</v>
      </c>
      <c r="F142" s="140"/>
      <c r="G142" s="141" t="s">
        <v>39</v>
      </c>
      <c r="H142" s="41"/>
      <c r="I142" s="136"/>
      <c r="J142" s="136"/>
      <c r="K142" s="136"/>
      <c r="L142" s="13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70"/>
      <c r="AA142" s="10">
        <f t="shared" si="86"/>
        <v>2</v>
      </c>
      <c r="AB142" s="10">
        <f t="shared" si="87"/>
        <v>3559</v>
      </c>
      <c r="AC142" s="142" t="str">
        <f t="shared" si="88"/>
        <v>" 23\5"</v>
      </c>
      <c r="AD142" s="10"/>
      <c r="AE142" s="10">
        <f t="shared" si="89"/>
        <v>2.3559</v>
      </c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70"/>
      <c r="AQ142" s="70"/>
      <c r="AR142" s="70"/>
      <c r="AS142" s="70"/>
      <c r="AT142" s="70"/>
      <c r="AU142" s="70"/>
      <c r="AV142" s="70"/>
      <c r="AW142" s="70"/>
      <c r="AX142" s="70"/>
    </row>
    <row r="143" ht="15.75" customHeight="1">
      <c r="A143" s="136"/>
      <c r="B143" s="137" t="str">
        <f t="shared" si="90"/>
        <v>     { 2, 2460, " 24\5" },</v>
      </c>
      <c r="C143" s="73"/>
      <c r="D143" s="138"/>
      <c r="E143" s="139">
        <v>24.0</v>
      </c>
      <c r="F143" s="140"/>
      <c r="G143" s="141" t="s">
        <v>39</v>
      </c>
      <c r="H143" s="41"/>
      <c r="I143" s="136"/>
      <c r="J143" s="136"/>
      <c r="K143" s="136"/>
      <c r="L143" s="136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70"/>
      <c r="AA143" s="10">
        <f t="shared" si="86"/>
        <v>2</v>
      </c>
      <c r="AB143" s="10">
        <f t="shared" si="87"/>
        <v>2460</v>
      </c>
      <c r="AC143" s="142" t="str">
        <f t="shared" si="88"/>
        <v>" 24\5"</v>
      </c>
      <c r="AD143" s="10"/>
      <c r="AE143" s="10">
        <f t="shared" si="89"/>
        <v>2.246</v>
      </c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70"/>
      <c r="AQ143" s="70"/>
      <c r="AR143" s="70"/>
      <c r="AS143" s="70"/>
      <c r="AT143" s="70"/>
      <c r="AU143" s="70"/>
      <c r="AV143" s="70"/>
      <c r="AW143" s="70"/>
      <c r="AX143" s="70"/>
    </row>
    <row r="144" ht="15.75" customHeight="1">
      <c r="A144" s="136"/>
      <c r="B144" s="137" t="str">
        <f t="shared" si="90"/>
        <v>     { 2, 1445, " 25\5" },</v>
      </c>
      <c r="C144" s="73"/>
      <c r="D144" s="138"/>
      <c r="E144" s="139">
        <v>25.0</v>
      </c>
      <c r="F144" s="140"/>
      <c r="G144" s="141" t="s">
        <v>39</v>
      </c>
      <c r="H144" s="41"/>
      <c r="I144" s="136"/>
      <c r="J144" s="136"/>
      <c r="K144" s="136"/>
      <c r="L144" s="13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70"/>
      <c r="AA144" s="10">
        <f t="shared" si="86"/>
        <v>2</v>
      </c>
      <c r="AB144" s="10">
        <f t="shared" si="87"/>
        <v>1445</v>
      </c>
      <c r="AC144" s="142" t="str">
        <f t="shared" si="88"/>
        <v>" 25\5"</v>
      </c>
      <c r="AD144" s="10"/>
      <c r="AE144" s="10">
        <f t="shared" si="89"/>
        <v>2.1445</v>
      </c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70"/>
      <c r="AQ144" s="70"/>
      <c r="AR144" s="70"/>
      <c r="AS144" s="70"/>
      <c r="AT144" s="70"/>
      <c r="AU144" s="70"/>
      <c r="AV144" s="70"/>
      <c r="AW144" s="70"/>
      <c r="AX144" s="70"/>
    </row>
    <row r="145" ht="15.75" customHeight="1">
      <c r="A145" s="136"/>
      <c r="B145" s="137" t="str">
        <f t="shared" si="90"/>
        <v>     { 2, 503, " 26\5" },</v>
      </c>
      <c r="C145" s="73"/>
      <c r="D145" s="138"/>
      <c r="E145" s="139">
        <v>26.0</v>
      </c>
      <c r="F145" s="140"/>
      <c r="G145" s="141" t="s">
        <v>39</v>
      </c>
      <c r="H145" s="41"/>
      <c r="I145" s="136"/>
      <c r="J145" s="136"/>
      <c r="K145" s="136"/>
      <c r="L145" s="13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70"/>
      <c r="AA145" s="10">
        <f t="shared" si="86"/>
        <v>2</v>
      </c>
      <c r="AB145" s="10">
        <f t="shared" si="87"/>
        <v>503</v>
      </c>
      <c r="AC145" s="142" t="str">
        <f t="shared" si="88"/>
        <v>" 26\5"</v>
      </c>
      <c r="AD145" s="10"/>
      <c r="AE145" s="10">
        <f t="shared" si="89"/>
        <v>2.0503</v>
      </c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70"/>
      <c r="AQ145" s="70"/>
      <c r="AR145" s="70"/>
      <c r="AS145" s="70"/>
      <c r="AT145" s="70"/>
      <c r="AU145" s="70"/>
      <c r="AV145" s="70"/>
      <c r="AW145" s="70"/>
      <c r="AX145" s="70"/>
    </row>
    <row r="146" ht="15.75" customHeight="1">
      <c r="A146" s="136"/>
      <c r="B146" s="137" t="str">
        <f t="shared" si="90"/>
        <v>     { 1, 9626, " 27\5" },</v>
      </c>
      <c r="C146" s="73"/>
      <c r="D146" s="138"/>
      <c r="E146" s="139">
        <v>27.0</v>
      </c>
      <c r="F146" s="140"/>
      <c r="G146" s="141" t="s">
        <v>39</v>
      </c>
      <c r="H146" s="41"/>
      <c r="I146" s="136"/>
      <c r="J146" s="136"/>
      <c r="K146" s="136"/>
      <c r="L146" s="136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70"/>
      <c r="AA146" s="10">
        <f t="shared" si="86"/>
        <v>1</v>
      </c>
      <c r="AB146" s="10">
        <f t="shared" si="87"/>
        <v>9626</v>
      </c>
      <c r="AC146" s="142" t="str">
        <f t="shared" si="88"/>
        <v>" 27\5"</v>
      </c>
      <c r="AD146" s="10"/>
      <c r="AE146" s="10">
        <f t="shared" si="89"/>
        <v>1.9626</v>
      </c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70"/>
      <c r="AQ146" s="70"/>
      <c r="AR146" s="70"/>
      <c r="AS146" s="70"/>
      <c r="AT146" s="70"/>
      <c r="AU146" s="70"/>
      <c r="AV146" s="70"/>
      <c r="AW146" s="70"/>
      <c r="AX146" s="70"/>
    </row>
    <row r="147" ht="15.75" customHeight="1">
      <c r="A147" s="136"/>
      <c r="B147" s="137" t="str">
        <f t="shared" si="90"/>
        <v>     { 1, 8807, " 28\5" },</v>
      </c>
      <c r="C147" s="73"/>
      <c r="D147" s="138"/>
      <c r="E147" s="139">
        <v>28.0</v>
      </c>
      <c r="F147" s="140"/>
      <c r="G147" s="141" t="s">
        <v>39</v>
      </c>
      <c r="H147" s="41"/>
      <c r="I147" s="136"/>
      <c r="J147" s="136"/>
      <c r="K147" s="136"/>
      <c r="L147" s="136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70"/>
      <c r="AA147" s="10">
        <f t="shared" si="86"/>
        <v>1</v>
      </c>
      <c r="AB147" s="10">
        <f t="shared" si="87"/>
        <v>8807</v>
      </c>
      <c r="AC147" s="142" t="str">
        <f t="shared" si="88"/>
        <v>" 28\5"</v>
      </c>
      <c r="AD147" s="10"/>
      <c r="AE147" s="10">
        <f t="shared" si="89"/>
        <v>1.8807</v>
      </c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70"/>
      <c r="AQ147" s="70"/>
      <c r="AR147" s="70"/>
      <c r="AS147" s="70"/>
      <c r="AT147" s="70"/>
      <c r="AU147" s="70"/>
      <c r="AV147" s="70"/>
      <c r="AW147" s="70"/>
      <c r="AX147" s="70"/>
    </row>
    <row r="148" ht="15.75" customHeight="1">
      <c r="A148" s="136"/>
      <c r="B148" s="137" t="str">
        <f t="shared" si="90"/>
        <v>     { 1, 8040, " 29\5" },</v>
      </c>
      <c r="C148" s="73"/>
      <c r="D148" s="138"/>
      <c r="E148" s="139">
        <v>29.0</v>
      </c>
      <c r="F148" s="140"/>
      <c r="G148" s="141" t="s">
        <v>39</v>
      </c>
      <c r="H148" s="41"/>
      <c r="I148" s="136"/>
      <c r="J148" s="136"/>
      <c r="K148" s="136"/>
      <c r="L148" s="13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70"/>
      <c r="AA148" s="10">
        <f t="shared" si="86"/>
        <v>1</v>
      </c>
      <c r="AB148" s="10">
        <f t="shared" si="87"/>
        <v>8040</v>
      </c>
      <c r="AC148" s="142" t="str">
        <f t="shared" si="88"/>
        <v>" 29\5"</v>
      </c>
      <c r="AD148" s="10"/>
      <c r="AE148" s="10">
        <f t="shared" si="89"/>
        <v>1.804</v>
      </c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70"/>
      <c r="AQ148" s="70"/>
      <c r="AR148" s="70"/>
      <c r="AS148" s="70"/>
      <c r="AT148" s="70"/>
      <c r="AU148" s="70"/>
      <c r="AV148" s="70"/>
      <c r="AW148" s="70"/>
      <c r="AX148" s="70"/>
    </row>
    <row r="149" ht="15.75" customHeight="1">
      <c r="A149" s="136"/>
      <c r="B149" s="137" t="str">
        <f t="shared" si="90"/>
        <v>     { 1, 7321, " 30\5" },</v>
      </c>
      <c r="C149" s="73"/>
      <c r="D149" s="138"/>
      <c r="E149" s="139">
        <v>30.0</v>
      </c>
      <c r="F149" s="140"/>
      <c r="G149" s="141" t="s">
        <v>39</v>
      </c>
      <c r="H149" s="41"/>
      <c r="I149" s="136"/>
      <c r="J149" s="136"/>
      <c r="K149" s="136"/>
      <c r="L149" s="13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70"/>
      <c r="AA149" s="10">
        <f t="shared" si="86"/>
        <v>1</v>
      </c>
      <c r="AB149" s="10">
        <f t="shared" si="87"/>
        <v>7321</v>
      </c>
      <c r="AC149" s="142" t="str">
        <f t="shared" si="88"/>
        <v>" 30\5"</v>
      </c>
      <c r="AD149" s="10"/>
      <c r="AE149" s="10">
        <f t="shared" si="89"/>
        <v>1.7321</v>
      </c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70"/>
      <c r="AQ149" s="70"/>
      <c r="AR149" s="70"/>
      <c r="AS149" s="70"/>
      <c r="AT149" s="70"/>
      <c r="AU149" s="70"/>
      <c r="AV149" s="70"/>
      <c r="AW149" s="70"/>
      <c r="AX149" s="70"/>
    </row>
    <row r="150" ht="15.75" customHeight="1">
      <c r="A150" s="136"/>
      <c r="B150" s="137" t="str">
        <f t="shared" si="90"/>
        <v>     { 1, 6643, " 31\5" },</v>
      </c>
      <c r="C150" s="73"/>
      <c r="D150" s="138"/>
      <c r="E150" s="139">
        <v>31.0</v>
      </c>
      <c r="F150" s="140"/>
      <c r="G150" s="141" t="s">
        <v>39</v>
      </c>
      <c r="H150" s="41"/>
      <c r="I150" s="136"/>
      <c r="J150" s="136"/>
      <c r="K150" s="136"/>
      <c r="L150" s="13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70"/>
      <c r="AA150" s="10">
        <f t="shared" si="86"/>
        <v>1</v>
      </c>
      <c r="AB150" s="10">
        <f t="shared" si="87"/>
        <v>6643</v>
      </c>
      <c r="AC150" s="142" t="str">
        <f t="shared" si="88"/>
        <v>" 31\5"</v>
      </c>
      <c r="AD150" s="10"/>
      <c r="AE150" s="10">
        <f t="shared" si="89"/>
        <v>1.6643</v>
      </c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70"/>
      <c r="AQ150" s="70"/>
      <c r="AR150" s="70"/>
      <c r="AS150" s="70"/>
      <c r="AT150" s="70"/>
      <c r="AU150" s="70"/>
      <c r="AV150" s="70"/>
      <c r="AW150" s="70"/>
      <c r="AX150" s="70"/>
    </row>
    <row r="151" ht="15.75" customHeight="1">
      <c r="A151" s="136"/>
      <c r="B151" s="137" t="str">
        <f t="shared" si="90"/>
        <v>     { 1, 6003, " 32\5" },</v>
      </c>
      <c r="C151" s="73"/>
      <c r="D151" s="138"/>
      <c r="E151" s="139">
        <v>32.0</v>
      </c>
      <c r="F151" s="140"/>
      <c r="G151" s="141" t="s">
        <v>39</v>
      </c>
      <c r="H151" s="41"/>
      <c r="I151" s="136"/>
      <c r="J151" s="136"/>
      <c r="K151" s="136"/>
      <c r="L151" s="13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70"/>
      <c r="AA151" s="10">
        <f t="shared" si="86"/>
        <v>1</v>
      </c>
      <c r="AB151" s="10">
        <f t="shared" si="87"/>
        <v>6003</v>
      </c>
      <c r="AC151" s="142" t="str">
        <f t="shared" si="88"/>
        <v>" 32\5"</v>
      </c>
      <c r="AD151" s="10"/>
      <c r="AE151" s="10">
        <f t="shared" si="89"/>
        <v>1.6003</v>
      </c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70"/>
      <c r="AQ151" s="70"/>
      <c r="AR151" s="70"/>
      <c r="AS151" s="70"/>
      <c r="AT151" s="70"/>
      <c r="AU151" s="70"/>
      <c r="AV151" s="70"/>
      <c r="AW151" s="70"/>
      <c r="AX151" s="70"/>
    </row>
    <row r="152" ht="15.75" customHeight="1">
      <c r="A152" s="136"/>
      <c r="B152" s="137" t="str">
        <f t="shared" si="90"/>
        <v>     { 1, 5399, " 33\5" },</v>
      </c>
      <c r="C152" s="73"/>
      <c r="D152" s="138"/>
      <c r="E152" s="139">
        <v>33.0</v>
      </c>
      <c r="F152" s="140"/>
      <c r="G152" s="141" t="s">
        <v>39</v>
      </c>
      <c r="H152" s="41"/>
      <c r="I152" s="136"/>
      <c r="J152" s="136"/>
      <c r="K152" s="136"/>
      <c r="L152" s="13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70"/>
      <c r="AA152" s="10">
        <f t="shared" si="86"/>
        <v>1</v>
      </c>
      <c r="AB152" s="10">
        <f t="shared" si="87"/>
        <v>5399</v>
      </c>
      <c r="AC152" s="142" t="str">
        <f t="shared" si="88"/>
        <v>" 33\5"</v>
      </c>
      <c r="AD152" s="10"/>
      <c r="AE152" s="10">
        <f t="shared" si="89"/>
        <v>1.5399</v>
      </c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70"/>
      <c r="AQ152" s="70"/>
      <c r="AR152" s="70"/>
      <c r="AS152" s="70"/>
      <c r="AT152" s="70"/>
      <c r="AU152" s="70"/>
      <c r="AV152" s="70"/>
      <c r="AW152" s="70"/>
      <c r="AX152" s="70"/>
    </row>
    <row r="153" ht="15.75" customHeight="1">
      <c r="A153" s="136"/>
      <c r="B153" s="137" t="str">
        <f t="shared" si="90"/>
        <v>     { 1, 4826, " 34\5" },</v>
      </c>
      <c r="C153" s="73"/>
      <c r="D153" s="138"/>
      <c r="E153" s="139">
        <v>34.0</v>
      </c>
      <c r="F153" s="140"/>
      <c r="G153" s="141" t="s">
        <v>39</v>
      </c>
      <c r="H153" s="41"/>
      <c r="I153" s="136"/>
      <c r="J153" s="136"/>
      <c r="K153" s="136"/>
      <c r="L153" s="13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70"/>
      <c r="AA153" s="10">
        <f t="shared" si="86"/>
        <v>1</v>
      </c>
      <c r="AB153" s="10">
        <f t="shared" si="87"/>
        <v>4826</v>
      </c>
      <c r="AC153" s="142" t="str">
        <f t="shared" si="88"/>
        <v>" 34\5"</v>
      </c>
      <c r="AD153" s="10"/>
      <c r="AE153" s="10">
        <f t="shared" si="89"/>
        <v>1.4826</v>
      </c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70"/>
      <c r="AQ153" s="70"/>
      <c r="AR153" s="70"/>
      <c r="AS153" s="70"/>
      <c r="AT153" s="70"/>
      <c r="AU153" s="70"/>
      <c r="AV153" s="70"/>
      <c r="AW153" s="70"/>
      <c r="AX153" s="70"/>
    </row>
    <row r="154" ht="15.75" customHeight="1">
      <c r="A154" s="136"/>
      <c r="B154" s="137" t="str">
        <f t="shared" si="90"/>
        <v>     { 1, 4281, " 35\5" },</v>
      </c>
      <c r="C154" s="73"/>
      <c r="D154" s="138"/>
      <c r="E154" s="139">
        <v>35.0</v>
      </c>
      <c r="F154" s="140"/>
      <c r="G154" s="141" t="s">
        <v>39</v>
      </c>
      <c r="H154" s="41"/>
      <c r="I154" s="136"/>
      <c r="J154" s="136"/>
      <c r="K154" s="136"/>
      <c r="L154" s="13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70"/>
      <c r="AA154" s="10">
        <f t="shared" si="86"/>
        <v>1</v>
      </c>
      <c r="AB154" s="10">
        <f t="shared" si="87"/>
        <v>4281</v>
      </c>
      <c r="AC154" s="142" t="str">
        <f t="shared" si="88"/>
        <v>" 35\5"</v>
      </c>
      <c r="AD154" s="10"/>
      <c r="AE154" s="10">
        <f t="shared" si="89"/>
        <v>1.4281</v>
      </c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70"/>
      <c r="AQ154" s="70"/>
      <c r="AR154" s="70"/>
      <c r="AS154" s="70"/>
      <c r="AT154" s="70"/>
      <c r="AU154" s="70"/>
      <c r="AV154" s="70"/>
      <c r="AW154" s="70"/>
      <c r="AX154" s="70"/>
    </row>
    <row r="155" ht="15.75" customHeight="1">
      <c r="A155" s="136"/>
      <c r="B155" s="137" t="str">
        <f t="shared" si="90"/>
        <v>     { 1, 3764, " 36\5" },</v>
      </c>
      <c r="C155" s="73"/>
      <c r="D155" s="138"/>
      <c r="E155" s="139">
        <v>36.0</v>
      </c>
      <c r="F155" s="140"/>
      <c r="G155" s="141" t="s">
        <v>39</v>
      </c>
      <c r="H155" s="41"/>
      <c r="I155" s="136"/>
      <c r="J155" s="136"/>
      <c r="K155" s="136"/>
      <c r="L155" s="13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70"/>
      <c r="AA155" s="10">
        <f t="shared" si="86"/>
        <v>1</v>
      </c>
      <c r="AB155" s="10">
        <f t="shared" si="87"/>
        <v>3764</v>
      </c>
      <c r="AC155" s="142" t="str">
        <f t="shared" si="88"/>
        <v>" 36\5"</v>
      </c>
      <c r="AD155" s="10"/>
      <c r="AE155" s="10">
        <f t="shared" si="89"/>
        <v>1.3764</v>
      </c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70"/>
      <c r="AQ155" s="70"/>
      <c r="AR155" s="70"/>
      <c r="AS155" s="70"/>
      <c r="AT155" s="70"/>
      <c r="AU155" s="70"/>
      <c r="AV155" s="70"/>
      <c r="AW155" s="70"/>
      <c r="AX155" s="70"/>
    </row>
    <row r="156" ht="15.75" customHeight="1">
      <c r="A156" s="136"/>
      <c r="B156" s="137" t="str">
        <f t="shared" si="90"/>
        <v>     { 1, 3270, " 37\5" },</v>
      </c>
      <c r="C156" s="73"/>
      <c r="D156" s="138"/>
      <c r="E156" s="139">
        <v>37.0</v>
      </c>
      <c r="F156" s="140"/>
      <c r="G156" s="141" t="s">
        <v>39</v>
      </c>
      <c r="H156" s="41"/>
      <c r="I156" s="136"/>
      <c r="J156" s="136"/>
      <c r="K156" s="136"/>
      <c r="L156" s="13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70"/>
      <c r="AA156" s="10">
        <f t="shared" si="86"/>
        <v>1</v>
      </c>
      <c r="AB156" s="10">
        <f t="shared" si="87"/>
        <v>3270</v>
      </c>
      <c r="AC156" s="142" t="str">
        <f t="shared" si="88"/>
        <v>" 37\5"</v>
      </c>
      <c r="AD156" s="10"/>
      <c r="AE156" s="10">
        <f t="shared" si="89"/>
        <v>1.327</v>
      </c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70"/>
      <c r="AQ156" s="70"/>
      <c r="AR156" s="70"/>
      <c r="AS156" s="70"/>
      <c r="AT156" s="70"/>
      <c r="AU156" s="70"/>
      <c r="AV156" s="70"/>
      <c r="AW156" s="70"/>
      <c r="AX156" s="70"/>
    </row>
    <row r="157" ht="15.75" customHeight="1">
      <c r="A157" s="136"/>
      <c r="B157" s="137" t="str">
        <f t="shared" si="90"/>
        <v>     { 1, 2799, " 38\5" },</v>
      </c>
      <c r="C157" s="73"/>
      <c r="D157" s="138"/>
      <c r="E157" s="139">
        <v>38.0</v>
      </c>
      <c r="F157" s="140"/>
      <c r="G157" s="141" t="s">
        <v>39</v>
      </c>
      <c r="H157" s="41"/>
      <c r="I157" s="136"/>
      <c r="J157" s="136"/>
      <c r="K157" s="136"/>
      <c r="L157" s="13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70"/>
      <c r="AA157" s="10">
        <f t="shared" si="86"/>
        <v>1</v>
      </c>
      <c r="AB157" s="10">
        <f t="shared" si="87"/>
        <v>2799</v>
      </c>
      <c r="AC157" s="142" t="str">
        <f t="shared" si="88"/>
        <v>" 38\5"</v>
      </c>
      <c r="AD157" s="10"/>
      <c r="AE157" s="10">
        <f t="shared" si="89"/>
        <v>1.2799</v>
      </c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70"/>
      <c r="AQ157" s="70"/>
      <c r="AR157" s="70"/>
      <c r="AS157" s="70"/>
      <c r="AT157" s="70"/>
      <c r="AU157" s="70"/>
      <c r="AV157" s="70"/>
      <c r="AW157" s="70"/>
      <c r="AX157" s="70"/>
    </row>
    <row r="158" ht="15.75" customHeight="1">
      <c r="A158" s="136"/>
      <c r="B158" s="137" t="str">
        <f t="shared" si="90"/>
        <v>     { 1, 2349, " 39\5" },</v>
      </c>
      <c r="C158" s="73"/>
      <c r="D158" s="138"/>
      <c r="E158" s="139">
        <v>39.0</v>
      </c>
      <c r="F158" s="140"/>
      <c r="G158" s="141" t="s">
        <v>39</v>
      </c>
      <c r="H158" s="41"/>
      <c r="I158" s="136"/>
      <c r="J158" s="136"/>
      <c r="K158" s="136"/>
      <c r="L158" s="13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70"/>
      <c r="AA158" s="10">
        <f t="shared" si="86"/>
        <v>1</v>
      </c>
      <c r="AB158" s="10">
        <f t="shared" si="87"/>
        <v>2349</v>
      </c>
      <c r="AC158" s="142" t="str">
        <f t="shared" si="88"/>
        <v>" 39\5"</v>
      </c>
      <c r="AD158" s="10"/>
      <c r="AE158" s="10">
        <f t="shared" si="89"/>
        <v>1.2349</v>
      </c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70"/>
      <c r="AQ158" s="70"/>
      <c r="AR158" s="70"/>
      <c r="AS158" s="70"/>
      <c r="AT158" s="70"/>
      <c r="AU158" s="70"/>
      <c r="AV158" s="70"/>
      <c r="AW158" s="70"/>
      <c r="AX158" s="70"/>
    </row>
    <row r="159" ht="15.75" customHeight="1">
      <c r="A159" s="136"/>
      <c r="B159" s="137" t="str">
        <f t="shared" si="90"/>
        <v>     { 1, 1918, " 40\5" },</v>
      </c>
      <c r="C159" s="73"/>
      <c r="D159" s="138"/>
      <c r="E159" s="139">
        <v>40.0</v>
      </c>
      <c r="F159" s="140"/>
      <c r="G159" s="141" t="s">
        <v>39</v>
      </c>
      <c r="H159" s="41"/>
      <c r="I159" s="136"/>
      <c r="J159" s="136"/>
      <c r="K159" s="136"/>
      <c r="L159" s="13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70"/>
      <c r="AA159" s="10">
        <f t="shared" si="86"/>
        <v>1</v>
      </c>
      <c r="AB159" s="10">
        <f t="shared" si="87"/>
        <v>1918</v>
      </c>
      <c r="AC159" s="142" t="str">
        <f t="shared" si="88"/>
        <v>" 40\5"</v>
      </c>
      <c r="AD159" s="10"/>
      <c r="AE159" s="10">
        <f t="shared" si="89"/>
        <v>1.1918</v>
      </c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70"/>
      <c r="AQ159" s="70"/>
      <c r="AR159" s="70"/>
      <c r="AS159" s="70"/>
      <c r="AT159" s="70"/>
      <c r="AU159" s="70"/>
      <c r="AV159" s="70"/>
      <c r="AW159" s="70"/>
      <c r="AX159" s="70"/>
    </row>
    <row r="160" ht="15.75" customHeight="1">
      <c r="A160" s="136"/>
      <c r="B160" s="137" t="str">
        <f t="shared" si="90"/>
        <v>     { 1, 1504, " 41\5" },</v>
      </c>
      <c r="C160" s="73"/>
      <c r="D160" s="138"/>
      <c r="E160" s="139">
        <v>41.0</v>
      </c>
      <c r="F160" s="140"/>
      <c r="G160" s="141" t="s">
        <v>39</v>
      </c>
      <c r="H160" s="41"/>
      <c r="I160" s="136"/>
      <c r="J160" s="136"/>
      <c r="K160" s="136"/>
      <c r="L160" s="13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70"/>
      <c r="AA160" s="10">
        <f t="shared" si="86"/>
        <v>1</v>
      </c>
      <c r="AB160" s="10">
        <f t="shared" si="87"/>
        <v>1504</v>
      </c>
      <c r="AC160" s="142" t="str">
        <f t="shared" si="88"/>
        <v>" 41\5"</v>
      </c>
      <c r="AD160" s="10"/>
      <c r="AE160" s="10">
        <f t="shared" si="89"/>
        <v>1.1504</v>
      </c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70"/>
      <c r="AQ160" s="70"/>
      <c r="AR160" s="70"/>
      <c r="AS160" s="70"/>
      <c r="AT160" s="70"/>
      <c r="AU160" s="70"/>
      <c r="AV160" s="70"/>
      <c r="AW160" s="70"/>
      <c r="AX160" s="70"/>
    </row>
    <row r="161" ht="15.75" customHeight="1">
      <c r="A161" s="136"/>
      <c r="B161" s="137" t="str">
        <f t="shared" si="90"/>
        <v>     { 1, 1106, " 42\5" },</v>
      </c>
      <c r="C161" s="73"/>
      <c r="D161" s="138"/>
      <c r="E161" s="139">
        <v>42.0</v>
      </c>
      <c r="F161" s="140"/>
      <c r="G161" s="141" t="s">
        <v>39</v>
      </c>
      <c r="H161" s="41"/>
      <c r="I161" s="136"/>
      <c r="J161" s="136"/>
      <c r="K161" s="136"/>
      <c r="L161" s="136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70"/>
      <c r="AA161" s="10">
        <f t="shared" si="86"/>
        <v>1</v>
      </c>
      <c r="AB161" s="10">
        <f t="shared" si="87"/>
        <v>1106</v>
      </c>
      <c r="AC161" s="142" t="str">
        <f t="shared" si="88"/>
        <v>" 42\5"</v>
      </c>
      <c r="AD161" s="10"/>
      <c r="AE161" s="10">
        <f t="shared" si="89"/>
        <v>1.1106</v>
      </c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70"/>
      <c r="AQ161" s="70"/>
      <c r="AR161" s="70"/>
      <c r="AS161" s="70"/>
      <c r="AT161" s="70"/>
      <c r="AU161" s="70"/>
      <c r="AV161" s="70"/>
      <c r="AW161" s="70"/>
      <c r="AX161" s="70"/>
    </row>
    <row r="162" ht="15.75" customHeight="1">
      <c r="A162" s="136"/>
      <c r="B162" s="137" t="str">
        <f t="shared" si="90"/>
        <v>     { 1, 724, " 43\5" },</v>
      </c>
      <c r="C162" s="73"/>
      <c r="D162" s="138"/>
      <c r="E162" s="139">
        <v>43.0</v>
      </c>
      <c r="F162" s="140"/>
      <c r="G162" s="141" t="s">
        <v>39</v>
      </c>
      <c r="H162" s="41"/>
      <c r="I162" s="136"/>
      <c r="J162" s="136"/>
      <c r="K162" s="136"/>
      <c r="L162" s="13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70"/>
      <c r="AA162" s="10">
        <f t="shared" si="86"/>
        <v>1</v>
      </c>
      <c r="AB162" s="10">
        <f t="shared" si="87"/>
        <v>724</v>
      </c>
      <c r="AC162" s="142" t="str">
        <f t="shared" si="88"/>
        <v>" 43\5"</v>
      </c>
      <c r="AD162" s="10"/>
      <c r="AE162" s="10">
        <f t="shared" si="89"/>
        <v>1.0724</v>
      </c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70"/>
      <c r="AQ162" s="70"/>
      <c r="AR162" s="70"/>
      <c r="AS162" s="70"/>
      <c r="AT162" s="70"/>
      <c r="AU162" s="70"/>
      <c r="AV162" s="70"/>
      <c r="AW162" s="70"/>
      <c r="AX162" s="70"/>
    </row>
    <row r="163" ht="15.75" customHeight="1">
      <c r="A163" s="136"/>
      <c r="B163" s="137" t="str">
        <f t="shared" si="90"/>
        <v>     { 1, 355, " 44\5" },</v>
      </c>
      <c r="C163" s="73"/>
      <c r="D163" s="138"/>
      <c r="E163" s="139">
        <v>44.0</v>
      </c>
      <c r="F163" s="140"/>
      <c r="G163" s="141" t="s">
        <v>39</v>
      </c>
      <c r="H163" s="41"/>
      <c r="I163" s="136"/>
      <c r="J163" s="136"/>
      <c r="K163" s="136"/>
      <c r="L163" s="13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70"/>
      <c r="AA163" s="10">
        <f t="shared" si="86"/>
        <v>1</v>
      </c>
      <c r="AB163" s="10">
        <f t="shared" si="87"/>
        <v>355</v>
      </c>
      <c r="AC163" s="142" t="str">
        <f t="shared" si="88"/>
        <v>" 44\5"</v>
      </c>
      <c r="AD163" s="10"/>
      <c r="AE163" s="10">
        <f t="shared" si="89"/>
        <v>1.0355</v>
      </c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70"/>
      <c r="AQ163" s="70"/>
      <c r="AR163" s="70"/>
      <c r="AS163" s="70"/>
      <c r="AT163" s="70"/>
      <c r="AU163" s="70"/>
      <c r="AV163" s="70"/>
      <c r="AW163" s="70"/>
      <c r="AX163" s="70"/>
    </row>
    <row r="164" ht="15.75" customHeight="1">
      <c r="A164" s="136"/>
      <c r="B164" s="137" t="str">
        <f t="shared" si="90"/>
        <v>     { 1, 0, " 45\5" },</v>
      </c>
      <c r="C164" s="73"/>
      <c r="D164" s="138"/>
      <c r="E164" s="139">
        <v>45.0</v>
      </c>
      <c r="F164" s="140"/>
      <c r="G164" s="141" t="s">
        <v>39</v>
      </c>
      <c r="H164" s="41"/>
      <c r="I164" s="136"/>
      <c r="J164" s="136"/>
      <c r="K164" s="136"/>
      <c r="L164" s="13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70"/>
      <c r="AA164" s="10">
        <f t="shared" si="86"/>
        <v>1</v>
      </c>
      <c r="AB164" s="10">
        <f t="shared" si="87"/>
        <v>0</v>
      </c>
      <c r="AC164" s="142" t="str">
        <f t="shared" si="88"/>
        <v>" 45\5"</v>
      </c>
      <c r="AD164" s="10"/>
      <c r="AE164" s="10">
        <f t="shared" si="89"/>
        <v>1</v>
      </c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70"/>
      <c r="AQ164" s="70"/>
      <c r="AR164" s="70"/>
      <c r="AS164" s="70"/>
      <c r="AT164" s="70"/>
      <c r="AU164" s="70"/>
      <c r="AV164" s="70"/>
      <c r="AW164" s="70"/>
      <c r="AX164" s="70"/>
    </row>
    <row r="165" ht="15.75" customHeight="1">
      <c r="A165" s="136"/>
      <c r="B165" s="137" t="str">
        <f t="shared" si="90"/>
        <v>//Не возможно на этом железе!</v>
      </c>
      <c r="C165" s="73"/>
      <c r="D165" s="138"/>
      <c r="E165" s="139">
        <v>46.0</v>
      </c>
      <c r="F165" s="140"/>
      <c r="G165" s="141" t="s">
        <v>39</v>
      </c>
      <c r="H165" s="41"/>
      <c r="I165" s="136"/>
      <c r="J165" s="136"/>
      <c r="K165" s="136"/>
      <c r="L165" s="13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70"/>
      <c r="AA165" s="10">
        <f t="shared" si="86"/>
        <v>0</v>
      </c>
      <c r="AB165" s="10">
        <f t="shared" si="87"/>
        <v>9657</v>
      </c>
      <c r="AC165" s="142" t="str">
        <f t="shared" si="88"/>
        <v>" 46\5"</v>
      </c>
      <c r="AD165" s="10"/>
      <c r="AE165" s="10">
        <f t="shared" si="89"/>
        <v>0.9657</v>
      </c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70"/>
      <c r="AQ165" s="70"/>
      <c r="AR165" s="70"/>
      <c r="AS165" s="70"/>
      <c r="AT165" s="70"/>
      <c r="AU165" s="70"/>
      <c r="AV165" s="70"/>
      <c r="AW165" s="70"/>
      <c r="AX165" s="70"/>
    </row>
    <row r="166" ht="15.75" customHeight="1">
      <c r="A166" s="136"/>
      <c r="B166" s="137" t="str">
        <f t="shared" si="90"/>
        <v>//Не возможно на этом железе!</v>
      </c>
      <c r="C166" s="73"/>
      <c r="D166" s="138"/>
      <c r="E166" s="139">
        <v>47.0</v>
      </c>
      <c r="F166" s="140"/>
      <c r="G166" s="141" t="s">
        <v>39</v>
      </c>
      <c r="H166" s="41"/>
      <c r="I166" s="136"/>
      <c r="J166" s="136"/>
      <c r="K166" s="136"/>
      <c r="L166" s="13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70"/>
      <c r="AA166" s="10">
        <f t="shared" si="86"/>
        <v>0</v>
      </c>
      <c r="AB166" s="10">
        <f t="shared" si="87"/>
        <v>9325</v>
      </c>
      <c r="AC166" s="142" t="str">
        <f t="shared" si="88"/>
        <v>" 47\5"</v>
      </c>
      <c r="AD166" s="10"/>
      <c r="AE166" s="10">
        <f t="shared" si="89"/>
        <v>0.9325</v>
      </c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70"/>
      <c r="AQ166" s="70"/>
      <c r="AR166" s="70"/>
      <c r="AS166" s="70"/>
      <c r="AT166" s="70"/>
      <c r="AU166" s="70"/>
      <c r="AV166" s="70"/>
      <c r="AW166" s="70"/>
      <c r="AX166" s="70"/>
    </row>
    <row r="167" ht="15.75" customHeight="1">
      <c r="A167" s="136"/>
      <c r="B167" s="137" t="str">
        <f t="shared" si="90"/>
        <v>//Не возможно на этом железе!</v>
      </c>
      <c r="C167" s="73"/>
      <c r="D167" s="138"/>
      <c r="E167" s="139">
        <v>48.0</v>
      </c>
      <c r="F167" s="140"/>
      <c r="G167" s="141" t="s">
        <v>39</v>
      </c>
      <c r="H167" s="41"/>
      <c r="I167" s="136"/>
      <c r="J167" s="136"/>
      <c r="K167" s="136"/>
      <c r="L167" s="13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70"/>
      <c r="AA167" s="10">
        <f t="shared" si="86"/>
        <v>0</v>
      </c>
      <c r="AB167" s="10">
        <f t="shared" si="87"/>
        <v>9004</v>
      </c>
      <c r="AC167" s="142" t="str">
        <f t="shared" si="88"/>
        <v>" 48\5"</v>
      </c>
      <c r="AD167" s="10"/>
      <c r="AE167" s="10">
        <f t="shared" si="89"/>
        <v>0.9004</v>
      </c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70"/>
      <c r="AQ167" s="70"/>
      <c r="AR167" s="70"/>
      <c r="AS167" s="70"/>
      <c r="AT167" s="70"/>
      <c r="AU167" s="70"/>
      <c r="AV167" s="70"/>
      <c r="AW167" s="70"/>
      <c r="AX167" s="70"/>
    </row>
    <row r="168" ht="15.75" customHeight="1">
      <c r="A168" s="136"/>
      <c r="B168" s="137" t="str">
        <f t="shared" si="90"/>
        <v>//Не возможно на этом железе!</v>
      </c>
      <c r="C168" s="73"/>
      <c r="D168" s="138"/>
      <c r="E168" s="139">
        <v>49.0</v>
      </c>
      <c r="F168" s="140"/>
      <c r="G168" s="141" t="s">
        <v>39</v>
      </c>
      <c r="H168" s="41"/>
      <c r="I168" s="136"/>
      <c r="J168" s="136"/>
      <c r="K168" s="136"/>
      <c r="L168" s="13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70"/>
      <c r="AA168" s="10">
        <f t="shared" si="86"/>
        <v>0</v>
      </c>
      <c r="AB168" s="10">
        <f t="shared" si="87"/>
        <v>8693</v>
      </c>
      <c r="AC168" s="142" t="str">
        <f t="shared" si="88"/>
        <v>" 49\5"</v>
      </c>
      <c r="AD168" s="10"/>
      <c r="AE168" s="10">
        <f t="shared" si="89"/>
        <v>0.8693</v>
      </c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70"/>
      <c r="AQ168" s="70"/>
      <c r="AR168" s="70"/>
      <c r="AS168" s="70"/>
      <c r="AT168" s="70"/>
      <c r="AU168" s="70"/>
      <c r="AV168" s="70"/>
      <c r="AW168" s="70"/>
      <c r="AX168" s="70"/>
    </row>
    <row r="169" ht="15.75" customHeight="1">
      <c r="A169" s="136"/>
      <c r="B169" s="137" t="str">
        <f t="shared" si="90"/>
        <v>//Не возможно на этом железе!</v>
      </c>
      <c r="C169" s="73"/>
      <c r="D169" s="138"/>
      <c r="E169" s="139">
        <v>50.0</v>
      </c>
      <c r="F169" s="140"/>
      <c r="G169" s="141" t="s">
        <v>39</v>
      </c>
      <c r="H169" s="41"/>
      <c r="I169" s="136"/>
      <c r="J169" s="136"/>
      <c r="K169" s="136"/>
      <c r="L169" s="136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70"/>
      <c r="AA169" s="10">
        <f t="shared" si="86"/>
        <v>0</v>
      </c>
      <c r="AB169" s="10">
        <f t="shared" si="87"/>
        <v>8391</v>
      </c>
      <c r="AC169" s="142" t="str">
        <f t="shared" si="88"/>
        <v>" 50\5"</v>
      </c>
      <c r="AD169" s="10"/>
      <c r="AE169" s="10">
        <f t="shared" si="89"/>
        <v>0.8391</v>
      </c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70"/>
      <c r="AQ169" s="70"/>
      <c r="AR169" s="70"/>
      <c r="AS169" s="70"/>
      <c r="AT169" s="70"/>
      <c r="AU169" s="70"/>
      <c r="AV169" s="70"/>
      <c r="AW169" s="70"/>
      <c r="AX169" s="70"/>
    </row>
    <row r="170" ht="15.75" customHeight="1">
      <c r="A170" s="136"/>
      <c r="B170" s="137" t="str">
        <f t="shared" si="90"/>
        <v>//Не возможно на этом железе!</v>
      </c>
      <c r="C170" s="73"/>
      <c r="D170" s="138"/>
      <c r="E170" s="139">
        <v>51.0</v>
      </c>
      <c r="F170" s="140"/>
      <c r="G170" s="141" t="s">
        <v>39</v>
      </c>
      <c r="H170" s="41"/>
      <c r="I170" s="136"/>
      <c r="J170" s="136"/>
      <c r="K170" s="136"/>
      <c r="L170" s="136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70"/>
      <c r="AA170" s="10">
        <f t="shared" si="86"/>
        <v>0</v>
      </c>
      <c r="AB170" s="10">
        <f t="shared" si="87"/>
        <v>8098</v>
      </c>
      <c r="AC170" s="142" t="str">
        <f t="shared" si="88"/>
        <v>" 51\5"</v>
      </c>
      <c r="AD170" s="10"/>
      <c r="AE170" s="10">
        <f t="shared" si="89"/>
        <v>0.8098</v>
      </c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70"/>
      <c r="AQ170" s="70"/>
      <c r="AR170" s="70"/>
      <c r="AS170" s="70"/>
      <c r="AT170" s="70"/>
      <c r="AU170" s="70"/>
      <c r="AV170" s="70"/>
      <c r="AW170" s="70"/>
      <c r="AX170" s="70"/>
    </row>
    <row r="171" ht="15.75" customHeight="1">
      <c r="A171" s="136"/>
      <c r="B171" s="137" t="str">
        <f t="shared" si="90"/>
        <v>//Не возможно на этом железе!</v>
      </c>
      <c r="C171" s="73"/>
      <c r="D171" s="138"/>
      <c r="E171" s="139">
        <v>52.0</v>
      </c>
      <c r="F171" s="140"/>
      <c r="G171" s="141" t="s">
        <v>39</v>
      </c>
      <c r="H171" s="41"/>
      <c r="I171" s="136"/>
      <c r="J171" s="136"/>
      <c r="K171" s="136"/>
      <c r="L171" s="13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70"/>
      <c r="AA171" s="10">
        <f t="shared" si="86"/>
        <v>0</v>
      </c>
      <c r="AB171" s="10">
        <f t="shared" si="87"/>
        <v>7813</v>
      </c>
      <c r="AC171" s="142" t="str">
        <f t="shared" si="88"/>
        <v>" 52\5"</v>
      </c>
      <c r="AD171" s="10"/>
      <c r="AE171" s="10">
        <f t="shared" si="89"/>
        <v>0.7813</v>
      </c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70"/>
      <c r="AQ171" s="70"/>
      <c r="AR171" s="70"/>
      <c r="AS171" s="70"/>
      <c r="AT171" s="70"/>
      <c r="AU171" s="70"/>
      <c r="AV171" s="70"/>
      <c r="AW171" s="70"/>
      <c r="AX171" s="70"/>
    </row>
    <row r="172" ht="15.75" customHeight="1">
      <c r="A172" s="136"/>
      <c r="B172" s="137" t="str">
        <f t="shared" si="90"/>
        <v>//Не возможно на этом железе!</v>
      </c>
      <c r="C172" s="73"/>
      <c r="D172" s="138"/>
      <c r="E172" s="139">
        <v>53.0</v>
      </c>
      <c r="F172" s="140"/>
      <c r="G172" s="141" t="s">
        <v>39</v>
      </c>
      <c r="H172" s="41"/>
      <c r="I172" s="136"/>
      <c r="J172" s="136"/>
      <c r="K172" s="136"/>
      <c r="L172" s="13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70"/>
      <c r="AA172" s="10">
        <f t="shared" si="86"/>
        <v>0</v>
      </c>
      <c r="AB172" s="10">
        <f t="shared" si="87"/>
        <v>7536</v>
      </c>
      <c r="AC172" s="142" t="str">
        <f t="shared" si="88"/>
        <v>" 53\5"</v>
      </c>
      <c r="AD172" s="10"/>
      <c r="AE172" s="10">
        <f t="shared" si="89"/>
        <v>0.7536</v>
      </c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70"/>
      <c r="AQ172" s="70"/>
      <c r="AR172" s="70"/>
      <c r="AS172" s="70"/>
      <c r="AT172" s="70"/>
      <c r="AU172" s="70"/>
      <c r="AV172" s="70"/>
      <c r="AW172" s="70"/>
      <c r="AX172" s="70"/>
    </row>
    <row r="173" ht="15.75" customHeight="1">
      <c r="A173" s="136"/>
      <c r="B173" s="137" t="str">
        <f t="shared" si="90"/>
        <v>//Не возможно на этом железе!</v>
      </c>
      <c r="C173" s="73"/>
      <c r="D173" s="138"/>
      <c r="E173" s="139">
        <v>54.0</v>
      </c>
      <c r="F173" s="140"/>
      <c r="G173" s="141" t="s">
        <v>39</v>
      </c>
      <c r="H173" s="41"/>
      <c r="I173" s="136"/>
      <c r="J173" s="136"/>
      <c r="K173" s="136"/>
      <c r="L173" s="136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70"/>
      <c r="AA173" s="10">
        <f t="shared" si="86"/>
        <v>0</v>
      </c>
      <c r="AB173" s="10">
        <f t="shared" si="87"/>
        <v>7265</v>
      </c>
      <c r="AC173" s="142" t="str">
        <f t="shared" si="88"/>
        <v>" 54\5"</v>
      </c>
      <c r="AD173" s="10"/>
      <c r="AE173" s="10">
        <f t="shared" si="89"/>
        <v>0.7265</v>
      </c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70"/>
      <c r="AQ173" s="70"/>
      <c r="AR173" s="70"/>
      <c r="AS173" s="70"/>
      <c r="AT173" s="70"/>
      <c r="AU173" s="70"/>
      <c r="AV173" s="70"/>
      <c r="AW173" s="70"/>
      <c r="AX173" s="70"/>
    </row>
    <row r="174" ht="15.75" customHeight="1">
      <c r="A174" s="136"/>
      <c r="B174" s="137" t="str">
        <f t="shared" si="90"/>
        <v>//Не возможно на этом железе!</v>
      </c>
      <c r="C174" s="73"/>
      <c r="D174" s="138"/>
      <c r="E174" s="139">
        <v>55.0</v>
      </c>
      <c r="F174" s="140"/>
      <c r="G174" s="141" t="s">
        <v>39</v>
      </c>
      <c r="H174" s="41"/>
      <c r="I174" s="136"/>
      <c r="J174" s="136"/>
      <c r="K174" s="136"/>
      <c r="L174" s="136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70"/>
      <c r="AA174" s="10">
        <f t="shared" si="86"/>
        <v>0</v>
      </c>
      <c r="AB174" s="10">
        <f t="shared" si="87"/>
        <v>7002</v>
      </c>
      <c r="AC174" s="142" t="str">
        <f t="shared" si="88"/>
        <v>" 55\5"</v>
      </c>
      <c r="AD174" s="10"/>
      <c r="AE174" s="10">
        <f t="shared" si="89"/>
        <v>0.7002</v>
      </c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70"/>
      <c r="AQ174" s="70"/>
      <c r="AR174" s="70"/>
      <c r="AS174" s="70"/>
      <c r="AT174" s="70"/>
      <c r="AU174" s="70"/>
      <c r="AV174" s="70"/>
      <c r="AW174" s="70"/>
      <c r="AX174" s="70"/>
    </row>
    <row r="175" ht="15.75" customHeight="1">
      <c r="A175" s="136"/>
      <c r="B175" s="137" t="str">
        <f t="shared" si="90"/>
        <v>//Не возможно на этом железе!</v>
      </c>
      <c r="C175" s="73"/>
      <c r="D175" s="138"/>
      <c r="E175" s="139">
        <v>56.0</v>
      </c>
      <c r="F175" s="140"/>
      <c r="G175" s="141" t="s">
        <v>39</v>
      </c>
      <c r="H175" s="41"/>
      <c r="I175" s="136"/>
      <c r="J175" s="136"/>
      <c r="K175" s="136"/>
      <c r="L175" s="136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70"/>
      <c r="AA175" s="10">
        <f t="shared" si="86"/>
        <v>0</v>
      </c>
      <c r="AB175" s="10">
        <f t="shared" si="87"/>
        <v>6745</v>
      </c>
      <c r="AC175" s="142" t="str">
        <f t="shared" si="88"/>
        <v>" 56\5"</v>
      </c>
      <c r="AD175" s="10"/>
      <c r="AE175" s="10">
        <f t="shared" si="89"/>
        <v>0.6745</v>
      </c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70"/>
      <c r="AQ175" s="70"/>
      <c r="AR175" s="70"/>
      <c r="AS175" s="70"/>
      <c r="AT175" s="70"/>
      <c r="AU175" s="70"/>
      <c r="AV175" s="70"/>
      <c r="AW175" s="70"/>
      <c r="AX175" s="70"/>
    </row>
    <row r="176" ht="15.75" customHeight="1">
      <c r="A176" s="136"/>
      <c r="B176" s="137" t="str">
        <f t="shared" si="90"/>
        <v>//Не возможно на этом железе!</v>
      </c>
      <c r="C176" s="73"/>
      <c r="D176" s="138"/>
      <c r="E176" s="139">
        <v>57.0</v>
      </c>
      <c r="F176" s="140"/>
      <c r="G176" s="141" t="s">
        <v>39</v>
      </c>
      <c r="H176" s="41"/>
      <c r="I176" s="136"/>
      <c r="J176" s="136"/>
      <c r="K176" s="136"/>
      <c r="L176" s="136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70"/>
      <c r="AA176" s="10">
        <f t="shared" si="86"/>
        <v>0</v>
      </c>
      <c r="AB176" s="10">
        <f t="shared" si="87"/>
        <v>6494</v>
      </c>
      <c r="AC176" s="142" t="str">
        <f t="shared" si="88"/>
        <v>" 57\5"</v>
      </c>
      <c r="AD176" s="10"/>
      <c r="AE176" s="10">
        <f t="shared" si="89"/>
        <v>0.6494</v>
      </c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70"/>
      <c r="AQ176" s="70"/>
      <c r="AR176" s="70"/>
      <c r="AS176" s="70"/>
      <c r="AT176" s="70"/>
      <c r="AU176" s="70"/>
      <c r="AV176" s="70"/>
      <c r="AW176" s="70"/>
      <c r="AX176" s="70"/>
    </row>
    <row r="177" ht="15.75" customHeight="1">
      <c r="A177" s="136"/>
      <c r="B177" s="137" t="str">
        <f t="shared" si="90"/>
        <v>//Не возможно на этом железе!</v>
      </c>
      <c r="C177" s="73"/>
      <c r="D177" s="138"/>
      <c r="E177" s="139">
        <v>58.0</v>
      </c>
      <c r="F177" s="140"/>
      <c r="G177" s="141" t="s">
        <v>39</v>
      </c>
      <c r="H177" s="41"/>
      <c r="I177" s="136"/>
      <c r="J177" s="136"/>
      <c r="K177" s="136"/>
      <c r="L177" s="136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70"/>
      <c r="AA177" s="10">
        <f t="shared" si="86"/>
        <v>0</v>
      </c>
      <c r="AB177" s="10">
        <f t="shared" si="87"/>
        <v>6249</v>
      </c>
      <c r="AC177" s="142" t="str">
        <f t="shared" si="88"/>
        <v>" 58\5"</v>
      </c>
      <c r="AD177" s="10"/>
      <c r="AE177" s="10">
        <f t="shared" si="89"/>
        <v>0.6249</v>
      </c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70"/>
      <c r="AQ177" s="70"/>
      <c r="AR177" s="70"/>
      <c r="AS177" s="70"/>
      <c r="AT177" s="70"/>
      <c r="AU177" s="70"/>
      <c r="AV177" s="70"/>
      <c r="AW177" s="70"/>
      <c r="AX177" s="70"/>
    </row>
    <row r="178" ht="15.75" customHeight="1">
      <c r="A178" s="136"/>
      <c r="B178" s="137" t="str">
        <f t="shared" si="90"/>
        <v>//Не возможно на этом железе!</v>
      </c>
      <c r="C178" s="73"/>
      <c r="D178" s="138"/>
      <c r="E178" s="139">
        <v>59.0</v>
      </c>
      <c r="F178" s="140"/>
      <c r="G178" s="141" t="s">
        <v>39</v>
      </c>
      <c r="H178" s="41"/>
      <c r="I178" s="136"/>
      <c r="J178" s="136"/>
      <c r="K178" s="136"/>
      <c r="L178" s="13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70"/>
      <c r="AA178" s="10">
        <f t="shared" si="86"/>
        <v>0</v>
      </c>
      <c r="AB178" s="10">
        <f t="shared" si="87"/>
        <v>6009</v>
      </c>
      <c r="AC178" s="142" t="str">
        <f t="shared" si="88"/>
        <v>" 59\5"</v>
      </c>
      <c r="AD178" s="10"/>
      <c r="AE178" s="10">
        <f t="shared" si="89"/>
        <v>0.6009</v>
      </c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70"/>
      <c r="AQ178" s="70"/>
      <c r="AR178" s="70"/>
      <c r="AS178" s="70"/>
      <c r="AT178" s="70"/>
      <c r="AU178" s="70"/>
      <c r="AV178" s="70"/>
      <c r="AW178" s="70"/>
      <c r="AX178" s="70"/>
    </row>
    <row r="179" ht="15.75" customHeight="1">
      <c r="A179" s="136"/>
      <c r="B179" s="137" t="str">
        <f t="shared" si="90"/>
        <v>//Не возможно на этом железе!</v>
      </c>
      <c r="C179" s="73"/>
      <c r="D179" s="138"/>
      <c r="E179" s="139">
        <v>60.0</v>
      </c>
      <c r="F179" s="140"/>
      <c r="G179" s="141" t="s">
        <v>39</v>
      </c>
      <c r="H179" s="41"/>
      <c r="I179" s="136"/>
      <c r="J179" s="136"/>
      <c r="K179" s="136"/>
      <c r="L179" s="136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70"/>
      <c r="AA179" s="10">
        <f t="shared" si="86"/>
        <v>0</v>
      </c>
      <c r="AB179" s="10">
        <f t="shared" si="87"/>
        <v>5774</v>
      </c>
      <c r="AC179" s="142" t="str">
        <f t="shared" si="88"/>
        <v>" 60\5"</v>
      </c>
      <c r="AD179" s="10"/>
      <c r="AE179" s="10">
        <f t="shared" si="89"/>
        <v>0.5774</v>
      </c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70"/>
      <c r="AQ179" s="70"/>
      <c r="AR179" s="70"/>
      <c r="AS179" s="70"/>
      <c r="AT179" s="70"/>
      <c r="AU179" s="70"/>
      <c r="AV179" s="70"/>
      <c r="AW179" s="70"/>
      <c r="AX179" s="70"/>
    </row>
    <row r="180" ht="15.75" customHeight="1">
      <c r="A180" s="1"/>
      <c r="B180" s="145" t="str">
        <f t="shared" si="90"/>
        <v>     { 38, 4240,  " KM0"  },</v>
      </c>
      <c r="C180" s="3"/>
      <c r="D180" s="144"/>
      <c r="E180" s="146">
        <v>1.0</v>
      </c>
      <c r="F180" s="146">
        <v>19.212</v>
      </c>
      <c r="G180" s="147" t="s">
        <v>40</v>
      </c>
      <c r="H180" s="41"/>
      <c r="I180" s="1"/>
      <c r="J180" s="1"/>
      <c r="K180" s="1"/>
      <c r="L180" s="1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70"/>
      <c r="AA180" s="10">
        <f t="shared" ref="AA180:AA185" si="91">QUOTIENT(AF180,1)</f>
        <v>38</v>
      </c>
      <c r="AB180" s="10">
        <f t="shared" ref="AB180:AB185" si="92">ROUND(((AF180-AA180)*10000),1)</f>
        <v>4240</v>
      </c>
      <c r="AC180" s="142" t="str">
        <f t="shared" ref="AC180:AC186" si="93">CONCATENATE(" "" ",G180,""" ")</f>
        <v> " KM0" </v>
      </c>
      <c r="AD180" s="10"/>
      <c r="AE180" s="10"/>
      <c r="AF180" s="10">
        <f t="shared" ref="AF180:AF185" si="94">ROUND(($J$6/$F$6*F180*2)/($H$6/$D$6*(E180*0.5)),4)</f>
        <v>38.424</v>
      </c>
      <c r="AG180" s="10"/>
      <c r="AH180" s="10"/>
      <c r="AI180" s="10"/>
      <c r="AJ180" s="10"/>
      <c r="AK180" s="10"/>
      <c r="AL180" s="10"/>
      <c r="AM180" s="10"/>
      <c r="AN180" s="10"/>
      <c r="AO180" s="10"/>
      <c r="AP180" s="70"/>
      <c r="AQ180" s="70"/>
      <c r="AR180" s="70"/>
      <c r="AS180" s="70"/>
      <c r="AT180" s="70"/>
      <c r="AU180" s="70"/>
      <c r="AV180" s="70"/>
      <c r="AW180" s="70"/>
      <c r="AX180" s="70"/>
    </row>
    <row r="181" ht="15.75" customHeight="1">
      <c r="A181" s="1"/>
      <c r="B181" s="145" t="str">
        <f t="shared" si="90"/>
        <v>     { 40, 940,  " KM1"  },</v>
      </c>
      <c r="C181" s="3"/>
      <c r="D181" s="144"/>
      <c r="E181" s="146">
        <v>1.0</v>
      </c>
      <c r="F181" s="146">
        <v>20.047</v>
      </c>
      <c r="G181" s="147" t="s">
        <v>41</v>
      </c>
      <c r="H181" s="41"/>
      <c r="I181" s="1"/>
      <c r="J181" s="1"/>
      <c r="K181" s="1"/>
      <c r="L181" s="1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70"/>
      <c r="AA181" s="10">
        <f t="shared" si="91"/>
        <v>40</v>
      </c>
      <c r="AB181" s="10">
        <f t="shared" si="92"/>
        <v>940</v>
      </c>
      <c r="AC181" s="142" t="str">
        <f t="shared" si="93"/>
        <v> " KM1" </v>
      </c>
      <c r="AD181" s="10"/>
      <c r="AE181" s="10"/>
      <c r="AF181" s="10">
        <f t="shared" si="94"/>
        <v>40.094</v>
      </c>
      <c r="AG181" s="10"/>
      <c r="AH181" s="10"/>
      <c r="AI181" s="10"/>
      <c r="AJ181" s="10"/>
      <c r="AK181" s="10"/>
      <c r="AL181" s="10"/>
      <c r="AM181" s="10"/>
      <c r="AN181" s="10"/>
      <c r="AO181" s="10"/>
      <c r="AP181" s="70"/>
      <c r="AQ181" s="70"/>
      <c r="AR181" s="70"/>
      <c r="AS181" s="70"/>
      <c r="AT181" s="70"/>
      <c r="AU181" s="70"/>
      <c r="AV181" s="70"/>
      <c r="AW181" s="70"/>
      <c r="AX181" s="70"/>
    </row>
    <row r="182" ht="15.75" customHeight="1">
      <c r="A182" s="1"/>
      <c r="B182" s="145" t="str">
        <f t="shared" si="90"/>
        <v>     { 40, 400,  " KM2"  },</v>
      </c>
      <c r="C182" s="3"/>
      <c r="D182" s="144"/>
      <c r="E182" s="146">
        <v>1.0</v>
      </c>
      <c r="F182" s="146">
        <v>20.02</v>
      </c>
      <c r="G182" s="147" t="s">
        <v>42</v>
      </c>
      <c r="H182" s="41"/>
      <c r="I182" s="1"/>
      <c r="J182" s="1"/>
      <c r="K182" s="1"/>
      <c r="L182" s="1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70"/>
      <c r="AA182" s="10">
        <f t="shared" si="91"/>
        <v>40</v>
      </c>
      <c r="AB182" s="10">
        <f t="shared" si="92"/>
        <v>400</v>
      </c>
      <c r="AC182" s="142" t="str">
        <f t="shared" si="93"/>
        <v> " KM2" </v>
      </c>
      <c r="AD182" s="10"/>
      <c r="AE182" s="10"/>
      <c r="AF182" s="10">
        <f t="shared" si="94"/>
        <v>40.04</v>
      </c>
      <c r="AG182" s="10"/>
      <c r="AH182" s="10"/>
      <c r="AI182" s="10"/>
      <c r="AJ182" s="10"/>
      <c r="AK182" s="10"/>
      <c r="AL182" s="10"/>
      <c r="AM182" s="10"/>
      <c r="AN182" s="10"/>
      <c r="AO182" s="10"/>
      <c r="AP182" s="70"/>
      <c r="AQ182" s="70"/>
      <c r="AR182" s="70"/>
      <c r="AS182" s="70"/>
      <c r="AT182" s="70"/>
      <c r="AU182" s="70"/>
      <c r="AV182" s="70"/>
      <c r="AW182" s="70"/>
      <c r="AX182" s="70"/>
    </row>
    <row r="183" ht="15.75" customHeight="1">
      <c r="A183" s="1"/>
      <c r="B183" s="145" t="str">
        <f t="shared" si="90"/>
        <v>     { 39, 8440,  " KM3"  },</v>
      </c>
      <c r="C183" s="3"/>
      <c r="D183" s="144"/>
      <c r="E183" s="146">
        <v>1.0</v>
      </c>
      <c r="F183" s="146">
        <v>19.922</v>
      </c>
      <c r="G183" s="147" t="s">
        <v>43</v>
      </c>
      <c r="H183" s="41"/>
      <c r="I183" s="1"/>
      <c r="J183" s="1"/>
      <c r="K183" s="1"/>
      <c r="L183" s="1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70"/>
      <c r="AA183" s="10">
        <f t="shared" si="91"/>
        <v>39</v>
      </c>
      <c r="AB183" s="10">
        <f t="shared" si="92"/>
        <v>8440</v>
      </c>
      <c r="AC183" s="142" t="str">
        <f t="shared" si="93"/>
        <v> " KM3" </v>
      </c>
      <c r="AD183" s="10"/>
      <c r="AE183" s="10"/>
      <c r="AF183" s="10">
        <f t="shared" si="94"/>
        <v>39.844</v>
      </c>
      <c r="AG183" s="10"/>
      <c r="AH183" s="10"/>
      <c r="AI183" s="10"/>
      <c r="AJ183" s="10"/>
      <c r="AK183" s="10"/>
      <c r="AL183" s="10"/>
      <c r="AM183" s="10"/>
      <c r="AN183" s="10"/>
      <c r="AO183" s="10"/>
      <c r="AP183" s="70"/>
      <c r="AQ183" s="70"/>
      <c r="AR183" s="70"/>
      <c r="AS183" s="70"/>
      <c r="AT183" s="70"/>
      <c r="AU183" s="70"/>
      <c r="AV183" s="70"/>
      <c r="AW183" s="70"/>
      <c r="AX183" s="70"/>
    </row>
    <row r="184" ht="15.75" customHeight="1">
      <c r="A184" s="1"/>
      <c r="B184" s="145" t="str">
        <f t="shared" si="90"/>
        <v>     { 38, 5080,  " KM4"  },</v>
      </c>
      <c r="C184" s="3"/>
      <c r="D184" s="144"/>
      <c r="E184" s="146">
        <v>1.0</v>
      </c>
      <c r="F184" s="146">
        <v>19.254</v>
      </c>
      <c r="G184" s="147" t="s">
        <v>44</v>
      </c>
      <c r="H184" s="41"/>
      <c r="I184" s="1"/>
      <c r="J184" s="1"/>
      <c r="K184" s="1"/>
      <c r="L184" s="1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70"/>
      <c r="AA184" s="10">
        <f t="shared" si="91"/>
        <v>38</v>
      </c>
      <c r="AB184" s="10">
        <f t="shared" si="92"/>
        <v>5080</v>
      </c>
      <c r="AC184" s="142" t="str">
        <f t="shared" si="93"/>
        <v> " KM4" </v>
      </c>
      <c r="AD184" s="10"/>
      <c r="AE184" s="10"/>
      <c r="AF184" s="10">
        <f t="shared" si="94"/>
        <v>38.508</v>
      </c>
      <c r="AG184" s="10"/>
      <c r="AH184" s="10"/>
      <c r="AI184" s="10"/>
      <c r="AJ184" s="10"/>
      <c r="AK184" s="10"/>
      <c r="AL184" s="10"/>
      <c r="AM184" s="10"/>
      <c r="AN184" s="10"/>
      <c r="AO184" s="10"/>
      <c r="AP184" s="70"/>
      <c r="AQ184" s="70"/>
      <c r="AR184" s="70"/>
      <c r="AS184" s="70"/>
      <c r="AT184" s="70"/>
      <c r="AU184" s="70"/>
      <c r="AV184" s="70"/>
      <c r="AW184" s="70"/>
      <c r="AX184" s="70"/>
    </row>
    <row r="185" ht="15.75" customHeight="1">
      <c r="A185" s="1"/>
      <c r="B185" s="145" t="str">
        <f t="shared" si="90"/>
        <v>     { 38, 40,  " KM5"  },</v>
      </c>
      <c r="C185" s="3"/>
      <c r="D185" s="144"/>
      <c r="E185" s="146">
        <v>1.0</v>
      </c>
      <c r="F185" s="146">
        <v>19.002</v>
      </c>
      <c r="G185" s="147" t="s">
        <v>45</v>
      </c>
      <c r="H185" s="41"/>
      <c r="I185" s="1"/>
      <c r="J185" s="1"/>
      <c r="K185" s="1"/>
      <c r="L185" s="1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70"/>
      <c r="AA185" s="10">
        <f t="shared" si="91"/>
        <v>38</v>
      </c>
      <c r="AB185" s="10">
        <f t="shared" si="92"/>
        <v>40</v>
      </c>
      <c r="AC185" s="142" t="str">
        <f t="shared" si="93"/>
        <v> " KM5" </v>
      </c>
      <c r="AD185" s="10"/>
      <c r="AE185" s="10"/>
      <c r="AF185" s="10">
        <f t="shared" si="94"/>
        <v>38.004</v>
      </c>
      <c r="AG185" s="10"/>
      <c r="AH185" s="10"/>
      <c r="AI185" s="10"/>
      <c r="AJ185" s="10"/>
      <c r="AK185" s="10"/>
      <c r="AL185" s="10"/>
      <c r="AM185" s="10"/>
      <c r="AN185" s="10"/>
      <c r="AO185" s="10"/>
      <c r="AP185" s="70"/>
      <c r="AQ185" s="70"/>
      <c r="AR185" s="70"/>
      <c r="AS185" s="70"/>
      <c r="AT185" s="70"/>
      <c r="AU185" s="70"/>
      <c r="AV185" s="70"/>
      <c r="AW185" s="70"/>
      <c r="AX185" s="70"/>
    </row>
    <row r="186" ht="15.75" customHeight="1">
      <c r="A186" s="1"/>
      <c r="B186" s="145" t="str">
        <f t="shared" si="90"/>
        <v>     { 38, 3600,  " KM6"  },</v>
      </c>
      <c r="C186" s="3"/>
      <c r="D186" s="144"/>
      <c r="E186" s="146">
        <v>1.0</v>
      </c>
      <c r="F186" s="146">
        <v>19.18</v>
      </c>
      <c r="G186" s="147" t="s">
        <v>46</v>
      </c>
      <c r="H186" s="41"/>
      <c r="I186" s="1"/>
      <c r="J186" s="1"/>
      <c r="K186" s="1"/>
      <c r="L186" s="1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70"/>
      <c r="AA186" s="10">
        <f t="shared" ref="AA186:AA189" si="95">QUOTIENT(AD186,1)</f>
        <v>38</v>
      </c>
      <c r="AB186" s="10">
        <f t="shared" ref="AB186:AB189" si="96">ROUND(((AD186-AA186)*10000),1)</f>
        <v>3600</v>
      </c>
      <c r="AC186" s="142" t="str">
        <f t="shared" si="93"/>
        <v> " KM6" </v>
      </c>
      <c r="AD186" s="10">
        <f t="shared" ref="AD186:AD189" si="97">ROUND(($J$6/$F$6*F186*2)/($H$6/$D$6*(E186*0.5)),4)</f>
        <v>38.36</v>
      </c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70"/>
      <c r="AQ186" s="70"/>
      <c r="AR186" s="70"/>
      <c r="AS186" s="70"/>
      <c r="AT186" s="70"/>
      <c r="AU186" s="70"/>
      <c r="AV186" s="70"/>
      <c r="AW186" s="70"/>
      <c r="AX186" s="70"/>
    </row>
    <row r="187" ht="15.75" customHeight="1">
      <c r="A187" s="1"/>
      <c r="B187" s="145" t="str">
        <f t="shared" si="90"/>
        <v>     { 8, 0, " 1:4" },</v>
      </c>
      <c r="C187" s="3"/>
      <c r="D187" s="144"/>
      <c r="E187" s="102">
        <v>1.0</v>
      </c>
      <c r="F187" s="102">
        <v>4.0</v>
      </c>
      <c r="G187" s="147" t="s">
        <v>47</v>
      </c>
      <c r="H187" s="41"/>
      <c r="I187" s="1"/>
      <c r="J187" s="1"/>
      <c r="K187" s="1"/>
      <c r="L187" s="1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70"/>
      <c r="AA187" s="10">
        <f t="shared" si="95"/>
        <v>8</v>
      </c>
      <c r="AB187" s="10">
        <f t="shared" si="96"/>
        <v>0</v>
      </c>
      <c r="AC187" s="142" t="str">
        <f t="shared" ref="AC187:AC196" si="98">IF(AND(F187&gt;=10),(CONCATENATE("""",E187,":",F187,"""")),IF(AND(F187&lt;10),(CONCATENATE(""" ",E187,":",F187,""""))))</f>
        <v>" 1:4"</v>
      </c>
      <c r="AD187" s="10">
        <f t="shared" si="97"/>
        <v>8</v>
      </c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70"/>
      <c r="AQ187" s="70"/>
      <c r="AR187" s="70"/>
      <c r="AS187" s="70"/>
      <c r="AT187" s="70"/>
      <c r="AU187" s="70"/>
      <c r="AV187" s="70"/>
      <c r="AW187" s="70"/>
      <c r="AX187" s="70"/>
    </row>
    <row r="188" ht="15.75" customHeight="1">
      <c r="A188" s="1"/>
      <c r="B188" s="145" t="str">
        <f t="shared" si="90"/>
        <v>     { 10, 0, " 1:5" },</v>
      </c>
      <c r="C188" s="3"/>
      <c r="D188" s="144"/>
      <c r="E188" s="102">
        <v>1.0</v>
      </c>
      <c r="F188" s="102">
        <v>5.0</v>
      </c>
      <c r="G188" s="147" t="s">
        <v>47</v>
      </c>
      <c r="H188" s="41"/>
      <c r="I188" s="1"/>
      <c r="J188" s="1"/>
      <c r="K188" s="1"/>
      <c r="L188" s="1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70"/>
      <c r="AA188" s="10">
        <f t="shared" si="95"/>
        <v>10</v>
      </c>
      <c r="AB188" s="10">
        <f t="shared" si="96"/>
        <v>0</v>
      </c>
      <c r="AC188" s="142" t="str">
        <f t="shared" si="98"/>
        <v>" 1:5"</v>
      </c>
      <c r="AD188" s="10">
        <f t="shared" si="97"/>
        <v>10</v>
      </c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70"/>
      <c r="AQ188" s="70"/>
      <c r="AR188" s="70"/>
      <c r="AS188" s="70"/>
      <c r="AT188" s="70"/>
      <c r="AU188" s="70"/>
      <c r="AV188" s="70"/>
      <c r="AW188" s="70"/>
      <c r="AX188" s="70"/>
    </row>
    <row r="189" ht="15.75" customHeight="1">
      <c r="A189" s="1"/>
      <c r="B189" s="145" t="str">
        <f t="shared" si="90"/>
        <v>     { 14, 0, " 1:7" },</v>
      </c>
      <c r="C189" s="3"/>
      <c r="D189" s="144"/>
      <c r="E189" s="102">
        <v>1.0</v>
      </c>
      <c r="F189" s="102">
        <v>7.0</v>
      </c>
      <c r="G189" s="147" t="s">
        <v>47</v>
      </c>
      <c r="H189" s="41"/>
      <c r="I189" s="1"/>
      <c r="J189" s="1"/>
      <c r="K189" s="1"/>
      <c r="L189" s="1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70"/>
      <c r="AA189" s="10">
        <f t="shared" si="95"/>
        <v>14</v>
      </c>
      <c r="AB189" s="10">
        <f t="shared" si="96"/>
        <v>0</v>
      </c>
      <c r="AC189" s="142" t="str">
        <f t="shared" si="98"/>
        <v>" 1:7"</v>
      </c>
      <c r="AD189" s="10">
        <f t="shared" si="97"/>
        <v>14</v>
      </c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70"/>
      <c r="AQ189" s="70"/>
      <c r="AR189" s="70"/>
      <c r="AS189" s="70"/>
      <c r="AT189" s="70"/>
      <c r="AU189" s="70"/>
      <c r="AV189" s="70"/>
      <c r="AW189" s="70"/>
      <c r="AX189" s="70"/>
    </row>
    <row r="190" ht="15.75" customHeight="1">
      <c r="A190" s="1"/>
      <c r="B190" s="145" t="str">
        <f t="shared" si="90"/>
        <v>     { 20, 0, "1:10" },</v>
      </c>
      <c r="C190" s="3"/>
      <c r="D190" s="144"/>
      <c r="E190" s="102">
        <v>1.0</v>
      </c>
      <c r="F190" s="102">
        <v>10.0</v>
      </c>
      <c r="G190" s="147" t="s">
        <v>47</v>
      </c>
      <c r="H190" s="41"/>
      <c r="I190" s="1"/>
      <c r="J190" s="1"/>
      <c r="K190" s="1"/>
      <c r="L190" s="1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70"/>
      <c r="AA190" s="10">
        <f t="shared" ref="AA190:AA196" si="99">QUOTIENT(AG190,1)</f>
        <v>20</v>
      </c>
      <c r="AB190" s="10">
        <f t="shared" ref="AB190:AB196" si="100">ROUND(((AG190-AA190)*10000),1)</f>
        <v>0</v>
      </c>
      <c r="AC190" s="142" t="str">
        <f t="shared" si="98"/>
        <v>"1:10"</v>
      </c>
      <c r="AD190" s="10"/>
      <c r="AE190" s="10"/>
      <c r="AF190" s="10"/>
      <c r="AG190" s="10">
        <f t="shared" ref="AG190:AG196" si="101">ROUND(($J$6/$F$6*F190*2)/($H$6/$D$6*(E190*0.5)),4)</f>
        <v>20</v>
      </c>
      <c r="AH190" s="10"/>
      <c r="AI190" s="10"/>
      <c r="AJ190" s="10"/>
      <c r="AK190" s="10"/>
      <c r="AL190" s="10"/>
      <c r="AM190" s="10"/>
      <c r="AN190" s="10"/>
      <c r="AO190" s="10"/>
      <c r="AP190" s="70"/>
      <c r="AQ190" s="70"/>
      <c r="AR190" s="70"/>
      <c r="AS190" s="70"/>
      <c r="AT190" s="70"/>
      <c r="AU190" s="70"/>
      <c r="AV190" s="70"/>
      <c r="AW190" s="70"/>
      <c r="AX190" s="70"/>
    </row>
    <row r="191" ht="15.75" customHeight="1">
      <c r="A191" s="1"/>
      <c r="B191" s="145" t="str">
        <f t="shared" si="90"/>
        <v>     { 32, 0, "1:16" },</v>
      </c>
      <c r="C191" s="3"/>
      <c r="D191" s="144"/>
      <c r="E191" s="102">
        <v>1.0</v>
      </c>
      <c r="F191" s="102">
        <v>16.0</v>
      </c>
      <c r="G191" s="147" t="s">
        <v>47</v>
      </c>
      <c r="H191" s="41"/>
      <c r="I191" s="1"/>
      <c r="J191" s="1"/>
      <c r="K191" s="1"/>
      <c r="L191" s="1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70"/>
      <c r="AA191" s="10">
        <f t="shared" si="99"/>
        <v>32</v>
      </c>
      <c r="AB191" s="10">
        <f t="shared" si="100"/>
        <v>0</v>
      </c>
      <c r="AC191" s="142" t="str">
        <f t="shared" si="98"/>
        <v>"1:16"</v>
      </c>
      <c r="AD191" s="10"/>
      <c r="AE191" s="10"/>
      <c r="AF191" s="10"/>
      <c r="AG191" s="10">
        <f t="shared" si="101"/>
        <v>32</v>
      </c>
      <c r="AH191" s="10"/>
      <c r="AI191" s="10"/>
      <c r="AJ191" s="10"/>
      <c r="AK191" s="10"/>
      <c r="AL191" s="10"/>
      <c r="AM191" s="10"/>
      <c r="AN191" s="10"/>
      <c r="AO191" s="10"/>
      <c r="AP191" s="70"/>
      <c r="AQ191" s="70"/>
      <c r="AR191" s="70"/>
      <c r="AS191" s="70"/>
      <c r="AT191" s="70"/>
      <c r="AU191" s="70"/>
      <c r="AV191" s="70"/>
      <c r="AW191" s="70"/>
      <c r="AX191" s="70"/>
    </row>
    <row r="192" ht="15.75" customHeight="1">
      <c r="A192" s="1"/>
      <c r="B192" s="145" t="str">
        <f t="shared" si="90"/>
        <v>     { 40, 0, "1:20" },</v>
      </c>
      <c r="C192" s="3"/>
      <c r="D192" s="144"/>
      <c r="E192" s="102">
        <v>1.0</v>
      </c>
      <c r="F192" s="102">
        <v>20.0</v>
      </c>
      <c r="G192" s="147" t="s">
        <v>47</v>
      </c>
      <c r="H192" s="41"/>
      <c r="I192" s="1"/>
      <c r="J192" s="1"/>
      <c r="K192" s="1"/>
      <c r="L192" s="1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70"/>
      <c r="AA192" s="10">
        <f t="shared" si="99"/>
        <v>40</v>
      </c>
      <c r="AB192" s="10">
        <f t="shared" si="100"/>
        <v>0</v>
      </c>
      <c r="AC192" s="142" t="str">
        <f t="shared" si="98"/>
        <v>"1:20"</v>
      </c>
      <c r="AD192" s="10"/>
      <c r="AE192" s="10"/>
      <c r="AF192" s="10"/>
      <c r="AG192" s="10">
        <f t="shared" si="101"/>
        <v>40</v>
      </c>
      <c r="AH192" s="10"/>
      <c r="AI192" s="10"/>
      <c r="AJ192" s="10"/>
      <c r="AK192" s="10"/>
      <c r="AL192" s="10"/>
      <c r="AM192" s="10"/>
      <c r="AN192" s="10"/>
      <c r="AO192" s="10"/>
      <c r="AP192" s="70"/>
      <c r="AQ192" s="70"/>
      <c r="AR192" s="70"/>
      <c r="AS192" s="70"/>
      <c r="AT192" s="70"/>
      <c r="AU192" s="70"/>
      <c r="AV192" s="70"/>
      <c r="AW192" s="70"/>
      <c r="AX192" s="70"/>
    </row>
    <row r="193" ht="15.75" customHeight="1">
      <c r="A193" s="1"/>
      <c r="B193" s="145" t="str">
        <f t="shared" si="90"/>
        <v>     { 48, 0, "1:24" },</v>
      </c>
      <c r="C193" s="3"/>
      <c r="D193" s="144"/>
      <c r="E193" s="102">
        <v>1.0</v>
      </c>
      <c r="F193" s="102">
        <v>24.0</v>
      </c>
      <c r="G193" s="147" t="s">
        <v>47</v>
      </c>
      <c r="H193" s="41"/>
      <c r="I193" s="1"/>
      <c r="J193" s="1"/>
      <c r="K193" s="1"/>
      <c r="L193" s="1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70"/>
      <c r="AA193" s="10">
        <f t="shared" si="99"/>
        <v>48</v>
      </c>
      <c r="AB193" s="10">
        <f t="shared" si="100"/>
        <v>0</v>
      </c>
      <c r="AC193" s="142" t="str">
        <f t="shared" si="98"/>
        <v>"1:24"</v>
      </c>
      <c r="AD193" s="10"/>
      <c r="AE193" s="10"/>
      <c r="AF193" s="10"/>
      <c r="AG193" s="10">
        <f t="shared" si="101"/>
        <v>48</v>
      </c>
      <c r="AH193" s="10"/>
      <c r="AI193" s="10"/>
      <c r="AJ193" s="10"/>
      <c r="AK193" s="10"/>
      <c r="AL193" s="10"/>
      <c r="AM193" s="10"/>
      <c r="AN193" s="10"/>
      <c r="AO193" s="10"/>
      <c r="AP193" s="70"/>
      <c r="AQ193" s="70"/>
      <c r="AR193" s="70"/>
      <c r="AS193" s="70"/>
      <c r="AT193" s="70"/>
      <c r="AU193" s="70"/>
      <c r="AV193" s="70"/>
      <c r="AW193" s="70"/>
      <c r="AX193" s="70"/>
    </row>
    <row r="194" ht="15.75" customHeight="1">
      <c r="A194" s="1"/>
      <c r="B194" s="145" t="str">
        <f t="shared" si="90"/>
        <v>     { 60, 0, "1:30" },</v>
      </c>
      <c r="C194" s="3"/>
      <c r="D194" s="144"/>
      <c r="E194" s="102">
        <v>1.0</v>
      </c>
      <c r="F194" s="102">
        <v>30.0</v>
      </c>
      <c r="G194" s="147" t="s">
        <v>47</v>
      </c>
      <c r="H194" s="41"/>
      <c r="I194" s="1"/>
      <c r="J194" s="1"/>
      <c r="K194" s="1"/>
      <c r="L194" s="1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70"/>
      <c r="AA194" s="10">
        <f t="shared" si="99"/>
        <v>60</v>
      </c>
      <c r="AB194" s="10">
        <f t="shared" si="100"/>
        <v>0</v>
      </c>
      <c r="AC194" s="142" t="str">
        <f t="shared" si="98"/>
        <v>"1:30"</v>
      </c>
      <c r="AD194" s="10"/>
      <c r="AE194" s="10"/>
      <c r="AF194" s="10"/>
      <c r="AG194" s="10">
        <f t="shared" si="101"/>
        <v>60</v>
      </c>
      <c r="AH194" s="10"/>
      <c r="AI194" s="10"/>
      <c r="AJ194" s="10"/>
      <c r="AK194" s="10"/>
      <c r="AL194" s="10"/>
      <c r="AM194" s="10"/>
      <c r="AN194" s="10"/>
      <c r="AO194" s="10"/>
      <c r="AP194" s="70"/>
      <c r="AQ194" s="70"/>
      <c r="AR194" s="70"/>
      <c r="AS194" s="70"/>
      <c r="AT194" s="70"/>
      <c r="AU194" s="70"/>
      <c r="AV194" s="70"/>
      <c r="AW194" s="70"/>
      <c r="AX194" s="70"/>
    </row>
    <row r="195" ht="15.75" customHeight="1">
      <c r="A195" s="1"/>
      <c r="B195" s="145" t="str">
        <f t="shared" si="90"/>
        <v>     { 100, 0, "1:50" },</v>
      </c>
      <c r="C195" s="3"/>
      <c r="D195" s="144"/>
      <c r="E195" s="102">
        <v>1.0</v>
      </c>
      <c r="F195" s="102">
        <v>50.0</v>
      </c>
      <c r="G195" s="147" t="s">
        <v>47</v>
      </c>
      <c r="H195" s="41"/>
      <c r="I195" s="1"/>
      <c r="J195" s="1"/>
      <c r="K195" s="1"/>
      <c r="L195" s="1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70"/>
      <c r="AA195" s="10">
        <f t="shared" si="99"/>
        <v>100</v>
      </c>
      <c r="AB195" s="10">
        <f t="shared" si="100"/>
        <v>0</v>
      </c>
      <c r="AC195" s="142" t="str">
        <f t="shared" si="98"/>
        <v>"1:50"</v>
      </c>
      <c r="AD195" s="10"/>
      <c r="AE195" s="10"/>
      <c r="AF195" s="10"/>
      <c r="AG195" s="10">
        <f t="shared" si="101"/>
        <v>100</v>
      </c>
      <c r="AH195" s="10"/>
      <c r="AI195" s="10"/>
      <c r="AJ195" s="10"/>
      <c r="AK195" s="10"/>
      <c r="AL195" s="10"/>
      <c r="AM195" s="10"/>
      <c r="AN195" s="10"/>
      <c r="AO195" s="10"/>
      <c r="AP195" s="70"/>
      <c r="AQ195" s="70"/>
      <c r="AR195" s="70"/>
      <c r="AS195" s="70"/>
      <c r="AT195" s="70"/>
      <c r="AU195" s="70"/>
      <c r="AV195" s="70"/>
      <c r="AW195" s="70"/>
      <c r="AX195" s="70"/>
    </row>
    <row r="196" ht="15.75" customHeight="1">
      <c r="A196" s="1"/>
      <c r="B196" s="148" t="str">
        <f t="shared" si="90"/>
        <v>     { 18, 2857, "7:64" },</v>
      </c>
      <c r="C196" s="149"/>
      <c r="D196" s="150"/>
      <c r="E196" s="114">
        <v>7.0</v>
      </c>
      <c r="F196" s="114">
        <v>64.0</v>
      </c>
      <c r="G196" s="151" t="s">
        <v>47</v>
      </c>
      <c r="H196" s="152"/>
      <c r="I196" s="1"/>
      <c r="J196" s="1"/>
      <c r="K196" s="1"/>
      <c r="L196" s="1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70"/>
      <c r="AA196" s="10">
        <f t="shared" si="99"/>
        <v>18</v>
      </c>
      <c r="AB196" s="10">
        <f t="shared" si="100"/>
        <v>2857</v>
      </c>
      <c r="AC196" s="142" t="str">
        <f t="shared" si="98"/>
        <v>"7:64"</v>
      </c>
      <c r="AD196" s="10"/>
      <c r="AE196" s="10"/>
      <c r="AF196" s="10"/>
      <c r="AG196" s="10">
        <f t="shared" si="101"/>
        <v>18.2857</v>
      </c>
      <c r="AH196" s="10"/>
      <c r="AI196" s="10"/>
      <c r="AJ196" s="10"/>
      <c r="AK196" s="10"/>
      <c r="AL196" s="10"/>
      <c r="AM196" s="10"/>
      <c r="AN196" s="10"/>
      <c r="AO196" s="10"/>
      <c r="AP196" s="70"/>
      <c r="AQ196" s="70"/>
      <c r="AR196" s="70"/>
      <c r="AS196" s="70"/>
      <c r="AT196" s="70"/>
      <c r="AU196" s="70"/>
      <c r="AV196" s="70"/>
      <c r="AW196" s="70"/>
      <c r="AX196" s="70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7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70"/>
      <c r="AQ197" s="70"/>
      <c r="AR197" s="70"/>
      <c r="AS197" s="70"/>
      <c r="AT197" s="70"/>
      <c r="AU197" s="70"/>
      <c r="AV197" s="70"/>
      <c r="AW197" s="70"/>
      <c r="AX197" s="70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7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70"/>
      <c r="AQ198" s="70"/>
      <c r="AR198" s="70"/>
      <c r="AS198" s="70"/>
      <c r="AT198" s="70"/>
      <c r="AU198" s="70"/>
      <c r="AV198" s="70"/>
      <c r="AW198" s="70"/>
      <c r="AX198" s="70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7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70"/>
      <c r="AQ199" s="70"/>
      <c r="AR199" s="70"/>
      <c r="AS199" s="70"/>
      <c r="AT199" s="70"/>
      <c r="AU199" s="70"/>
      <c r="AV199" s="70"/>
      <c r="AW199" s="70"/>
      <c r="AX199" s="70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7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70"/>
      <c r="AQ200" s="70"/>
      <c r="AR200" s="70"/>
      <c r="AS200" s="70"/>
      <c r="AT200" s="70"/>
      <c r="AU200" s="70"/>
      <c r="AV200" s="70"/>
      <c r="AW200" s="70"/>
      <c r="AX200" s="70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7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70"/>
      <c r="AQ201" s="70"/>
      <c r="AR201" s="70"/>
      <c r="AS201" s="70"/>
      <c r="AT201" s="70"/>
      <c r="AU201" s="70"/>
      <c r="AV201" s="70"/>
      <c r="AW201" s="70"/>
      <c r="AX201" s="70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7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70"/>
      <c r="AQ202" s="70"/>
      <c r="AR202" s="70"/>
      <c r="AS202" s="70"/>
      <c r="AT202" s="70"/>
      <c r="AU202" s="70"/>
      <c r="AV202" s="70"/>
      <c r="AW202" s="70"/>
      <c r="AX202" s="70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7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70"/>
      <c r="AQ203" s="70"/>
      <c r="AR203" s="70"/>
      <c r="AS203" s="70"/>
      <c r="AT203" s="70"/>
      <c r="AU203" s="70"/>
      <c r="AV203" s="70"/>
      <c r="AW203" s="70"/>
      <c r="AX203" s="70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7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70"/>
      <c r="AQ204" s="70"/>
      <c r="AR204" s="70"/>
      <c r="AS204" s="70"/>
      <c r="AT204" s="70"/>
      <c r="AU204" s="70"/>
      <c r="AV204" s="70"/>
      <c r="AW204" s="70"/>
      <c r="AX204" s="70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7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70"/>
      <c r="AQ205" s="70"/>
      <c r="AR205" s="70"/>
      <c r="AS205" s="70"/>
      <c r="AT205" s="70"/>
      <c r="AU205" s="70"/>
      <c r="AV205" s="70"/>
      <c r="AW205" s="70"/>
      <c r="AX205" s="70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7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70"/>
      <c r="AQ206" s="70"/>
      <c r="AR206" s="70"/>
      <c r="AS206" s="70"/>
      <c r="AT206" s="70"/>
      <c r="AU206" s="70"/>
      <c r="AV206" s="70"/>
      <c r="AW206" s="70"/>
      <c r="AX206" s="70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7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70"/>
      <c r="AQ207" s="70"/>
      <c r="AR207" s="70"/>
      <c r="AS207" s="70"/>
      <c r="AT207" s="70"/>
      <c r="AU207" s="70"/>
      <c r="AV207" s="70"/>
      <c r="AW207" s="70"/>
      <c r="AX207" s="70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7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70"/>
      <c r="AQ208" s="70"/>
      <c r="AR208" s="70"/>
      <c r="AS208" s="70"/>
      <c r="AT208" s="70"/>
      <c r="AU208" s="70"/>
      <c r="AV208" s="70"/>
      <c r="AW208" s="70"/>
      <c r="AX208" s="70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7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70"/>
      <c r="AQ209" s="70"/>
      <c r="AR209" s="70"/>
      <c r="AS209" s="70"/>
      <c r="AT209" s="70"/>
      <c r="AU209" s="70"/>
      <c r="AV209" s="70"/>
      <c r="AW209" s="70"/>
      <c r="AX209" s="70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7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70"/>
      <c r="AQ210" s="70"/>
      <c r="AR210" s="70"/>
      <c r="AS210" s="70"/>
      <c r="AT210" s="70"/>
      <c r="AU210" s="70"/>
      <c r="AV210" s="70"/>
      <c r="AW210" s="70"/>
      <c r="AX210" s="70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7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70"/>
      <c r="AQ211" s="70"/>
      <c r="AR211" s="70"/>
      <c r="AS211" s="70"/>
      <c r="AT211" s="70"/>
      <c r="AU211" s="70"/>
      <c r="AV211" s="70"/>
      <c r="AW211" s="70"/>
      <c r="AX211" s="70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7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70"/>
      <c r="AQ212" s="70"/>
      <c r="AR212" s="70"/>
      <c r="AS212" s="70"/>
      <c r="AT212" s="70"/>
      <c r="AU212" s="70"/>
      <c r="AV212" s="70"/>
      <c r="AW212" s="70"/>
      <c r="AX212" s="70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7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70"/>
      <c r="AQ213" s="70"/>
      <c r="AR213" s="70"/>
      <c r="AS213" s="70"/>
      <c r="AT213" s="70"/>
      <c r="AU213" s="70"/>
      <c r="AV213" s="70"/>
      <c r="AW213" s="70"/>
      <c r="AX213" s="70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7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70"/>
      <c r="AQ214" s="70"/>
      <c r="AR214" s="70"/>
      <c r="AS214" s="70"/>
      <c r="AT214" s="70"/>
      <c r="AU214" s="70"/>
      <c r="AV214" s="70"/>
      <c r="AW214" s="70"/>
      <c r="AX214" s="70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7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70"/>
      <c r="AQ215" s="70"/>
      <c r="AR215" s="70"/>
      <c r="AS215" s="70"/>
      <c r="AT215" s="70"/>
      <c r="AU215" s="70"/>
      <c r="AV215" s="70"/>
      <c r="AW215" s="70"/>
      <c r="AX215" s="70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7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70"/>
      <c r="AQ216" s="70"/>
      <c r="AR216" s="70"/>
      <c r="AS216" s="70"/>
      <c r="AT216" s="70"/>
      <c r="AU216" s="70"/>
      <c r="AV216" s="70"/>
      <c r="AW216" s="70"/>
      <c r="AX216" s="70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7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70"/>
      <c r="AQ217" s="70"/>
      <c r="AR217" s="70"/>
      <c r="AS217" s="70"/>
      <c r="AT217" s="70"/>
      <c r="AU217" s="70"/>
      <c r="AV217" s="70"/>
      <c r="AW217" s="70"/>
      <c r="AX217" s="70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7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70"/>
      <c r="AQ218" s="70"/>
      <c r="AR218" s="70"/>
      <c r="AS218" s="70"/>
      <c r="AT218" s="70"/>
      <c r="AU218" s="70"/>
      <c r="AV218" s="70"/>
      <c r="AW218" s="70"/>
      <c r="AX218" s="70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7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70"/>
      <c r="AQ219" s="70"/>
      <c r="AR219" s="70"/>
      <c r="AS219" s="70"/>
      <c r="AT219" s="70"/>
      <c r="AU219" s="70"/>
      <c r="AV219" s="70"/>
      <c r="AW219" s="70"/>
      <c r="AX219" s="70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7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70"/>
      <c r="AQ220" s="70"/>
      <c r="AR220" s="70"/>
      <c r="AS220" s="70"/>
      <c r="AT220" s="70"/>
      <c r="AU220" s="70"/>
      <c r="AV220" s="70"/>
      <c r="AW220" s="70"/>
      <c r="AX220" s="70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7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70"/>
      <c r="AQ221" s="70"/>
      <c r="AR221" s="70"/>
      <c r="AS221" s="70"/>
      <c r="AT221" s="70"/>
      <c r="AU221" s="70"/>
      <c r="AV221" s="70"/>
      <c r="AW221" s="70"/>
      <c r="AX221" s="70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7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70"/>
      <c r="AQ222" s="70"/>
      <c r="AR222" s="70"/>
      <c r="AS222" s="70"/>
      <c r="AT222" s="70"/>
      <c r="AU222" s="70"/>
      <c r="AV222" s="70"/>
      <c r="AW222" s="70"/>
      <c r="AX222" s="70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7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70"/>
      <c r="AQ223" s="70"/>
      <c r="AR223" s="70"/>
      <c r="AS223" s="70"/>
      <c r="AT223" s="70"/>
      <c r="AU223" s="70"/>
      <c r="AV223" s="70"/>
      <c r="AW223" s="70"/>
      <c r="AX223" s="70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7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70"/>
      <c r="AQ224" s="70"/>
      <c r="AR224" s="70"/>
      <c r="AS224" s="70"/>
      <c r="AT224" s="70"/>
      <c r="AU224" s="70"/>
      <c r="AV224" s="70"/>
      <c r="AW224" s="70"/>
      <c r="AX224" s="70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7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70"/>
      <c r="AQ225" s="70"/>
      <c r="AR225" s="70"/>
      <c r="AS225" s="70"/>
      <c r="AT225" s="70"/>
      <c r="AU225" s="70"/>
      <c r="AV225" s="70"/>
      <c r="AW225" s="70"/>
      <c r="AX225" s="70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7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70"/>
      <c r="AQ226" s="70"/>
      <c r="AR226" s="70"/>
      <c r="AS226" s="70"/>
      <c r="AT226" s="70"/>
      <c r="AU226" s="70"/>
      <c r="AV226" s="70"/>
      <c r="AW226" s="70"/>
      <c r="AX226" s="70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7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70"/>
      <c r="AQ227" s="70"/>
      <c r="AR227" s="70"/>
      <c r="AS227" s="70"/>
      <c r="AT227" s="70"/>
      <c r="AU227" s="70"/>
      <c r="AV227" s="70"/>
      <c r="AW227" s="70"/>
      <c r="AX227" s="70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7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70"/>
      <c r="AQ228" s="70"/>
      <c r="AR228" s="70"/>
      <c r="AS228" s="70"/>
      <c r="AT228" s="70"/>
      <c r="AU228" s="70"/>
      <c r="AV228" s="70"/>
      <c r="AW228" s="70"/>
      <c r="AX228" s="70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7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70"/>
      <c r="AQ229" s="70"/>
      <c r="AR229" s="70"/>
      <c r="AS229" s="70"/>
      <c r="AT229" s="70"/>
      <c r="AU229" s="70"/>
      <c r="AV229" s="70"/>
      <c r="AW229" s="70"/>
      <c r="AX229" s="70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7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70"/>
      <c r="AQ230" s="70"/>
      <c r="AR230" s="70"/>
      <c r="AS230" s="70"/>
      <c r="AT230" s="70"/>
      <c r="AU230" s="70"/>
      <c r="AV230" s="70"/>
      <c r="AW230" s="70"/>
      <c r="AX230" s="70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7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70"/>
      <c r="AQ231" s="70"/>
      <c r="AR231" s="70"/>
      <c r="AS231" s="70"/>
      <c r="AT231" s="70"/>
      <c r="AU231" s="70"/>
      <c r="AV231" s="70"/>
      <c r="AW231" s="70"/>
      <c r="AX231" s="70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7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70"/>
      <c r="AQ232" s="70"/>
      <c r="AR232" s="70"/>
      <c r="AS232" s="70"/>
      <c r="AT232" s="70"/>
      <c r="AU232" s="70"/>
      <c r="AV232" s="70"/>
      <c r="AW232" s="70"/>
      <c r="AX232" s="70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7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70"/>
      <c r="AQ233" s="70"/>
      <c r="AR233" s="70"/>
      <c r="AS233" s="70"/>
      <c r="AT233" s="70"/>
      <c r="AU233" s="70"/>
      <c r="AV233" s="70"/>
      <c r="AW233" s="70"/>
      <c r="AX233" s="70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7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70"/>
      <c r="AQ234" s="70"/>
      <c r="AR234" s="70"/>
      <c r="AS234" s="70"/>
      <c r="AT234" s="70"/>
      <c r="AU234" s="70"/>
      <c r="AV234" s="70"/>
      <c r="AW234" s="70"/>
      <c r="AX234" s="70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7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70"/>
      <c r="AQ235" s="70"/>
      <c r="AR235" s="70"/>
      <c r="AS235" s="70"/>
      <c r="AT235" s="70"/>
      <c r="AU235" s="70"/>
      <c r="AV235" s="70"/>
      <c r="AW235" s="70"/>
      <c r="AX235" s="70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7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70"/>
      <c r="AQ236" s="70"/>
      <c r="AR236" s="70"/>
      <c r="AS236" s="70"/>
      <c r="AT236" s="70"/>
      <c r="AU236" s="70"/>
      <c r="AV236" s="70"/>
      <c r="AW236" s="70"/>
      <c r="AX236" s="70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7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70"/>
      <c r="AQ237" s="70"/>
      <c r="AR237" s="70"/>
      <c r="AS237" s="70"/>
      <c r="AT237" s="70"/>
      <c r="AU237" s="70"/>
      <c r="AV237" s="70"/>
      <c r="AW237" s="70"/>
      <c r="AX237" s="70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7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70"/>
      <c r="AQ238" s="70"/>
      <c r="AR238" s="70"/>
      <c r="AS238" s="70"/>
      <c r="AT238" s="70"/>
      <c r="AU238" s="70"/>
      <c r="AV238" s="70"/>
      <c r="AW238" s="70"/>
      <c r="AX238" s="70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7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70"/>
      <c r="AQ239" s="70"/>
      <c r="AR239" s="70"/>
      <c r="AS239" s="70"/>
      <c r="AT239" s="70"/>
      <c r="AU239" s="70"/>
      <c r="AV239" s="70"/>
      <c r="AW239" s="70"/>
      <c r="AX239" s="70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7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70"/>
      <c r="AQ240" s="70"/>
      <c r="AR240" s="70"/>
      <c r="AS240" s="70"/>
      <c r="AT240" s="70"/>
      <c r="AU240" s="70"/>
      <c r="AV240" s="70"/>
      <c r="AW240" s="70"/>
      <c r="AX240" s="70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7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70"/>
      <c r="AQ241" s="70"/>
      <c r="AR241" s="70"/>
      <c r="AS241" s="70"/>
      <c r="AT241" s="70"/>
      <c r="AU241" s="70"/>
      <c r="AV241" s="70"/>
      <c r="AW241" s="70"/>
      <c r="AX241" s="70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7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70"/>
      <c r="AQ242" s="70"/>
      <c r="AR242" s="70"/>
      <c r="AS242" s="70"/>
      <c r="AT242" s="70"/>
      <c r="AU242" s="70"/>
      <c r="AV242" s="70"/>
      <c r="AW242" s="70"/>
      <c r="AX242" s="70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7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70"/>
      <c r="AQ243" s="70"/>
      <c r="AR243" s="70"/>
      <c r="AS243" s="70"/>
      <c r="AT243" s="70"/>
      <c r="AU243" s="70"/>
      <c r="AV243" s="70"/>
      <c r="AW243" s="70"/>
      <c r="AX243" s="70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7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70"/>
      <c r="AQ244" s="70"/>
      <c r="AR244" s="70"/>
      <c r="AS244" s="70"/>
      <c r="AT244" s="70"/>
      <c r="AU244" s="70"/>
      <c r="AV244" s="70"/>
      <c r="AW244" s="70"/>
      <c r="AX244" s="70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7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70"/>
      <c r="AQ245" s="70"/>
      <c r="AR245" s="70"/>
      <c r="AS245" s="70"/>
      <c r="AT245" s="70"/>
      <c r="AU245" s="70"/>
      <c r="AV245" s="70"/>
      <c r="AW245" s="70"/>
      <c r="AX245" s="70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7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70"/>
      <c r="AQ246" s="70"/>
      <c r="AR246" s="70"/>
      <c r="AS246" s="70"/>
      <c r="AT246" s="70"/>
      <c r="AU246" s="70"/>
      <c r="AV246" s="70"/>
      <c r="AW246" s="70"/>
      <c r="AX246" s="70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7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70"/>
      <c r="AQ247" s="70"/>
      <c r="AR247" s="70"/>
      <c r="AS247" s="70"/>
      <c r="AT247" s="70"/>
      <c r="AU247" s="70"/>
      <c r="AV247" s="70"/>
      <c r="AW247" s="70"/>
      <c r="AX247" s="70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7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70"/>
      <c r="AQ248" s="70"/>
      <c r="AR248" s="70"/>
      <c r="AS248" s="70"/>
      <c r="AT248" s="70"/>
      <c r="AU248" s="70"/>
      <c r="AV248" s="70"/>
      <c r="AW248" s="70"/>
      <c r="AX248" s="70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7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70"/>
      <c r="AQ249" s="70"/>
      <c r="AR249" s="70"/>
      <c r="AS249" s="70"/>
      <c r="AT249" s="70"/>
      <c r="AU249" s="70"/>
      <c r="AV249" s="70"/>
      <c r="AW249" s="70"/>
      <c r="AX249" s="70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7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70"/>
      <c r="AQ250" s="70"/>
      <c r="AR250" s="70"/>
      <c r="AS250" s="70"/>
      <c r="AT250" s="70"/>
      <c r="AU250" s="70"/>
      <c r="AV250" s="70"/>
      <c r="AW250" s="70"/>
      <c r="AX250" s="70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7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70"/>
      <c r="AQ251" s="70"/>
      <c r="AR251" s="70"/>
      <c r="AS251" s="70"/>
      <c r="AT251" s="70"/>
      <c r="AU251" s="70"/>
      <c r="AV251" s="70"/>
      <c r="AW251" s="70"/>
      <c r="AX251" s="70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7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70"/>
      <c r="AQ252" s="70"/>
      <c r="AR252" s="70"/>
      <c r="AS252" s="70"/>
      <c r="AT252" s="70"/>
      <c r="AU252" s="70"/>
      <c r="AV252" s="70"/>
      <c r="AW252" s="70"/>
      <c r="AX252" s="70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7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70"/>
      <c r="AQ253" s="70"/>
      <c r="AR253" s="70"/>
      <c r="AS253" s="70"/>
      <c r="AT253" s="70"/>
      <c r="AU253" s="70"/>
      <c r="AV253" s="70"/>
      <c r="AW253" s="70"/>
      <c r="AX253" s="70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7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70"/>
      <c r="AQ254" s="70"/>
      <c r="AR254" s="70"/>
      <c r="AS254" s="70"/>
      <c r="AT254" s="70"/>
      <c r="AU254" s="70"/>
      <c r="AV254" s="70"/>
      <c r="AW254" s="70"/>
      <c r="AX254" s="70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7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70"/>
      <c r="AQ255" s="70"/>
      <c r="AR255" s="70"/>
      <c r="AS255" s="70"/>
      <c r="AT255" s="70"/>
      <c r="AU255" s="70"/>
      <c r="AV255" s="70"/>
      <c r="AW255" s="70"/>
      <c r="AX255" s="70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7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70"/>
      <c r="AQ256" s="70"/>
      <c r="AR256" s="70"/>
      <c r="AS256" s="70"/>
      <c r="AT256" s="70"/>
      <c r="AU256" s="70"/>
      <c r="AV256" s="70"/>
      <c r="AW256" s="70"/>
      <c r="AX256" s="70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7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70"/>
      <c r="AQ257" s="70"/>
      <c r="AR257" s="70"/>
      <c r="AS257" s="70"/>
      <c r="AT257" s="70"/>
      <c r="AU257" s="70"/>
      <c r="AV257" s="70"/>
      <c r="AW257" s="70"/>
      <c r="AX257" s="70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7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70"/>
      <c r="AQ258" s="70"/>
      <c r="AR258" s="70"/>
      <c r="AS258" s="70"/>
      <c r="AT258" s="70"/>
      <c r="AU258" s="70"/>
      <c r="AV258" s="70"/>
      <c r="AW258" s="70"/>
      <c r="AX258" s="70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7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70"/>
      <c r="AQ259" s="70"/>
      <c r="AR259" s="70"/>
      <c r="AS259" s="70"/>
      <c r="AT259" s="70"/>
      <c r="AU259" s="70"/>
      <c r="AV259" s="70"/>
      <c r="AW259" s="70"/>
      <c r="AX259" s="70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7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70"/>
      <c r="AQ260" s="70"/>
      <c r="AR260" s="70"/>
      <c r="AS260" s="70"/>
      <c r="AT260" s="70"/>
      <c r="AU260" s="70"/>
      <c r="AV260" s="70"/>
      <c r="AW260" s="70"/>
      <c r="AX260" s="70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7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70"/>
      <c r="AQ261" s="70"/>
      <c r="AR261" s="70"/>
      <c r="AS261" s="70"/>
      <c r="AT261" s="70"/>
      <c r="AU261" s="70"/>
      <c r="AV261" s="70"/>
      <c r="AW261" s="70"/>
      <c r="AX261" s="70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7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70"/>
      <c r="AQ262" s="70"/>
      <c r="AR262" s="70"/>
      <c r="AS262" s="70"/>
      <c r="AT262" s="70"/>
      <c r="AU262" s="70"/>
      <c r="AV262" s="70"/>
      <c r="AW262" s="70"/>
      <c r="AX262" s="70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7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70"/>
      <c r="AQ263" s="70"/>
      <c r="AR263" s="70"/>
      <c r="AS263" s="70"/>
      <c r="AT263" s="70"/>
      <c r="AU263" s="70"/>
      <c r="AV263" s="70"/>
      <c r="AW263" s="70"/>
      <c r="AX263" s="70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7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70"/>
      <c r="AQ264" s="70"/>
      <c r="AR264" s="70"/>
      <c r="AS264" s="70"/>
      <c r="AT264" s="70"/>
      <c r="AU264" s="70"/>
      <c r="AV264" s="70"/>
      <c r="AW264" s="70"/>
      <c r="AX264" s="70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7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70"/>
      <c r="AQ265" s="70"/>
      <c r="AR265" s="70"/>
      <c r="AS265" s="70"/>
      <c r="AT265" s="70"/>
      <c r="AU265" s="70"/>
      <c r="AV265" s="70"/>
      <c r="AW265" s="70"/>
      <c r="AX265" s="70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7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70"/>
      <c r="AQ266" s="70"/>
      <c r="AR266" s="70"/>
      <c r="AS266" s="70"/>
      <c r="AT266" s="70"/>
      <c r="AU266" s="70"/>
      <c r="AV266" s="70"/>
      <c r="AW266" s="70"/>
      <c r="AX266" s="70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7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70"/>
      <c r="AQ267" s="70"/>
      <c r="AR267" s="70"/>
      <c r="AS267" s="70"/>
      <c r="AT267" s="70"/>
      <c r="AU267" s="70"/>
      <c r="AV267" s="70"/>
      <c r="AW267" s="70"/>
      <c r="AX267" s="70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7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70"/>
      <c r="AQ268" s="70"/>
      <c r="AR268" s="70"/>
      <c r="AS268" s="70"/>
      <c r="AT268" s="70"/>
      <c r="AU268" s="70"/>
      <c r="AV268" s="70"/>
      <c r="AW268" s="70"/>
      <c r="AX268" s="70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7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70"/>
      <c r="AQ269" s="70"/>
      <c r="AR269" s="70"/>
      <c r="AS269" s="70"/>
      <c r="AT269" s="70"/>
      <c r="AU269" s="70"/>
      <c r="AV269" s="70"/>
      <c r="AW269" s="70"/>
      <c r="AX269" s="70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7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70"/>
      <c r="AQ270" s="70"/>
      <c r="AR270" s="70"/>
      <c r="AS270" s="70"/>
      <c r="AT270" s="70"/>
      <c r="AU270" s="70"/>
      <c r="AV270" s="70"/>
      <c r="AW270" s="70"/>
      <c r="AX270" s="70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7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70"/>
      <c r="AQ271" s="70"/>
      <c r="AR271" s="70"/>
      <c r="AS271" s="70"/>
      <c r="AT271" s="70"/>
      <c r="AU271" s="70"/>
      <c r="AV271" s="70"/>
      <c r="AW271" s="70"/>
      <c r="AX271" s="70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7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70"/>
      <c r="AQ272" s="70"/>
      <c r="AR272" s="70"/>
      <c r="AS272" s="70"/>
      <c r="AT272" s="70"/>
      <c r="AU272" s="70"/>
      <c r="AV272" s="70"/>
      <c r="AW272" s="70"/>
      <c r="AX272" s="70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7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70"/>
      <c r="AQ273" s="70"/>
      <c r="AR273" s="70"/>
      <c r="AS273" s="70"/>
      <c r="AT273" s="70"/>
      <c r="AU273" s="70"/>
      <c r="AV273" s="70"/>
      <c r="AW273" s="70"/>
      <c r="AX273" s="70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7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70"/>
      <c r="AQ274" s="70"/>
      <c r="AR274" s="70"/>
      <c r="AS274" s="70"/>
      <c r="AT274" s="70"/>
      <c r="AU274" s="70"/>
      <c r="AV274" s="70"/>
      <c r="AW274" s="70"/>
      <c r="AX274" s="70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7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70"/>
      <c r="AQ275" s="70"/>
      <c r="AR275" s="70"/>
      <c r="AS275" s="70"/>
      <c r="AT275" s="70"/>
      <c r="AU275" s="70"/>
      <c r="AV275" s="70"/>
      <c r="AW275" s="70"/>
      <c r="AX275" s="70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7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70"/>
      <c r="AQ276" s="70"/>
      <c r="AR276" s="70"/>
      <c r="AS276" s="70"/>
      <c r="AT276" s="70"/>
      <c r="AU276" s="70"/>
      <c r="AV276" s="70"/>
      <c r="AW276" s="70"/>
      <c r="AX276" s="70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7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70"/>
      <c r="AQ277" s="70"/>
      <c r="AR277" s="70"/>
      <c r="AS277" s="70"/>
      <c r="AT277" s="70"/>
      <c r="AU277" s="70"/>
      <c r="AV277" s="70"/>
      <c r="AW277" s="70"/>
      <c r="AX277" s="70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7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70"/>
      <c r="AQ278" s="70"/>
      <c r="AR278" s="70"/>
      <c r="AS278" s="70"/>
      <c r="AT278" s="70"/>
      <c r="AU278" s="70"/>
      <c r="AV278" s="70"/>
      <c r="AW278" s="70"/>
      <c r="AX278" s="70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7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70"/>
      <c r="AQ279" s="70"/>
      <c r="AR279" s="70"/>
      <c r="AS279" s="70"/>
      <c r="AT279" s="70"/>
      <c r="AU279" s="70"/>
      <c r="AV279" s="70"/>
      <c r="AW279" s="70"/>
      <c r="AX279" s="70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7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70"/>
      <c r="AQ280" s="70"/>
      <c r="AR280" s="70"/>
      <c r="AS280" s="70"/>
      <c r="AT280" s="70"/>
      <c r="AU280" s="70"/>
      <c r="AV280" s="70"/>
      <c r="AW280" s="70"/>
      <c r="AX280" s="70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7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70"/>
      <c r="AQ281" s="70"/>
      <c r="AR281" s="70"/>
      <c r="AS281" s="70"/>
      <c r="AT281" s="70"/>
      <c r="AU281" s="70"/>
      <c r="AV281" s="70"/>
      <c r="AW281" s="70"/>
      <c r="AX281" s="70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7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70"/>
      <c r="AQ282" s="70"/>
      <c r="AR282" s="70"/>
      <c r="AS282" s="70"/>
      <c r="AT282" s="70"/>
      <c r="AU282" s="70"/>
      <c r="AV282" s="70"/>
      <c r="AW282" s="70"/>
      <c r="AX282" s="70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7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70"/>
      <c r="AQ283" s="70"/>
      <c r="AR283" s="70"/>
      <c r="AS283" s="70"/>
      <c r="AT283" s="70"/>
      <c r="AU283" s="70"/>
      <c r="AV283" s="70"/>
      <c r="AW283" s="70"/>
      <c r="AX283" s="70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7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70"/>
      <c r="AQ284" s="70"/>
      <c r="AR284" s="70"/>
      <c r="AS284" s="70"/>
      <c r="AT284" s="70"/>
      <c r="AU284" s="70"/>
      <c r="AV284" s="70"/>
      <c r="AW284" s="70"/>
      <c r="AX284" s="70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7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70"/>
      <c r="AQ285" s="70"/>
      <c r="AR285" s="70"/>
      <c r="AS285" s="70"/>
      <c r="AT285" s="70"/>
      <c r="AU285" s="70"/>
      <c r="AV285" s="70"/>
      <c r="AW285" s="70"/>
      <c r="AX285" s="70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7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70"/>
      <c r="AQ286" s="70"/>
      <c r="AR286" s="70"/>
      <c r="AS286" s="70"/>
      <c r="AT286" s="70"/>
      <c r="AU286" s="70"/>
      <c r="AV286" s="70"/>
      <c r="AW286" s="70"/>
      <c r="AX286" s="70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7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70"/>
      <c r="AQ287" s="70"/>
      <c r="AR287" s="70"/>
      <c r="AS287" s="70"/>
      <c r="AT287" s="70"/>
      <c r="AU287" s="70"/>
      <c r="AV287" s="70"/>
      <c r="AW287" s="70"/>
      <c r="AX287" s="70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7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70"/>
      <c r="AQ288" s="70"/>
      <c r="AR288" s="70"/>
      <c r="AS288" s="70"/>
      <c r="AT288" s="70"/>
      <c r="AU288" s="70"/>
      <c r="AV288" s="70"/>
      <c r="AW288" s="70"/>
      <c r="AX288" s="70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7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70"/>
      <c r="AQ289" s="70"/>
      <c r="AR289" s="70"/>
      <c r="AS289" s="70"/>
      <c r="AT289" s="70"/>
      <c r="AU289" s="70"/>
      <c r="AV289" s="70"/>
      <c r="AW289" s="70"/>
      <c r="AX289" s="70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7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70"/>
      <c r="AQ290" s="70"/>
      <c r="AR290" s="70"/>
      <c r="AS290" s="70"/>
      <c r="AT290" s="70"/>
      <c r="AU290" s="70"/>
      <c r="AV290" s="70"/>
      <c r="AW290" s="70"/>
      <c r="AX290" s="70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7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70"/>
      <c r="AQ291" s="70"/>
      <c r="AR291" s="70"/>
      <c r="AS291" s="70"/>
      <c r="AT291" s="70"/>
      <c r="AU291" s="70"/>
      <c r="AV291" s="70"/>
      <c r="AW291" s="70"/>
      <c r="AX291" s="70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7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70"/>
      <c r="AQ292" s="70"/>
      <c r="AR292" s="70"/>
      <c r="AS292" s="70"/>
      <c r="AT292" s="70"/>
      <c r="AU292" s="70"/>
      <c r="AV292" s="70"/>
      <c r="AW292" s="70"/>
      <c r="AX292" s="70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7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70"/>
      <c r="AQ293" s="70"/>
      <c r="AR293" s="70"/>
      <c r="AS293" s="70"/>
      <c r="AT293" s="70"/>
      <c r="AU293" s="70"/>
      <c r="AV293" s="70"/>
      <c r="AW293" s="70"/>
      <c r="AX293" s="70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7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70"/>
      <c r="AQ294" s="70"/>
      <c r="AR294" s="70"/>
      <c r="AS294" s="70"/>
      <c r="AT294" s="70"/>
      <c r="AU294" s="70"/>
      <c r="AV294" s="70"/>
      <c r="AW294" s="70"/>
      <c r="AX294" s="70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7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70"/>
      <c r="AQ295" s="70"/>
      <c r="AR295" s="70"/>
      <c r="AS295" s="70"/>
      <c r="AT295" s="70"/>
      <c r="AU295" s="70"/>
      <c r="AV295" s="70"/>
      <c r="AW295" s="70"/>
      <c r="AX295" s="70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7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70"/>
      <c r="AQ296" s="70"/>
      <c r="AR296" s="70"/>
      <c r="AS296" s="70"/>
      <c r="AT296" s="70"/>
      <c r="AU296" s="70"/>
      <c r="AV296" s="70"/>
      <c r="AW296" s="70"/>
      <c r="AX296" s="70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7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70"/>
      <c r="AQ297" s="70"/>
      <c r="AR297" s="70"/>
      <c r="AS297" s="70"/>
      <c r="AT297" s="70"/>
      <c r="AU297" s="70"/>
      <c r="AV297" s="70"/>
      <c r="AW297" s="70"/>
      <c r="AX297" s="70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7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70"/>
      <c r="AQ298" s="70"/>
      <c r="AR298" s="70"/>
      <c r="AS298" s="70"/>
      <c r="AT298" s="70"/>
      <c r="AU298" s="70"/>
      <c r="AV298" s="70"/>
      <c r="AW298" s="70"/>
      <c r="AX298" s="70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7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70"/>
      <c r="AQ299" s="70"/>
      <c r="AR299" s="70"/>
      <c r="AS299" s="70"/>
      <c r="AT299" s="70"/>
      <c r="AU299" s="70"/>
      <c r="AV299" s="70"/>
      <c r="AW299" s="70"/>
      <c r="AX299" s="70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7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70"/>
      <c r="AQ300" s="70"/>
      <c r="AR300" s="70"/>
      <c r="AS300" s="70"/>
      <c r="AT300" s="70"/>
      <c r="AU300" s="70"/>
      <c r="AV300" s="70"/>
      <c r="AW300" s="70"/>
      <c r="AX300" s="70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7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70"/>
      <c r="AQ301" s="70"/>
      <c r="AR301" s="70"/>
      <c r="AS301" s="70"/>
      <c r="AT301" s="70"/>
      <c r="AU301" s="70"/>
      <c r="AV301" s="70"/>
      <c r="AW301" s="70"/>
      <c r="AX301" s="70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7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70"/>
      <c r="AQ302" s="70"/>
      <c r="AR302" s="70"/>
      <c r="AS302" s="70"/>
      <c r="AT302" s="70"/>
      <c r="AU302" s="70"/>
      <c r="AV302" s="70"/>
      <c r="AW302" s="70"/>
      <c r="AX302" s="70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7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70"/>
      <c r="AQ303" s="70"/>
      <c r="AR303" s="70"/>
      <c r="AS303" s="70"/>
      <c r="AT303" s="70"/>
      <c r="AU303" s="70"/>
      <c r="AV303" s="70"/>
      <c r="AW303" s="70"/>
      <c r="AX303" s="70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7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70"/>
      <c r="AQ304" s="70"/>
      <c r="AR304" s="70"/>
      <c r="AS304" s="70"/>
      <c r="AT304" s="70"/>
      <c r="AU304" s="70"/>
      <c r="AV304" s="70"/>
      <c r="AW304" s="70"/>
      <c r="AX304" s="70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7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70"/>
      <c r="AQ305" s="70"/>
      <c r="AR305" s="70"/>
      <c r="AS305" s="70"/>
      <c r="AT305" s="70"/>
      <c r="AU305" s="70"/>
      <c r="AV305" s="70"/>
      <c r="AW305" s="70"/>
      <c r="AX305" s="70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7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70"/>
      <c r="AQ306" s="70"/>
      <c r="AR306" s="70"/>
      <c r="AS306" s="70"/>
      <c r="AT306" s="70"/>
      <c r="AU306" s="70"/>
      <c r="AV306" s="70"/>
      <c r="AW306" s="70"/>
      <c r="AX306" s="70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7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70"/>
      <c r="AQ307" s="70"/>
      <c r="AR307" s="70"/>
      <c r="AS307" s="70"/>
      <c r="AT307" s="70"/>
      <c r="AU307" s="70"/>
      <c r="AV307" s="70"/>
      <c r="AW307" s="70"/>
      <c r="AX307" s="70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7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70"/>
      <c r="AQ308" s="70"/>
      <c r="AR308" s="70"/>
      <c r="AS308" s="70"/>
      <c r="AT308" s="70"/>
      <c r="AU308" s="70"/>
      <c r="AV308" s="70"/>
      <c r="AW308" s="70"/>
      <c r="AX308" s="70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7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70"/>
      <c r="AQ309" s="70"/>
      <c r="AR309" s="70"/>
      <c r="AS309" s="70"/>
      <c r="AT309" s="70"/>
      <c r="AU309" s="70"/>
      <c r="AV309" s="70"/>
      <c r="AW309" s="70"/>
      <c r="AX309" s="70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7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70"/>
      <c r="AQ310" s="70"/>
      <c r="AR310" s="70"/>
      <c r="AS310" s="70"/>
      <c r="AT310" s="70"/>
      <c r="AU310" s="70"/>
      <c r="AV310" s="70"/>
      <c r="AW310" s="70"/>
      <c r="AX310" s="70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7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70"/>
      <c r="AQ311" s="70"/>
      <c r="AR311" s="70"/>
      <c r="AS311" s="70"/>
      <c r="AT311" s="70"/>
      <c r="AU311" s="70"/>
      <c r="AV311" s="70"/>
      <c r="AW311" s="70"/>
      <c r="AX311" s="70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7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70"/>
      <c r="AQ312" s="70"/>
      <c r="AR312" s="70"/>
      <c r="AS312" s="70"/>
      <c r="AT312" s="70"/>
      <c r="AU312" s="70"/>
      <c r="AV312" s="70"/>
      <c r="AW312" s="70"/>
      <c r="AX312" s="70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7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70"/>
      <c r="AQ313" s="70"/>
      <c r="AR313" s="70"/>
      <c r="AS313" s="70"/>
      <c r="AT313" s="70"/>
      <c r="AU313" s="70"/>
      <c r="AV313" s="70"/>
      <c r="AW313" s="70"/>
      <c r="AX313" s="70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7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70"/>
      <c r="AQ314" s="70"/>
      <c r="AR314" s="70"/>
      <c r="AS314" s="70"/>
      <c r="AT314" s="70"/>
      <c r="AU314" s="70"/>
      <c r="AV314" s="70"/>
      <c r="AW314" s="70"/>
      <c r="AX314" s="70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7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70"/>
      <c r="AQ315" s="70"/>
      <c r="AR315" s="70"/>
      <c r="AS315" s="70"/>
      <c r="AT315" s="70"/>
      <c r="AU315" s="70"/>
      <c r="AV315" s="70"/>
      <c r="AW315" s="70"/>
      <c r="AX315" s="70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7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70"/>
      <c r="AQ316" s="70"/>
      <c r="AR316" s="70"/>
      <c r="AS316" s="70"/>
      <c r="AT316" s="70"/>
      <c r="AU316" s="70"/>
      <c r="AV316" s="70"/>
      <c r="AW316" s="70"/>
      <c r="AX316" s="70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7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70"/>
      <c r="AQ317" s="70"/>
      <c r="AR317" s="70"/>
      <c r="AS317" s="70"/>
      <c r="AT317" s="70"/>
      <c r="AU317" s="70"/>
      <c r="AV317" s="70"/>
      <c r="AW317" s="70"/>
      <c r="AX317" s="70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7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70"/>
      <c r="AQ318" s="70"/>
      <c r="AR318" s="70"/>
      <c r="AS318" s="70"/>
      <c r="AT318" s="70"/>
      <c r="AU318" s="70"/>
      <c r="AV318" s="70"/>
      <c r="AW318" s="70"/>
      <c r="AX318" s="70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7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70"/>
      <c r="AQ319" s="70"/>
      <c r="AR319" s="70"/>
      <c r="AS319" s="70"/>
      <c r="AT319" s="70"/>
      <c r="AU319" s="70"/>
      <c r="AV319" s="70"/>
      <c r="AW319" s="70"/>
      <c r="AX319" s="70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7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70"/>
      <c r="AQ320" s="70"/>
      <c r="AR320" s="70"/>
      <c r="AS320" s="70"/>
      <c r="AT320" s="70"/>
      <c r="AU320" s="70"/>
      <c r="AV320" s="70"/>
      <c r="AW320" s="70"/>
      <c r="AX320" s="70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7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70"/>
      <c r="AQ321" s="70"/>
      <c r="AR321" s="70"/>
      <c r="AS321" s="70"/>
      <c r="AT321" s="70"/>
      <c r="AU321" s="70"/>
      <c r="AV321" s="70"/>
      <c r="AW321" s="70"/>
      <c r="AX321" s="70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7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70"/>
      <c r="AQ322" s="70"/>
      <c r="AR322" s="70"/>
      <c r="AS322" s="70"/>
      <c r="AT322" s="70"/>
      <c r="AU322" s="70"/>
      <c r="AV322" s="70"/>
      <c r="AW322" s="70"/>
      <c r="AX322" s="70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7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70"/>
      <c r="AQ323" s="70"/>
      <c r="AR323" s="70"/>
      <c r="AS323" s="70"/>
      <c r="AT323" s="70"/>
      <c r="AU323" s="70"/>
      <c r="AV323" s="70"/>
      <c r="AW323" s="70"/>
      <c r="AX323" s="70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7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70"/>
      <c r="AQ324" s="70"/>
      <c r="AR324" s="70"/>
      <c r="AS324" s="70"/>
      <c r="AT324" s="70"/>
      <c r="AU324" s="70"/>
      <c r="AV324" s="70"/>
      <c r="AW324" s="70"/>
      <c r="AX324" s="70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7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70"/>
      <c r="AQ325" s="70"/>
      <c r="AR325" s="70"/>
      <c r="AS325" s="70"/>
      <c r="AT325" s="70"/>
      <c r="AU325" s="70"/>
      <c r="AV325" s="70"/>
      <c r="AW325" s="70"/>
      <c r="AX325" s="70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7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70"/>
      <c r="AQ326" s="70"/>
      <c r="AR326" s="70"/>
      <c r="AS326" s="70"/>
      <c r="AT326" s="70"/>
      <c r="AU326" s="70"/>
      <c r="AV326" s="70"/>
      <c r="AW326" s="70"/>
      <c r="AX326" s="70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7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70"/>
      <c r="AQ327" s="70"/>
      <c r="AR327" s="70"/>
      <c r="AS327" s="70"/>
      <c r="AT327" s="70"/>
      <c r="AU327" s="70"/>
      <c r="AV327" s="70"/>
      <c r="AW327" s="70"/>
      <c r="AX327" s="70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7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70"/>
      <c r="AQ328" s="70"/>
      <c r="AR328" s="70"/>
      <c r="AS328" s="70"/>
      <c r="AT328" s="70"/>
      <c r="AU328" s="70"/>
      <c r="AV328" s="70"/>
      <c r="AW328" s="70"/>
      <c r="AX328" s="70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7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70"/>
      <c r="AQ329" s="70"/>
      <c r="AR329" s="70"/>
      <c r="AS329" s="70"/>
      <c r="AT329" s="70"/>
      <c r="AU329" s="70"/>
      <c r="AV329" s="70"/>
      <c r="AW329" s="70"/>
      <c r="AX329" s="70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7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70"/>
      <c r="AQ330" s="70"/>
      <c r="AR330" s="70"/>
      <c r="AS330" s="70"/>
      <c r="AT330" s="70"/>
      <c r="AU330" s="70"/>
      <c r="AV330" s="70"/>
      <c r="AW330" s="70"/>
      <c r="AX330" s="70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7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70"/>
      <c r="AQ331" s="70"/>
      <c r="AR331" s="70"/>
      <c r="AS331" s="70"/>
      <c r="AT331" s="70"/>
      <c r="AU331" s="70"/>
      <c r="AV331" s="70"/>
      <c r="AW331" s="70"/>
      <c r="AX331" s="70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7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70"/>
      <c r="AQ332" s="70"/>
      <c r="AR332" s="70"/>
      <c r="AS332" s="70"/>
      <c r="AT332" s="70"/>
      <c r="AU332" s="70"/>
      <c r="AV332" s="70"/>
      <c r="AW332" s="70"/>
      <c r="AX332" s="70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7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70"/>
      <c r="AQ333" s="70"/>
      <c r="AR333" s="70"/>
      <c r="AS333" s="70"/>
      <c r="AT333" s="70"/>
      <c r="AU333" s="70"/>
      <c r="AV333" s="70"/>
      <c r="AW333" s="70"/>
      <c r="AX333" s="70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7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70"/>
      <c r="AQ334" s="70"/>
      <c r="AR334" s="70"/>
      <c r="AS334" s="70"/>
      <c r="AT334" s="70"/>
      <c r="AU334" s="70"/>
      <c r="AV334" s="70"/>
      <c r="AW334" s="70"/>
      <c r="AX334" s="70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7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70"/>
      <c r="AQ335" s="70"/>
      <c r="AR335" s="70"/>
      <c r="AS335" s="70"/>
      <c r="AT335" s="70"/>
      <c r="AU335" s="70"/>
      <c r="AV335" s="70"/>
      <c r="AW335" s="70"/>
      <c r="AX335" s="70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7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70"/>
      <c r="AQ336" s="70"/>
      <c r="AR336" s="70"/>
      <c r="AS336" s="70"/>
      <c r="AT336" s="70"/>
      <c r="AU336" s="70"/>
      <c r="AV336" s="70"/>
      <c r="AW336" s="70"/>
      <c r="AX336" s="70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7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70"/>
      <c r="AQ337" s="70"/>
      <c r="AR337" s="70"/>
      <c r="AS337" s="70"/>
      <c r="AT337" s="70"/>
      <c r="AU337" s="70"/>
      <c r="AV337" s="70"/>
      <c r="AW337" s="70"/>
      <c r="AX337" s="70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7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70"/>
      <c r="AQ338" s="70"/>
      <c r="AR338" s="70"/>
      <c r="AS338" s="70"/>
      <c r="AT338" s="70"/>
      <c r="AU338" s="70"/>
      <c r="AV338" s="70"/>
      <c r="AW338" s="70"/>
      <c r="AX338" s="70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7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70"/>
      <c r="AQ339" s="70"/>
      <c r="AR339" s="70"/>
      <c r="AS339" s="70"/>
      <c r="AT339" s="70"/>
      <c r="AU339" s="70"/>
      <c r="AV339" s="70"/>
      <c r="AW339" s="70"/>
      <c r="AX339" s="70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7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70"/>
      <c r="AQ340" s="70"/>
      <c r="AR340" s="70"/>
      <c r="AS340" s="70"/>
      <c r="AT340" s="70"/>
      <c r="AU340" s="70"/>
      <c r="AV340" s="70"/>
      <c r="AW340" s="70"/>
      <c r="AX340" s="70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7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70"/>
      <c r="AQ341" s="70"/>
      <c r="AR341" s="70"/>
      <c r="AS341" s="70"/>
      <c r="AT341" s="70"/>
      <c r="AU341" s="70"/>
      <c r="AV341" s="70"/>
      <c r="AW341" s="70"/>
      <c r="AX341" s="70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7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70"/>
      <c r="AQ342" s="70"/>
      <c r="AR342" s="70"/>
      <c r="AS342" s="70"/>
      <c r="AT342" s="70"/>
      <c r="AU342" s="70"/>
      <c r="AV342" s="70"/>
      <c r="AW342" s="70"/>
      <c r="AX342" s="70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7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70"/>
      <c r="AQ343" s="70"/>
      <c r="AR343" s="70"/>
      <c r="AS343" s="70"/>
      <c r="AT343" s="70"/>
      <c r="AU343" s="70"/>
      <c r="AV343" s="70"/>
      <c r="AW343" s="70"/>
      <c r="AX343" s="70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7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70"/>
      <c r="AQ344" s="70"/>
      <c r="AR344" s="70"/>
      <c r="AS344" s="70"/>
      <c r="AT344" s="70"/>
      <c r="AU344" s="70"/>
      <c r="AV344" s="70"/>
      <c r="AW344" s="70"/>
      <c r="AX344" s="70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7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70"/>
      <c r="AQ345" s="70"/>
      <c r="AR345" s="70"/>
      <c r="AS345" s="70"/>
      <c r="AT345" s="70"/>
      <c r="AU345" s="70"/>
      <c r="AV345" s="70"/>
      <c r="AW345" s="70"/>
      <c r="AX345" s="70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7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70"/>
      <c r="AQ346" s="70"/>
      <c r="AR346" s="70"/>
      <c r="AS346" s="70"/>
      <c r="AT346" s="70"/>
      <c r="AU346" s="70"/>
      <c r="AV346" s="70"/>
      <c r="AW346" s="70"/>
      <c r="AX346" s="70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7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70"/>
      <c r="AQ347" s="70"/>
      <c r="AR347" s="70"/>
      <c r="AS347" s="70"/>
      <c r="AT347" s="70"/>
      <c r="AU347" s="70"/>
      <c r="AV347" s="70"/>
      <c r="AW347" s="70"/>
      <c r="AX347" s="70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7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70"/>
      <c r="AQ348" s="70"/>
      <c r="AR348" s="70"/>
      <c r="AS348" s="70"/>
      <c r="AT348" s="70"/>
      <c r="AU348" s="70"/>
      <c r="AV348" s="70"/>
      <c r="AW348" s="70"/>
      <c r="AX348" s="70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7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70"/>
      <c r="AQ349" s="70"/>
      <c r="AR349" s="70"/>
      <c r="AS349" s="70"/>
      <c r="AT349" s="70"/>
      <c r="AU349" s="70"/>
      <c r="AV349" s="70"/>
      <c r="AW349" s="70"/>
      <c r="AX349" s="70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7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70"/>
      <c r="AQ350" s="70"/>
      <c r="AR350" s="70"/>
      <c r="AS350" s="70"/>
      <c r="AT350" s="70"/>
      <c r="AU350" s="70"/>
      <c r="AV350" s="70"/>
      <c r="AW350" s="70"/>
      <c r="AX350" s="70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7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70"/>
      <c r="AQ351" s="70"/>
      <c r="AR351" s="70"/>
      <c r="AS351" s="70"/>
      <c r="AT351" s="70"/>
      <c r="AU351" s="70"/>
      <c r="AV351" s="70"/>
      <c r="AW351" s="70"/>
      <c r="AX351" s="70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7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70"/>
      <c r="AQ352" s="70"/>
      <c r="AR352" s="70"/>
      <c r="AS352" s="70"/>
      <c r="AT352" s="70"/>
      <c r="AU352" s="70"/>
      <c r="AV352" s="70"/>
      <c r="AW352" s="70"/>
      <c r="AX352" s="70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7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70"/>
      <c r="AQ353" s="70"/>
      <c r="AR353" s="70"/>
      <c r="AS353" s="70"/>
      <c r="AT353" s="70"/>
      <c r="AU353" s="70"/>
      <c r="AV353" s="70"/>
      <c r="AW353" s="70"/>
      <c r="AX353" s="70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7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70"/>
      <c r="AQ354" s="70"/>
      <c r="AR354" s="70"/>
      <c r="AS354" s="70"/>
      <c r="AT354" s="70"/>
      <c r="AU354" s="70"/>
      <c r="AV354" s="70"/>
      <c r="AW354" s="70"/>
      <c r="AX354" s="70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7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70"/>
      <c r="AQ355" s="70"/>
      <c r="AR355" s="70"/>
      <c r="AS355" s="70"/>
      <c r="AT355" s="70"/>
      <c r="AU355" s="70"/>
      <c r="AV355" s="70"/>
      <c r="AW355" s="70"/>
      <c r="AX355" s="70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7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70"/>
      <c r="AQ356" s="70"/>
      <c r="AR356" s="70"/>
      <c r="AS356" s="70"/>
      <c r="AT356" s="70"/>
      <c r="AU356" s="70"/>
      <c r="AV356" s="70"/>
      <c r="AW356" s="70"/>
      <c r="AX356" s="70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7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70"/>
      <c r="AQ357" s="70"/>
      <c r="AR357" s="70"/>
      <c r="AS357" s="70"/>
      <c r="AT357" s="70"/>
      <c r="AU357" s="70"/>
      <c r="AV357" s="70"/>
      <c r="AW357" s="70"/>
      <c r="AX357" s="70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7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70"/>
      <c r="AQ358" s="70"/>
      <c r="AR358" s="70"/>
      <c r="AS358" s="70"/>
      <c r="AT358" s="70"/>
      <c r="AU358" s="70"/>
      <c r="AV358" s="70"/>
      <c r="AW358" s="70"/>
      <c r="AX358" s="70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7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70"/>
      <c r="AQ359" s="70"/>
      <c r="AR359" s="70"/>
      <c r="AS359" s="70"/>
      <c r="AT359" s="70"/>
      <c r="AU359" s="70"/>
      <c r="AV359" s="70"/>
      <c r="AW359" s="70"/>
      <c r="AX359" s="70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7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70"/>
      <c r="AQ360" s="70"/>
      <c r="AR360" s="70"/>
      <c r="AS360" s="70"/>
      <c r="AT360" s="70"/>
      <c r="AU360" s="70"/>
      <c r="AV360" s="70"/>
      <c r="AW360" s="70"/>
      <c r="AX360" s="70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7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70"/>
      <c r="AQ361" s="70"/>
      <c r="AR361" s="70"/>
      <c r="AS361" s="70"/>
      <c r="AT361" s="70"/>
      <c r="AU361" s="70"/>
      <c r="AV361" s="70"/>
      <c r="AW361" s="70"/>
      <c r="AX361" s="70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7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70"/>
      <c r="AQ362" s="70"/>
      <c r="AR362" s="70"/>
      <c r="AS362" s="70"/>
      <c r="AT362" s="70"/>
      <c r="AU362" s="70"/>
      <c r="AV362" s="70"/>
      <c r="AW362" s="70"/>
      <c r="AX362" s="70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7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70"/>
      <c r="AQ363" s="70"/>
      <c r="AR363" s="70"/>
      <c r="AS363" s="70"/>
      <c r="AT363" s="70"/>
      <c r="AU363" s="70"/>
      <c r="AV363" s="70"/>
      <c r="AW363" s="70"/>
      <c r="AX363" s="70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7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70"/>
      <c r="AQ364" s="70"/>
      <c r="AR364" s="70"/>
      <c r="AS364" s="70"/>
      <c r="AT364" s="70"/>
      <c r="AU364" s="70"/>
      <c r="AV364" s="70"/>
      <c r="AW364" s="70"/>
      <c r="AX364" s="70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7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70"/>
      <c r="AQ365" s="70"/>
      <c r="AR365" s="70"/>
      <c r="AS365" s="70"/>
      <c r="AT365" s="70"/>
      <c r="AU365" s="70"/>
      <c r="AV365" s="70"/>
      <c r="AW365" s="70"/>
      <c r="AX365" s="70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7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70"/>
      <c r="AQ366" s="70"/>
      <c r="AR366" s="70"/>
      <c r="AS366" s="70"/>
      <c r="AT366" s="70"/>
      <c r="AU366" s="70"/>
      <c r="AV366" s="70"/>
      <c r="AW366" s="70"/>
      <c r="AX366" s="70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7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70"/>
      <c r="AQ367" s="70"/>
      <c r="AR367" s="70"/>
      <c r="AS367" s="70"/>
      <c r="AT367" s="70"/>
      <c r="AU367" s="70"/>
      <c r="AV367" s="70"/>
      <c r="AW367" s="70"/>
      <c r="AX367" s="70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7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70"/>
      <c r="AQ368" s="70"/>
      <c r="AR368" s="70"/>
      <c r="AS368" s="70"/>
      <c r="AT368" s="70"/>
      <c r="AU368" s="70"/>
      <c r="AV368" s="70"/>
      <c r="AW368" s="70"/>
      <c r="AX368" s="70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7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70"/>
      <c r="AQ369" s="70"/>
      <c r="AR369" s="70"/>
      <c r="AS369" s="70"/>
      <c r="AT369" s="70"/>
      <c r="AU369" s="70"/>
      <c r="AV369" s="70"/>
      <c r="AW369" s="70"/>
      <c r="AX369" s="70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7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70"/>
      <c r="AQ370" s="70"/>
      <c r="AR370" s="70"/>
      <c r="AS370" s="70"/>
      <c r="AT370" s="70"/>
      <c r="AU370" s="70"/>
      <c r="AV370" s="70"/>
      <c r="AW370" s="70"/>
      <c r="AX370" s="70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7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70"/>
      <c r="AQ371" s="70"/>
      <c r="AR371" s="70"/>
      <c r="AS371" s="70"/>
      <c r="AT371" s="70"/>
      <c r="AU371" s="70"/>
      <c r="AV371" s="70"/>
      <c r="AW371" s="70"/>
      <c r="AX371" s="70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7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70"/>
      <c r="AQ372" s="70"/>
      <c r="AR372" s="70"/>
      <c r="AS372" s="70"/>
      <c r="AT372" s="70"/>
      <c r="AU372" s="70"/>
      <c r="AV372" s="70"/>
      <c r="AW372" s="70"/>
      <c r="AX372" s="70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7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70"/>
      <c r="AQ373" s="70"/>
      <c r="AR373" s="70"/>
      <c r="AS373" s="70"/>
      <c r="AT373" s="70"/>
      <c r="AU373" s="70"/>
      <c r="AV373" s="70"/>
      <c r="AW373" s="70"/>
      <c r="AX373" s="70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7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70"/>
      <c r="AQ374" s="70"/>
      <c r="AR374" s="70"/>
      <c r="AS374" s="70"/>
      <c r="AT374" s="70"/>
      <c r="AU374" s="70"/>
      <c r="AV374" s="70"/>
      <c r="AW374" s="70"/>
      <c r="AX374" s="70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7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70"/>
      <c r="AQ375" s="70"/>
      <c r="AR375" s="70"/>
      <c r="AS375" s="70"/>
      <c r="AT375" s="70"/>
      <c r="AU375" s="70"/>
      <c r="AV375" s="70"/>
      <c r="AW375" s="70"/>
      <c r="AX375" s="70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7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70"/>
      <c r="AQ376" s="70"/>
      <c r="AR376" s="70"/>
      <c r="AS376" s="70"/>
      <c r="AT376" s="70"/>
      <c r="AU376" s="70"/>
      <c r="AV376" s="70"/>
      <c r="AW376" s="70"/>
      <c r="AX376" s="70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7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70"/>
      <c r="AQ377" s="70"/>
      <c r="AR377" s="70"/>
      <c r="AS377" s="70"/>
      <c r="AT377" s="70"/>
      <c r="AU377" s="70"/>
      <c r="AV377" s="70"/>
      <c r="AW377" s="70"/>
      <c r="AX377" s="70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7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70"/>
      <c r="AQ378" s="70"/>
      <c r="AR378" s="70"/>
      <c r="AS378" s="70"/>
      <c r="AT378" s="70"/>
      <c r="AU378" s="70"/>
      <c r="AV378" s="70"/>
      <c r="AW378" s="70"/>
      <c r="AX378" s="70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7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70"/>
      <c r="AQ379" s="70"/>
      <c r="AR379" s="70"/>
      <c r="AS379" s="70"/>
      <c r="AT379" s="70"/>
      <c r="AU379" s="70"/>
      <c r="AV379" s="70"/>
      <c r="AW379" s="70"/>
      <c r="AX379" s="70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7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70"/>
      <c r="AQ380" s="70"/>
      <c r="AR380" s="70"/>
      <c r="AS380" s="70"/>
      <c r="AT380" s="70"/>
      <c r="AU380" s="70"/>
      <c r="AV380" s="70"/>
      <c r="AW380" s="70"/>
      <c r="AX380" s="70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7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70"/>
      <c r="AQ381" s="70"/>
      <c r="AR381" s="70"/>
      <c r="AS381" s="70"/>
      <c r="AT381" s="70"/>
      <c r="AU381" s="70"/>
      <c r="AV381" s="70"/>
      <c r="AW381" s="70"/>
      <c r="AX381" s="70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7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70"/>
      <c r="AQ382" s="70"/>
      <c r="AR382" s="70"/>
      <c r="AS382" s="70"/>
      <c r="AT382" s="70"/>
      <c r="AU382" s="70"/>
      <c r="AV382" s="70"/>
      <c r="AW382" s="70"/>
      <c r="AX382" s="70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7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70"/>
      <c r="AQ383" s="70"/>
      <c r="AR383" s="70"/>
      <c r="AS383" s="70"/>
      <c r="AT383" s="70"/>
      <c r="AU383" s="70"/>
      <c r="AV383" s="70"/>
      <c r="AW383" s="70"/>
      <c r="AX383" s="70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7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70"/>
      <c r="AQ384" s="70"/>
      <c r="AR384" s="70"/>
      <c r="AS384" s="70"/>
      <c r="AT384" s="70"/>
      <c r="AU384" s="70"/>
      <c r="AV384" s="70"/>
      <c r="AW384" s="70"/>
      <c r="AX384" s="70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7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70"/>
      <c r="AQ385" s="70"/>
      <c r="AR385" s="70"/>
      <c r="AS385" s="70"/>
      <c r="AT385" s="70"/>
      <c r="AU385" s="70"/>
      <c r="AV385" s="70"/>
      <c r="AW385" s="70"/>
      <c r="AX385" s="70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7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70"/>
      <c r="AQ386" s="70"/>
      <c r="AR386" s="70"/>
      <c r="AS386" s="70"/>
      <c r="AT386" s="70"/>
      <c r="AU386" s="70"/>
      <c r="AV386" s="70"/>
      <c r="AW386" s="70"/>
      <c r="AX386" s="70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7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70"/>
      <c r="AQ387" s="70"/>
      <c r="AR387" s="70"/>
      <c r="AS387" s="70"/>
      <c r="AT387" s="70"/>
      <c r="AU387" s="70"/>
      <c r="AV387" s="70"/>
      <c r="AW387" s="70"/>
      <c r="AX387" s="70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7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70"/>
      <c r="AQ388" s="70"/>
      <c r="AR388" s="70"/>
      <c r="AS388" s="70"/>
      <c r="AT388" s="70"/>
      <c r="AU388" s="70"/>
      <c r="AV388" s="70"/>
      <c r="AW388" s="70"/>
      <c r="AX388" s="70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7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70"/>
      <c r="AQ389" s="70"/>
      <c r="AR389" s="70"/>
      <c r="AS389" s="70"/>
      <c r="AT389" s="70"/>
      <c r="AU389" s="70"/>
      <c r="AV389" s="70"/>
      <c r="AW389" s="70"/>
      <c r="AX389" s="70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7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70"/>
      <c r="AQ390" s="70"/>
      <c r="AR390" s="70"/>
      <c r="AS390" s="70"/>
      <c r="AT390" s="70"/>
      <c r="AU390" s="70"/>
      <c r="AV390" s="70"/>
      <c r="AW390" s="70"/>
      <c r="AX390" s="70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7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70"/>
      <c r="AQ391" s="70"/>
      <c r="AR391" s="70"/>
      <c r="AS391" s="70"/>
      <c r="AT391" s="70"/>
      <c r="AU391" s="70"/>
      <c r="AV391" s="70"/>
      <c r="AW391" s="70"/>
      <c r="AX391" s="70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7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70"/>
      <c r="AQ392" s="70"/>
      <c r="AR392" s="70"/>
      <c r="AS392" s="70"/>
      <c r="AT392" s="70"/>
      <c r="AU392" s="70"/>
      <c r="AV392" s="70"/>
      <c r="AW392" s="70"/>
      <c r="AX392" s="70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7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70"/>
      <c r="AQ393" s="70"/>
      <c r="AR393" s="70"/>
      <c r="AS393" s="70"/>
      <c r="AT393" s="70"/>
      <c r="AU393" s="70"/>
      <c r="AV393" s="70"/>
      <c r="AW393" s="70"/>
      <c r="AX393" s="70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7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70"/>
      <c r="AQ394" s="70"/>
      <c r="AR394" s="70"/>
      <c r="AS394" s="70"/>
      <c r="AT394" s="70"/>
      <c r="AU394" s="70"/>
      <c r="AV394" s="70"/>
      <c r="AW394" s="70"/>
      <c r="AX394" s="70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7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70"/>
      <c r="AQ395" s="70"/>
      <c r="AR395" s="70"/>
      <c r="AS395" s="70"/>
      <c r="AT395" s="70"/>
      <c r="AU395" s="70"/>
      <c r="AV395" s="70"/>
      <c r="AW395" s="70"/>
      <c r="AX395" s="70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7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70"/>
      <c r="AQ396" s="70"/>
      <c r="AR396" s="70"/>
      <c r="AS396" s="70"/>
      <c r="AT396" s="70"/>
      <c r="AU396" s="70"/>
      <c r="AV396" s="70"/>
      <c r="AW396" s="70"/>
      <c r="AX396" s="70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7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70"/>
      <c r="AQ397" s="70"/>
      <c r="AR397" s="70"/>
      <c r="AS397" s="70"/>
      <c r="AT397" s="70"/>
      <c r="AU397" s="70"/>
      <c r="AV397" s="70"/>
      <c r="AW397" s="70"/>
      <c r="AX397" s="70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7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70"/>
      <c r="AQ398" s="70"/>
      <c r="AR398" s="70"/>
      <c r="AS398" s="70"/>
      <c r="AT398" s="70"/>
      <c r="AU398" s="70"/>
      <c r="AV398" s="70"/>
      <c r="AW398" s="70"/>
      <c r="AX398" s="70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7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70"/>
      <c r="AQ399" s="70"/>
      <c r="AR399" s="70"/>
      <c r="AS399" s="70"/>
      <c r="AT399" s="70"/>
      <c r="AU399" s="70"/>
      <c r="AV399" s="70"/>
      <c r="AW399" s="70"/>
      <c r="AX399" s="70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7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70"/>
      <c r="AQ400" s="70"/>
      <c r="AR400" s="70"/>
      <c r="AS400" s="70"/>
      <c r="AT400" s="70"/>
      <c r="AU400" s="70"/>
      <c r="AV400" s="70"/>
      <c r="AW400" s="70"/>
      <c r="AX400" s="70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7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70"/>
      <c r="AQ401" s="70"/>
      <c r="AR401" s="70"/>
      <c r="AS401" s="70"/>
      <c r="AT401" s="70"/>
      <c r="AU401" s="70"/>
      <c r="AV401" s="70"/>
      <c r="AW401" s="70"/>
      <c r="AX401" s="70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7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70"/>
      <c r="AQ402" s="70"/>
      <c r="AR402" s="70"/>
      <c r="AS402" s="70"/>
      <c r="AT402" s="70"/>
      <c r="AU402" s="70"/>
      <c r="AV402" s="70"/>
      <c r="AW402" s="70"/>
      <c r="AX402" s="70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7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70"/>
      <c r="AQ403" s="70"/>
      <c r="AR403" s="70"/>
      <c r="AS403" s="70"/>
      <c r="AT403" s="70"/>
      <c r="AU403" s="70"/>
      <c r="AV403" s="70"/>
      <c r="AW403" s="70"/>
      <c r="AX403" s="70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7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70"/>
      <c r="AQ404" s="70"/>
      <c r="AR404" s="70"/>
      <c r="AS404" s="70"/>
      <c r="AT404" s="70"/>
      <c r="AU404" s="70"/>
      <c r="AV404" s="70"/>
      <c r="AW404" s="70"/>
      <c r="AX404" s="70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7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70"/>
      <c r="AQ405" s="70"/>
      <c r="AR405" s="70"/>
      <c r="AS405" s="70"/>
      <c r="AT405" s="70"/>
      <c r="AU405" s="70"/>
      <c r="AV405" s="70"/>
      <c r="AW405" s="70"/>
      <c r="AX405" s="70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7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70"/>
      <c r="AQ406" s="70"/>
      <c r="AR406" s="70"/>
      <c r="AS406" s="70"/>
      <c r="AT406" s="70"/>
      <c r="AU406" s="70"/>
      <c r="AV406" s="70"/>
      <c r="AW406" s="70"/>
      <c r="AX406" s="70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7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70"/>
      <c r="AQ407" s="70"/>
      <c r="AR407" s="70"/>
      <c r="AS407" s="70"/>
      <c r="AT407" s="70"/>
      <c r="AU407" s="70"/>
      <c r="AV407" s="70"/>
      <c r="AW407" s="70"/>
      <c r="AX407" s="70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7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70"/>
      <c r="AQ408" s="70"/>
      <c r="AR408" s="70"/>
      <c r="AS408" s="70"/>
      <c r="AT408" s="70"/>
      <c r="AU408" s="70"/>
      <c r="AV408" s="70"/>
      <c r="AW408" s="70"/>
      <c r="AX408" s="70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7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70"/>
      <c r="AQ409" s="70"/>
      <c r="AR409" s="70"/>
      <c r="AS409" s="70"/>
      <c r="AT409" s="70"/>
      <c r="AU409" s="70"/>
      <c r="AV409" s="70"/>
      <c r="AW409" s="70"/>
      <c r="AX409" s="70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7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70"/>
      <c r="AQ410" s="70"/>
      <c r="AR410" s="70"/>
      <c r="AS410" s="70"/>
      <c r="AT410" s="70"/>
      <c r="AU410" s="70"/>
      <c r="AV410" s="70"/>
      <c r="AW410" s="70"/>
      <c r="AX410" s="70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7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70"/>
      <c r="AQ411" s="70"/>
      <c r="AR411" s="70"/>
      <c r="AS411" s="70"/>
      <c r="AT411" s="70"/>
      <c r="AU411" s="70"/>
      <c r="AV411" s="70"/>
      <c r="AW411" s="70"/>
      <c r="AX411" s="70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7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70"/>
      <c r="AQ412" s="70"/>
      <c r="AR412" s="70"/>
      <c r="AS412" s="70"/>
      <c r="AT412" s="70"/>
      <c r="AU412" s="70"/>
      <c r="AV412" s="70"/>
      <c r="AW412" s="70"/>
      <c r="AX412" s="70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7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70"/>
      <c r="AQ413" s="70"/>
      <c r="AR413" s="70"/>
      <c r="AS413" s="70"/>
      <c r="AT413" s="70"/>
      <c r="AU413" s="70"/>
      <c r="AV413" s="70"/>
      <c r="AW413" s="70"/>
      <c r="AX413" s="70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7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70"/>
      <c r="AQ414" s="70"/>
      <c r="AR414" s="70"/>
      <c r="AS414" s="70"/>
      <c r="AT414" s="70"/>
      <c r="AU414" s="70"/>
      <c r="AV414" s="70"/>
      <c r="AW414" s="70"/>
      <c r="AX414" s="70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7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70"/>
      <c r="AQ415" s="70"/>
      <c r="AR415" s="70"/>
      <c r="AS415" s="70"/>
      <c r="AT415" s="70"/>
      <c r="AU415" s="70"/>
      <c r="AV415" s="70"/>
      <c r="AW415" s="70"/>
      <c r="AX415" s="70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7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70"/>
      <c r="AQ416" s="70"/>
      <c r="AR416" s="70"/>
      <c r="AS416" s="70"/>
      <c r="AT416" s="70"/>
      <c r="AU416" s="70"/>
      <c r="AV416" s="70"/>
      <c r="AW416" s="70"/>
      <c r="AX416" s="70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7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70"/>
      <c r="AQ417" s="70"/>
      <c r="AR417" s="70"/>
      <c r="AS417" s="70"/>
      <c r="AT417" s="70"/>
      <c r="AU417" s="70"/>
      <c r="AV417" s="70"/>
      <c r="AW417" s="70"/>
      <c r="AX417" s="70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7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70"/>
      <c r="AQ418" s="70"/>
      <c r="AR418" s="70"/>
      <c r="AS418" s="70"/>
      <c r="AT418" s="70"/>
      <c r="AU418" s="70"/>
      <c r="AV418" s="70"/>
      <c r="AW418" s="70"/>
      <c r="AX418" s="70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7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70"/>
      <c r="AQ419" s="70"/>
      <c r="AR419" s="70"/>
      <c r="AS419" s="70"/>
      <c r="AT419" s="70"/>
      <c r="AU419" s="70"/>
      <c r="AV419" s="70"/>
      <c r="AW419" s="70"/>
      <c r="AX419" s="70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7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70"/>
      <c r="AQ420" s="70"/>
      <c r="AR420" s="70"/>
      <c r="AS420" s="70"/>
      <c r="AT420" s="70"/>
      <c r="AU420" s="70"/>
      <c r="AV420" s="70"/>
      <c r="AW420" s="70"/>
      <c r="AX420" s="70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7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70"/>
      <c r="AQ421" s="70"/>
      <c r="AR421" s="70"/>
      <c r="AS421" s="70"/>
      <c r="AT421" s="70"/>
      <c r="AU421" s="70"/>
      <c r="AV421" s="70"/>
      <c r="AW421" s="70"/>
      <c r="AX421" s="70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7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70"/>
      <c r="AQ422" s="70"/>
      <c r="AR422" s="70"/>
      <c r="AS422" s="70"/>
      <c r="AT422" s="70"/>
      <c r="AU422" s="70"/>
      <c r="AV422" s="70"/>
      <c r="AW422" s="70"/>
      <c r="AX422" s="70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7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70"/>
      <c r="AQ423" s="70"/>
      <c r="AR423" s="70"/>
      <c r="AS423" s="70"/>
      <c r="AT423" s="70"/>
      <c r="AU423" s="70"/>
      <c r="AV423" s="70"/>
      <c r="AW423" s="70"/>
      <c r="AX423" s="70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7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70"/>
      <c r="AQ424" s="70"/>
      <c r="AR424" s="70"/>
      <c r="AS424" s="70"/>
      <c r="AT424" s="70"/>
      <c r="AU424" s="70"/>
      <c r="AV424" s="70"/>
      <c r="AW424" s="70"/>
      <c r="AX424" s="70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7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70"/>
      <c r="AQ425" s="70"/>
      <c r="AR425" s="70"/>
      <c r="AS425" s="70"/>
      <c r="AT425" s="70"/>
      <c r="AU425" s="70"/>
      <c r="AV425" s="70"/>
      <c r="AW425" s="70"/>
      <c r="AX425" s="70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7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70"/>
      <c r="AQ426" s="70"/>
      <c r="AR426" s="70"/>
      <c r="AS426" s="70"/>
      <c r="AT426" s="70"/>
      <c r="AU426" s="70"/>
      <c r="AV426" s="70"/>
      <c r="AW426" s="70"/>
      <c r="AX426" s="70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7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70"/>
      <c r="AQ427" s="70"/>
      <c r="AR427" s="70"/>
      <c r="AS427" s="70"/>
      <c r="AT427" s="70"/>
      <c r="AU427" s="70"/>
      <c r="AV427" s="70"/>
      <c r="AW427" s="70"/>
      <c r="AX427" s="70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7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70"/>
      <c r="AQ428" s="70"/>
      <c r="AR428" s="70"/>
      <c r="AS428" s="70"/>
      <c r="AT428" s="70"/>
      <c r="AU428" s="70"/>
      <c r="AV428" s="70"/>
      <c r="AW428" s="70"/>
      <c r="AX428" s="70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7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70"/>
      <c r="AQ429" s="70"/>
      <c r="AR429" s="70"/>
      <c r="AS429" s="70"/>
      <c r="AT429" s="70"/>
      <c r="AU429" s="70"/>
      <c r="AV429" s="70"/>
      <c r="AW429" s="70"/>
      <c r="AX429" s="70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7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70"/>
      <c r="AQ430" s="70"/>
      <c r="AR430" s="70"/>
      <c r="AS430" s="70"/>
      <c r="AT430" s="70"/>
      <c r="AU430" s="70"/>
      <c r="AV430" s="70"/>
      <c r="AW430" s="70"/>
      <c r="AX430" s="70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7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70"/>
      <c r="AQ431" s="70"/>
      <c r="AR431" s="70"/>
      <c r="AS431" s="70"/>
      <c r="AT431" s="70"/>
      <c r="AU431" s="70"/>
      <c r="AV431" s="70"/>
      <c r="AW431" s="70"/>
      <c r="AX431" s="70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7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70"/>
      <c r="AQ432" s="70"/>
      <c r="AR432" s="70"/>
      <c r="AS432" s="70"/>
      <c r="AT432" s="70"/>
      <c r="AU432" s="70"/>
      <c r="AV432" s="70"/>
      <c r="AW432" s="70"/>
      <c r="AX432" s="70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7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70"/>
      <c r="AQ433" s="70"/>
      <c r="AR433" s="70"/>
      <c r="AS433" s="70"/>
      <c r="AT433" s="70"/>
      <c r="AU433" s="70"/>
      <c r="AV433" s="70"/>
      <c r="AW433" s="70"/>
      <c r="AX433" s="70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7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70"/>
      <c r="AQ434" s="70"/>
      <c r="AR434" s="70"/>
      <c r="AS434" s="70"/>
      <c r="AT434" s="70"/>
      <c r="AU434" s="70"/>
      <c r="AV434" s="70"/>
      <c r="AW434" s="70"/>
      <c r="AX434" s="70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7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70"/>
      <c r="AQ435" s="70"/>
      <c r="AR435" s="70"/>
      <c r="AS435" s="70"/>
      <c r="AT435" s="70"/>
      <c r="AU435" s="70"/>
      <c r="AV435" s="70"/>
      <c r="AW435" s="70"/>
      <c r="AX435" s="70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7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70"/>
      <c r="AQ436" s="70"/>
      <c r="AR436" s="70"/>
      <c r="AS436" s="70"/>
      <c r="AT436" s="70"/>
      <c r="AU436" s="70"/>
      <c r="AV436" s="70"/>
      <c r="AW436" s="70"/>
      <c r="AX436" s="70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7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70"/>
      <c r="AQ437" s="70"/>
      <c r="AR437" s="70"/>
      <c r="AS437" s="70"/>
      <c r="AT437" s="70"/>
      <c r="AU437" s="70"/>
      <c r="AV437" s="70"/>
      <c r="AW437" s="70"/>
      <c r="AX437" s="70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7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70"/>
      <c r="AQ438" s="70"/>
      <c r="AR438" s="70"/>
      <c r="AS438" s="70"/>
      <c r="AT438" s="70"/>
      <c r="AU438" s="70"/>
      <c r="AV438" s="70"/>
      <c r="AW438" s="70"/>
      <c r="AX438" s="70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7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70"/>
      <c r="AQ439" s="70"/>
      <c r="AR439" s="70"/>
      <c r="AS439" s="70"/>
      <c r="AT439" s="70"/>
      <c r="AU439" s="70"/>
      <c r="AV439" s="70"/>
      <c r="AW439" s="70"/>
      <c r="AX439" s="70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7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70"/>
      <c r="AQ440" s="70"/>
      <c r="AR440" s="70"/>
      <c r="AS440" s="70"/>
      <c r="AT440" s="70"/>
      <c r="AU440" s="70"/>
      <c r="AV440" s="70"/>
      <c r="AW440" s="70"/>
      <c r="AX440" s="70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7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70"/>
      <c r="AQ441" s="70"/>
      <c r="AR441" s="70"/>
      <c r="AS441" s="70"/>
      <c r="AT441" s="70"/>
      <c r="AU441" s="70"/>
      <c r="AV441" s="70"/>
      <c r="AW441" s="70"/>
      <c r="AX441" s="70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7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70"/>
      <c r="AQ442" s="70"/>
      <c r="AR442" s="70"/>
      <c r="AS442" s="70"/>
      <c r="AT442" s="70"/>
      <c r="AU442" s="70"/>
      <c r="AV442" s="70"/>
      <c r="AW442" s="70"/>
      <c r="AX442" s="70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7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70"/>
      <c r="AQ443" s="70"/>
      <c r="AR443" s="70"/>
      <c r="AS443" s="70"/>
      <c r="AT443" s="70"/>
      <c r="AU443" s="70"/>
      <c r="AV443" s="70"/>
      <c r="AW443" s="70"/>
      <c r="AX443" s="70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7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70"/>
      <c r="AQ444" s="70"/>
      <c r="AR444" s="70"/>
      <c r="AS444" s="70"/>
      <c r="AT444" s="70"/>
      <c r="AU444" s="70"/>
      <c r="AV444" s="70"/>
      <c r="AW444" s="70"/>
      <c r="AX444" s="70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7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70"/>
      <c r="AQ445" s="70"/>
      <c r="AR445" s="70"/>
      <c r="AS445" s="70"/>
      <c r="AT445" s="70"/>
      <c r="AU445" s="70"/>
      <c r="AV445" s="70"/>
      <c r="AW445" s="70"/>
      <c r="AX445" s="70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7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70"/>
      <c r="AQ446" s="70"/>
      <c r="AR446" s="70"/>
      <c r="AS446" s="70"/>
      <c r="AT446" s="70"/>
      <c r="AU446" s="70"/>
      <c r="AV446" s="70"/>
      <c r="AW446" s="70"/>
      <c r="AX446" s="70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7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70"/>
      <c r="AQ447" s="70"/>
      <c r="AR447" s="70"/>
      <c r="AS447" s="70"/>
      <c r="AT447" s="70"/>
      <c r="AU447" s="70"/>
      <c r="AV447" s="70"/>
      <c r="AW447" s="70"/>
      <c r="AX447" s="70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7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70"/>
      <c r="AQ448" s="70"/>
      <c r="AR448" s="70"/>
      <c r="AS448" s="70"/>
      <c r="AT448" s="70"/>
      <c r="AU448" s="70"/>
      <c r="AV448" s="70"/>
      <c r="AW448" s="70"/>
      <c r="AX448" s="70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7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70"/>
      <c r="AQ449" s="70"/>
      <c r="AR449" s="70"/>
      <c r="AS449" s="70"/>
      <c r="AT449" s="70"/>
      <c r="AU449" s="70"/>
      <c r="AV449" s="70"/>
      <c r="AW449" s="70"/>
      <c r="AX449" s="70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7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70"/>
      <c r="AQ450" s="70"/>
      <c r="AR450" s="70"/>
      <c r="AS450" s="70"/>
      <c r="AT450" s="70"/>
      <c r="AU450" s="70"/>
      <c r="AV450" s="70"/>
      <c r="AW450" s="70"/>
      <c r="AX450" s="70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7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70"/>
      <c r="AQ451" s="70"/>
      <c r="AR451" s="70"/>
      <c r="AS451" s="70"/>
      <c r="AT451" s="70"/>
      <c r="AU451" s="70"/>
      <c r="AV451" s="70"/>
      <c r="AW451" s="70"/>
      <c r="AX451" s="70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7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70"/>
      <c r="AQ452" s="70"/>
      <c r="AR452" s="70"/>
      <c r="AS452" s="70"/>
      <c r="AT452" s="70"/>
      <c r="AU452" s="70"/>
      <c r="AV452" s="70"/>
      <c r="AW452" s="70"/>
      <c r="AX452" s="70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7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70"/>
      <c r="AQ453" s="70"/>
      <c r="AR453" s="70"/>
      <c r="AS453" s="70"/>
      <c r="AT453" s="70"/>
      <c r="AU453" s="70"/>
      <c r="AV453" s="70"/>
      <c r="AW453" s="70"/>
      <c r="AX453" s="70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7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70"/>
      <c r="AQ454" s="70"/>
      <c r="AR454" s="70"/>
      <c r="AS454" s="70"/>
      <c r="AT454" s="70"/>
      <c r="AU454" s="70"/>
      <c r="AV454" s="70"/>
      <c r="AW454" s="70"/>
      <c r="AX454" s="70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7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70"/>
      <c r="AQ455" s="70"/>
      <c r="AR455" s="70"/>
      <c r="AS455" s="70"/>
      <c r="AT455" s="70"/>
      <c r="AU455" s="70"/>
      <c r="AV455" s="70"/>
      <c r="AW455" s="70"/>
      <c r="AX455" s="70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7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70"/>
      <c r="AQ456" s="70"/>
      <c r="AR456" s="70"/>
      <c r="AS456" s="70"/>
      <c r="AT456" s="70"/>
      <c r="AU456" s="70"/>
      <c r="AV456" s="70"/>
      <c r="AW456" s="70"/>
      <c r="AX456" s="70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7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70"/>
      <c r="AQ457" s="70"/>
      <c r="AR457" s="70"/>
      <c r="AS457" s="70"/>
      <c r="AT457" s="70"/>
      <c r="AU457" s="70"/>
      <c r="AV457" s="70"/>
      <c r="AW457" s="70"/>
      <c r="AX457" s="70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7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70"/>
      <c r="AQ458" s="70"/>
      <c r="AR458" s="70"/>
      <c r="AS458" s="70"/>
      <c r="AT458" s="70"/>
      <c r="AU458" s="70"/>
      <c r="AV458" s="70"/>
      <c r="AW458" s="70"/>
      <c r="AX458" s="70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7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70"/>
      <c r="AQ459" s="70"/>
      <c r="AR459" s="70"/>
      <c r="AS459" s="70"/>
      <c r="AT459" s="70"/>
      <c r="AU459" s="70"/>
      <c r="AV459" s="70"/>
      <c r="AW459" s="70"/>
      <c r="AX459" s="70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7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70"/>
      <c r="AQ460" s="70"/>
      <c r="AR460" s="70"/>
      <c r="AS460" s="70"/>
      <c r="AT460" s="70"/>
      <c r="AU460" s="70"/>
      <c r="AV460" s="70"/>
      <c r="AW460" s="70"/>
      <c r="AX460" s="70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7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70"/>
      <c r="AQ461" s="70"/>
      <c r="AR461" s="70"/>
      <c r="AS461" s="70"/>
      <c r="AT461" s="70"/>
      <c r="AU461" s="70"/>
      <c r="AV461" s="70"/>
      <c r="AW461" s="70"/>
      <c r="AX461" s="70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7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70"/>
      <c r="AQ462" s="70"/>
      <c r="AR462" s="70"/>
      <c r="AS462" s="70"/>
      <c r="AT462" s="70"/>
      <c r="AU462" s="70"/>
      <c r="AV462" s="70"/>
      <c r="AW462" s="70"/>
      <c r="AX462" s="70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7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70"/>
      <c r="AQ463" s="70"/>
      <c r="AR463" s="70"/>
      <c r="AS463" s="70"/>
      <c r="AT463" s="70"/>
      <c r="AU463" s="70"/>
      <c r="AV463" s="70"/>
      <c r="AW463" s="70"/>
      <c r="AX463" s="70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7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70"/>
      <c r="AQ464" s="70"/>
      <c r="AR464" s="70"/>
      <c r="AS464" s="70"/>
      <c r="AT464" s="70"/>
      <c r="AU464" s="70"/>
      <c r="AV464" s="70"/>
      <c r="AW464" s="70"/>
      <c r="AX464" s="70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7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70"/>
      <c r="AQ465" s="70"/>
      <c r="AR465" s="70"/>
      <c r="AS465" s="70"/>
      <c r="AT465" s="70"/>
      <c r="AU465" s="70"/>
      <c r="AV465" s="70"/>
      <c r="AW465" s="70"/>
      <c r="AX465" s="70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7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70"/>
      <c r="AQ466" s="70"/>
      <c r="AR466" s="70"/>
      <c r="AS466" s="70"/>
      <c r="AT466" s="70"/>
      <c r="AU466" s="70"/>
      <c r="AV466" s="70"/>
      <c r="AW466" s="70"/>
      <c r="AX466" s="70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7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70"/>
      <c r="AQ467" s="70"/>
      <c r="AR467" s="70"/>
      <c r="AS467" s="70"/>
      <c r="AT467" s="70"/>
      <c r="AU467" s="70"/>
      <c r="AV467" s="70"/>
      <c r="AW467" s="70"/>
      <c r="AX467" s="70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7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70"/>
      <c r="AQ468" s="70"/>
      <c r="AR468" s="70"/>
      <c r="AS468" s="70"/>
      <c r="AT468" s="70"/>
      <c r="AU468" s="70"/>
      <c r="AV468" s="70"/>
      <c r="AW468" s="70"/>
      <c r="AX468" s="70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7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70"/>
      <c r="AQ469" s="70"/>
      <c r="AR469" s="70"/>
      <c r="AS469" s="70"/>
      <c r="AT469" s="70"/>
      <c r="AU469" s="70"/>
      <c r="AV469" s="70"/>
      <c r="AW469" s="70"/>
      <c r="AX469" s="70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7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70"/>
      <c r="AQ470" s="70"/>
      <c r="AR470" s="70"/>
      <c r="AS470" s="70"/>
      <c r="AT470" s="70"/>
      <c r="AU470" s="70"/>
      <c r="AV470" s="70"/>
      <c r="AW470" s="70"/>
      <c r="AX470" s="70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7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70"/>
      <c r="AQ471" s="70"/>
      <c r="AR471" s="70"/>
      <c r="AS471" s="70"/>
      <c r="AT471" s="70"/>
      <c r="AU471" s="70"/>
      <c r="AV471" s="70"/>
      <c r="AW471" s="70"/>
      <c r="AX471" s="70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7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70"/>
      <c r="AQ472" s="70"/>
      <c r="AR472" s="70"/>
      <c r="AS472" s="70"/>
      <c r="AT472" s="70"/>
      <c r="AU472" s="70"/>
      <c r="AV472" s="70"/>
      <c r="AW472" s="70"/>
      <c r="AX472" s="70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7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70"/>
      <c r="AQ473" s="70"/>
      <c r="AR473" s="70"/>
      <c r="AS473" s="70"/>
      <c r="AT473" s="70"/>
      <c r="AU473" s="70"/>
      <c r="AV473" s="70"/>
      <c r="AW473" s="70"/>
      <c r="AX473" s="70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7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70"/>
      <c r="AQ474" s="70"/>
      <c r="AR474" s="70"/>
      <c r="AS474" s="70"/>
      <c r="AT474" s="70"/>
      <c r="AU474" s="70"/>
      <c r="AV474" s="70"/>
      <c r="AW474" s="70"/>
      <c r="AX474" s="70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7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70"/>
      <c r="AQ475" s="70"/>
      <c r="AR475" s="70"/>
      <c r="AS475" s="70"/>
      <c r="AT475" s="70"/>
      <c r="AU475" s="70"/>
      <c r="AV475" s="70"/>
      <c r="AW475" s="70"/>
      <c r="AX475" s="70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7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70"/>
      <c r="AQ476" s="70"/>
      <c r="AR476" s="70"/>
      <c r="AS476" s="70"/>
      <c r="AT476" s="70"/>
      <c r="AU476" s="70"/>
      <c r="AV476" s="70"/>
      <c r="AW476" s="70"/>
      <c r="AX476" s="70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7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70"/>
      <c r="AQ477" s="70"/>
      <c r="AR477" s="70"/>
      <c r="AS477" s="70"/>
      <c r="AT477" s="70"/>
      <c r="AU477" s="70"/>
      <c r="AV477" s="70"/>
      <c r="AW477" s="70"/>
      <c r="AX477" s="70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7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70"/>
      <c r="AQ478" s="70"/>
      <c r="AR478" s="70"/>
      <c r="AS478" s="70"/>
      <c r="AT478" s="70"/>
      <c r="AU478" s="70"/>
      <c r="AV478" s="70"/>
      <c r="AW478" s="70"/>
      <c r="AX478" s="70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7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70"/>
      <c r="AQ479" s="70"/>
      <c r="AR479" s="70"/>
      <c r="AS479" s="70"/>
      <c r="AT479" s="70"/>
      <c r="AU479" s="70"/>
      <c r="AV479" s="70"/>
      <c r="AW479" s="70"/>
      <c r="AX479" s="70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7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70"/>
      <c r="AQ480" s="70"/>
      <c r="AR480" s="70"/>
      <c r="AS480" s="70"/>
      <c r="AT480" s="70"/>
      <c r="AU480" s="70"/>
      <c r="AV480" s="70"/>
      <c r="AW480" s="70"/>
      <c r="AX480" s="70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7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70"/>
      <c r="AQ481" s="70"/>
      <c r="AR481" s="70"/>
      <c r="AS481" s="70"/>
      <c r="AT481" s="70"/>
      <c r="AU481" s="70"/>
      <c r="AV481" s="70"/>
      <c r="AW481" s="70"/>
      <c r="AX481" s="70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7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70"/>
      <c r="AQ482" s="70"/>
      <c r="AR482" s="70"/>
      <c r="AS482" s="70"/>
      <c r="AT482" s="70"/>
      <c r="AU482" s="70"/>
      <c r="AV482" s="70"/>
      <c r="AW482" s="70"/>
      <c r="AX482" s="70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7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70"/>
      <c r="AQ483" s="70"/>
      <c r="AR483" s="70"/>
      <c r="AS483" s="70"/>
      <c r="AT483" s="70"/>
      <c r="AU483" s="70"/>
      <c r="AV483" s="70"/>
      <c r="AW483" s="70"/>
      <c r="AX483" s="70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7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70"/>
      <c r="AQ484" s="70"/>
      <c r="AR484" s="70"/>
      <c r="AS484" s="70"/>
      <c r="AT484" s="70"/>
      <c r="AU484" s="70"/>
      <c r="AV484" s="70"/>
      <c r="AW484" s="70"/>
      <c r="AX484" s="70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7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70"/>
      <c r="AQ485" s="70"/>
      <c r="AR485" s="70"/>
      <c r="AS485" s="70"/>
      <c r="AT485" s="70"/>
      <c r="AU485" s="70"/>
      <c r="AV485" s="70"/>
      <c r="AW485" s="70"/>
      <c r="AX485" s="70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7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70"/>
      <c r="AQ486" s="70"/>
      <c r="AR486" s="70"/>
      <c r="AS486" s="70"/>
      <c r="AT486" s="70"/>
      <c r="AU486" s="70"/>
      <c r="AV486" s="70"/>
      <c r="AW486" s="70"/>
      <c r="AX486" s="70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7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70"/>
      <c r="AQ487" s="70"/>
      <c r="AR487" s="70"/>
      <c r="AS487" s="70"/>
      <c r="AT487" s="70"/>
      <c r="AU487" s="70"/>
      <c r="AV487" s="70"/>
      <c r="AW487" s="70"/>
      <c r="AX487" s="70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7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70"/>
      <c r="AQ488" s="70"/>
      <c r="AR488" s="70"/>
      <c r="AS488" s="70"/>
      <c r="AT488" s="70"/>
      <c r="AU488" s="70"/>
      <c r="AV488" s="70"/>
      <c r="AW488" s="70"/>
      <c r="AX488" s="70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7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70"/>
      <c r="AQ489" s="70"/>
      <c r="AR489" s="70"/>
      <c r="AS489" s="70"/>
      <c r="AT489" s="70"/>
      <c r="AU489" s="70"/>
      <c r="AV489" s="70"/>
      <c r="AW489" s="70"/>
      <c r="AX489" s="70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7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70"/>
      <c r="AQ490" s="70"/>
      <c r="AR490" s="70"/>
      <c r="AS490" s="70"/>
      <c r="AT490" s="70"/>
      <c r="AU490" s="70"/>
      <c r="AV490" s="70"/>
      <c r="AW490" s="70"/>
      <c r="AX490" s="70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7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70"/>
      <c r="AQ491" s="70"/>
      <c r="AR491" s="70"/>
      <c r="AS491" s="70"/>
      <c r="AT491" s="70"/>
      <c r="AU491" s="70"/>
      <c r="AV491" s="70"/>
      <c r="AW491" s="70"/>
      <c r="AX491" s="70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7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70"/>
      <c r="AQ492" s="70"/>
      <c r="AR492" s="70"/>
      <c r="AS492" s="70"/>
      <c r="AT492" s="70"/>
      <c r="AU492" s="70"/>
      <c r="AV492" s="70"/>
      <c r="AW492" s="70"/>
      <c r="AX492" s="70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7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70"/>
      <c r="AQ493" s="70"/>
      <c r="AR493" s="70"/>
      <c r="AS493" s="70"/>
      <c r="AT493" s="70"/>
      <c r="AU493" s="70"/>
      <c r="AV493" s="70"/>
      <c r="AW493" s="70"/>
      <c r="AX493" s="70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7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70"/>
      <c r="AQ494" s="70"/>
      <c r="AR494" s="70"/>
      <c r="AS494" s="70"/>
      <c r="AT494" s="70"/>
      <c r="AU494" s="70"/>
      <c r="AV494" s="70"/>
      <c r="AW494" s="70"/>
      <c r="AX494" s="70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7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70"/>
      <c r="AQ495" s="70"/>
      <c r="AR495" s="70"/>
      <c r="AS495" s="70"/>
      <c r="AT495" s="70"/>
      <c r="AU495" s="70"/>
      <c r="AV495" s="70"/>
      <c r="AW495" s="70"/>
      <c r="AX495" s="70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7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70"/>
      <c r="AQ496" s="70"/>
      <c r="AR496" s="70"/>
      <c r="AS496" s="70"/>
      <c r="AT496" s="70"/>
      <c r="AU496" s="70"/>
      <c r="AV496" s="70"/>
      <c r="AW496" s="70"/>
      <c r="AX496" s="70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7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70"/>
      <c r="AQ497" s="70"/>
      <c r="AR497" s="70"/>
      <c r="AS497" s="70"/>
      <c r="AT497" s="70"/>
      <c r="AU497" s="70"/>
      <c r="AV497" s="70"/>
      <c r="AW497" s="70"/>
      <c r="AX497" s="70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7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70"/>
      <c r="AQ498" s="70"/>
      <c r="AR498" s="70"/>
      <c r="AS498" s="70"/>
      <c r="AT498" s="70"/>
      <c r="AU498" s="70"/>
      <c r="AV498" s="70"/>
      <c r="AW498" s="70"/>
      <c r="AX498" s="70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7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70"/>
      <c r="AQ499" s="70"/>
      <c r="AR499" s="70"/>
      <c r="AS499" s="70"/>
      <c r="AT499" s="70"/>
      <c r="AU499" s="70"/>
      <c r="AV499" s="70"/>
      <c r="AW499" s="70"/>
      <c r="AX499" s="70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7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70"/>
      <c r="AQ500" s="70"/>
      <c r="AR500" s="70"/>
      <c r="AS500" s="70"/>
      <c r="AT500" s="70"/>
      <c r="AU500" s="70"/>
      <c r="AV500" s="70"/>
      <c r="AW500" s="70"/>
      <c r="AX500" s="70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7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70"/>
      <c r="AQ501" s="70"/>
      <c r="AR501" s="70"/>
      <c r="AS501" s="70"/>
      <c r="AT501" s="70"/>
      <c r="AU501" s="70"/>
      <c r="AV501" s="70"/>
      <c r="AW501" s="70"/>
      <c r="AX501" s="70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7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70"/>
      <c r="AQ502" s="70"/>
      <c r="AR502" s="70"/>
      <c r="AS502" s="70"/>
      <c r="AT502" s="70"/>
      <c r="AU502" s="70"/>
      <c r="AV502" s="70"/>
      <c r="AW502" s="70"/>
      <c r="AX502" s="70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7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70"/>
      <c r="AQ503" s="70"/>
      <c r="AR503" s="70"/>
      <c r="AS503" s="70"/>
      <c r="AT503" s="70"/>
      <c r="AU503" s="70"/>
      <c r="AV503" s="70"/>
      <c r="AW503" s="70"/>
      <c r="AX503" s="70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7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70"/>
      <c r="AQ504" s="70"/>
      <c r="AR504" s="70"/>
      <c r="AS504" s="70"/>
      <c r="AT504" s="70"/>
      <c r="AU504" s="70"/>
      <c r="AV504" s="70"/>
      <c r="AW504" s="70"/>
      <c r="AX504" s="70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7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70"/>
      <c r="AQ505" s="70"/>
      <c r="AR505" s="70"/>
      <c r="AS505" s="70"/>
      <c r="AT505" s="70"/>
      <c r="AU505" s="70"/>
      <c r="AV505" s="70"/>
      <c r="AW505" s="70"/>
      <c r="AX505" s="70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7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70"/>
      <c r="AQ506" s="70"/>
      <c r="AR506" s="70"/>
      <c r="AS506" s="70"/>
      <c r="AT506" s="70"/>
      <c r="AU506" s="70"/>
      <c r="AV506" s="70"/>
      <c r="AW506" s="70"/>
      <c r="AX506" s="70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7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70"/>
      <c r="AQ507" s="70"/>
      <c r="AR507" s="70"/>
      <c r="AS507" s="70"/>
      <c r="AT507" s="70"/>
      <c r="AU507" s="70"/>
      <c r="AV507" s="70"/>
      <c r="AW507" s="70"/>
      <c r="AX507" s="70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7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70"/>
      <c r="AQ508" s="70"/>
      <c r="AR508" s="70"/>
      <c r="AS508" s="70"/>
      <c r="AT508" s="70"/>
      <c r="AU508" s="70"/>
      <c r="AV508" s="70"/>
      <c r="AW508" s="70"/>
      <c r="AX508" s="70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7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70"/>
      <c r="AQ509" s="70"/>
      <c r="AR509" s="70"/>
      <c r="AS509" s="70"/>
      <c r="AT509" s="70"/>
      <c r="AU509" s="70"/>
      <c r="AV509" s="70"/>
      <c r="AW509" s="70"/>
      <c r="AX509" s="70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7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70"/>
      <c r="AQ510" s="70"/>
      <c r="AR510" s="70"/>
      <c r="AS510" s="70"/>
      <c r="AT510" s="70"/>
      <c r="AU510" s="70"/>
      <c r="AV510" s="70"/>
      <c r="AW510" s="70"/>
      <c r="AX510" s="70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7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70"/>
      <c r="AQ511" s="70"/>
      <c r="AR511" s="70"/>
      <c r="AS511" s="70"/>
      <c r="AT511" s="70"/>
      <c r="AU511" s="70"/>
      <c r="AV511" s="70"/>
      <c r="AW511" s="70"/>
      <c r="AX511" s="70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7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70"/>
      <c r="AQ512" s="70"/>
      <c r="AR512" s="70"/>
      <c r="AS512" s="70"/>
      <c r="AT512" s="70"/>
      <c r="AU512" s="70"/>
      <c r="AV512" s="70"/>
      <c r="AW512" s="70"/>
      <c r="AX512" s="70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7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70"/>
      <c r="AQ513" s="70"/>
      <c r="AR513" s="70"/>
      <c r="AS513" s="70"/>
      <c r="AT513" s="70"/>
      <c r="AU513" s="70"/>
      <c r="AV513" s="70"/>
      <c r="AW513" s="70"/>
      <c r="AX513" s="70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7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70"/>
      <c r="AQ514" s="70"/>
      <c r="AR514" s="70"/>
      <c r="AS514" s="70"/>
      <c r="AT514" s="70"/>
      <c r="AU514" s="70"/>
      <c r="AV514" s="70"/>
      <c r="AW514" s="70"/>
      <c r="AX514" s="70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7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70"/>
      <c r="AQ515" s="70"/>
      <c r="AR515" s="70"/>
      <c r="AS515" s="70"/>
      <c r="AT515" s="70"/>
      <c r="AU515" s="70"/>
      <c r="AV515" s="70"/>
      <c r="AW515" s="70"/>
      <c r="AX515" s="70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7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70"/>
      <c r="AQ516" s="70"/>
      <c r="AR516" s="70"/>
      <c r="AS516" s="70"/>
      <c r="AT516" s="70"/>
      <c r="AU516" s="70"/>
      <c r="AV516" s="70"/>
      <c r="AW516" s="70"/>
      <c r="AX516" s="70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7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70"/>
      <c r="AQ517" s="70"/>
      <c r="AR517" s="70"/>
      <c r="AS517" s="70"/>
      <c r="AT517" s="70"/>
      <c r="AU517" s="70"/>
      <c r="AV517" s="70"/>
      <c r="AW517" s="70"/>
      <c r="AX517" s="70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7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70"/>
      <c r="AQ518" s="70"/>
      <c r="AR518" s="70"/>
      <c r="AS518" s="70"/>
      <c r="AT518" s="70"/>
      <c r="AU518" s="70"/>
      <c r="AV518" s="70"/>
      <c r="AW518" s="70"/>
      <c r="AX518" s="70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7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70"/>
      <c r="AQ519" s="70"/>
      <c r="AR519" s="70"/>
      <c r="AS519" s="70"/>
      <c r="AT519" s="70"/>
      <c r="AU519" s="70"/>
      <c r="AV519" s="70"/>
      <c r="AW519" s="70"/>
      <c r="AX519" s="70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7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70"/>
      <c r="AQ520" s="70"/>
      <c r="AR520" s="70"/>
      <c r="AS520" s="70"/>
      <c r="AT520" s="70"/>
      <c r="AU520" s="70"/>
      <c r="AV520" s="70"/>
      <c r="AW520" s="70"/>
      <c r="AX520" s="70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7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70"/>
      <c r="AQ521" s="70"/>
      <c r="AR521" s="70"/>
      <c r="AS521" s="70"/>
      <c r="AT521" s="70"/>
      <c r="AU521" s="70"/>
      <c r="AV521" s="70"/>
      <c r="AW521" s="70"/>
      <c r="AX521" s="70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7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70"/>
      <c r="AQ522" s="70"/>
      <c r="AR522" s="70"/>
      <c r="AS522" s="70"/>
      <c r="AT522" s="70"/>
      <c r="AU522" s="70"/>
      <c r="AV522" s="70"/>
      <c r="AW522" s="70"/>
      <c r="AX522" s="70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7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70"/>
      <c r="AQ523" s="70"/>
      <c r="AR523" s="70"/>
      <c r="AS523" s="70"/>
      <c r="AT523" s="70"/>
      <c r="AU523" s="70"/>
      <c r="AV523" s="70"/>
      <c r="AW523" s="70"/>
      <c r="AX523" s="70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7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70"/>
      <c r="AQ524" s="70"/>
      <c r="AR524" s="70"/>
      <c r="AS524" s="70"/>
      <c r="AT524" s="70"/>
      <c r="AU524" s="70"/>
      <c r="AV524" s="70"/>
      <c r="AW524" s="70"/>
      <c r="AX524" s="70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7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70"/>
      <c r="AQ525" s="70"/>
      <c r="AR525" s="70"/>
      <c r="AS525" s="70"/>
      <c r="AT525" s="70"/>
      <c r="AU525" s="70"/>
      <c r="AV525" s="70"/>
      <c r="AW525" s="70"/>
      <c r="AX525" s="70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7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70"/>
      <c r="AQ526" s="70"/>
      <c r="AR526" s="70"/>
      <c r="AS526" s="70"/>
      <c r="AT526" s="70"/>
      <c r="AU526" s="70"/>
      <c r="AV526" s="70"/>
      <c r="AW526" s="70"/>
      <c r="AX526" s="70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7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70"/>
      <c r="AQ527" s="70"/>
      <c r="AR527" s="70"/>
      <c r="AS527" s="70"/>
      <c r="AT527" s="70"/>
      <c r="AU527" s="70"/>
      <c r="AV527" s="70"/>
      <c r="AW527" s="70"/>
      <c r="AX527" s="70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7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70"/>
      <c r="AQ528" s="70"/>
      <c r="AR528" s="70"/>
      <c r="AS528" s="70"/>
      <c r="AT528" s="70"/>
      <c r="AU528" s="70"/>
      <c r="AV528" s="70"/>
      <c r="AW528" s="70"/>
      <c r="AX528" s="70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7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70"/>
      <c r="AQ529" s="70"/>
      <c r="AR529" s="70"/>
      <c r="AS529" s="70"/>
      <c r="AT529" s="70"/>
      <c r="AU529" s="70"/>
      <c r="AV529" s="70"/>
      <c r="AW529" s="70"/>
      <c r="AX529" s="70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7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70"/>
      <c r="AQ530" s="70"/>
      <c r="AR530" s="70"/>
      <c r="AS530" s="70"/>
      <c r="AT530" s="70"/>
      <c r="AU530" s="70"/>
      <c r="AV530" s="70"/>
      <c r="AW530" s="70"/>
      <c r="AX530" s="70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7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70"/>
      <c r="AQ531" s="70"/>
      <c r="AR531" s="70"/>
      <c r="AS531" s="70"/>
      <c r="AT531" s="70"/>
      <c r="AU531" s="70"/>
      <c r="AV531" s="70"/>
      <c r="AW531" s="70"/>
      <c r="AX531" s="70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7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70"/>
      <c r="AQ532" s="70"/>
      <c r="AR532" s="70"/>
      <c r="AS532" s="70"/>
      <c r="AT532" s="70"/>
      <c r="AU532" s="70"/>
      <c r="AV532" s="70"/>
      <c r="AW532" s="70"/>
      <c r="AX532" s="70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7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70"/>
      <c r="AQ533" s="70"/>
      <c r="AR533" s="70"/>
      <c r="AS533" s="70"/>
      <c r="AT533" s="70"/>
      <c r="AU533" s="70"/>
      <c r="AV533" s="70"/>
      <c r="AW533" s="70"/>
      <c r="AX533" s="70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7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70"/>
      <c r="AQ534" s="70"/>
      <c r="AR534" s="70"/>
      <c r="AS534" s="70"/>
      <c r="AT534" s="70"/>
      <c r="AU534" s="70"/>
      <c r="AV534" s="70"/>
      <c r="AW534" s="70"/>
      <c r="AX534" s="70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7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70"/>
      <c r="AQ535" s="70"/>
      <c r="AR535" s="70"/>
      <c r="AS535" s="70"/>
      <c r="AT535" s="70"/>
      <c r="AU535" s="70"/>
      <c r="AV535" s="70"/>
      <c r="AW535" s="70"/>
      <c r="AX535" s="70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7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70"/>
      <c r="AQ536" s="70"/>
      <c r="AR536" s="70"/>
      <c r="AS536" s="70"/>
      <c r="AT536" s="70"/>
      <c r="AU536" s="70"/>
      <c r="AV536" s="70"/>
      <c r="AW536" s="70"/>
      <c r="AX536" s="70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7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70"/>
      <c r="AQ537" s="70"/>
      <c r="AR537" s="70"/>
      <c r="AS537" s="70"/>
      <c r="AT537" s="70"/>
      <c r="AU537" s="70"/>
      <c r="AV537" s="70"/>
      <c r="AW537" s="70"/>
      <c r="AX537" s="70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7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70"/>
      <c r="AQ538" s="70"/>
      <c r="AR538" s="70"/>
      <c r="AS538" s="70"/>
      <c r="AT538" s="70"/>
      <c r="AU538" s="70"/>
      <c r="AV538" s="70"/>
      <c r="AW538" s="70"/>
      <c r="AX538" s="70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7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70"/>
      <c r="AQ539" s="70"/>
      <c r="AR539" s="70"/>
      <c r="AS539" s="70"/>
      <c r="AT539" s="70"/>
      <c r="AU539" s="70"/>
      <c r="AV539" s="70"/>
      <c r="AW539" s="70"/>
      <c r="AX539" s="70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7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70"/>
      <c r="AQ540" s="70"/>
      <c r="AR540" s="70"/>
      <c r="AS540" s="70"/>
      <c r="AT540" s="70"/>
      <c r="AU540" s="70"/>
      <c r="AV540" s="70"/>
      <c r="AW540" s="70"/>
      <c r="AX540" s="70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7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70"/>
      <c r="AQ541" s="70"/>
      <c r="AR541" s="70"/>
      <c r="AS541" s="70"/>
      <c r="AT541" s="70"/>
      <c r="AU541" s="70"/>
      <c r="AV541" s="70"/>
      <c r="AW541" s="70"/>
      <c r="AX541" s="70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7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70"/>
      <c r="AQ542" s="70"/>
      <c r="AR542" s="70"/>
      <c r="AS542" s="70"/>
      <c r="AT542" s="70"/>
      <c r="AU542" s="70"/>
      <c r="AV542" s="70"/>
      <c r="AW542" s="70"/>
      <c r="AX542" s="70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7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70"/>
      <c r="AQ543" s="70"/>
      <c r="AR543" s="70"/>
      <c r="AS543" s="70"/>
      <c r="AT543" s="70"/>
      <c r="AU543" s="70"/>
      <c r="AV543" s="70"/>
      <c r="AW543" s="70"/>
      <c r="AX543" s="70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7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70"/>
      <c r="AQ544" s="70"/>
      <c r="AR544" s="70"/>
      <c r="AS544" s="70"/>
      <c r="AT544" s="70"/>
      <c r="AU544" s="70"/>
      <c r="AV544" s="70"/>
      <c r="AW544" s="70"/>
      <c r="AX544" s="70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7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70"/>
      <c r="AQ545" s="70"/>
      <c r="AR545" s="70"/>
      <c r="AS545" s="70"/>
      <c r="AT545" s="70"/>
      <c r="AU545" s="70"/>
      <c r="AV545" s="70"/>
      <c r="AW545" s="70"/>
      <c r="AX545" s="70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7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70"/>
      <c r="AQ546" s="70"/>
      <c r="AR546" s="70"/>
      <c r="AS546" s="70"/>
      <c r="AT546" s="70"/>
      <c r="AU546" s="70"/>
      <c r="AV546" s="70"/>
      <c r="AW546" s="70"/>
      <c r="AX546" s="70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7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70"/>
      <c r="AQ547" s="70"/>
      <c r="AR547" s="70"/>
      <c r="AS547" s="70"/>
      <c r="AT547" s="70"/>
      <c r="AU547" s="70"/>
      <c r="AV547" s="70"/>
      <c r="AW547" s="70"/>
      <c r="AX547" s="70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7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70"/>
      <c r="AQ548" s="70"/>
      <c r="AR548" s="70"/>
      <c r="AS548" s="70"/>
      <c r="AT548" s="70"/>
      <c r="AU548" s="70"/>
      <c r="AV548" s="70"/>
      <c r="AW548" s="70"/>
      <c r="AX548" s="70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7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70"/>
      <c r="AQ549" s="70"/>
      <c r="AR549" s="70"/>
      <c r="AS549" s="70"/>
      <c r="AT549" s="70"/>
      <c r="AU549" s="70"/>
      <c r="AV549" s="70"/>
      <c r="AW549" s="70"/>
      <c r="AX549" s="70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7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70"/>
      <c r="AQ550" s="70"/>
      <c r="AR550" s="70"/>
      <c r="AS550" s="70"/>
      <c r="AT550" s="70"/>
      <c r="AU550" s="70"/>
      <c r="AV550" s="70"/>
      <c r="AW550" s="70"/>
      <c r="AX550" s="70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7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70"/>
      <c r="AQ551" s="70"/>
      <c r="AR551" s="70"/>
      <c r="AS551" s="70"/>
      <c r="AT551" s="70"/>
      <c r="AU551" s="70"/>
      <c r="AV551" s="70"/>
      <c r="AW551" s="70"/>
      <c r="AX551" s="70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7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70"/>
      <c r="AQ552" s="70"/>
      <c r="AR552" s="70"/>
      <c r="AS552" s="70"/>
      <c r="AT552" s="70"/>
      <c r="AU552" s="70"/>
      <c r="AV552" s="70"/>
      <c r="AW552" s="70"/>
      <c r="AX552" s="70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7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70"/>
      <c r="AQ553" s="70"/>
      <c r="AR553" s="70"/>
      <c r="AS553" s="70"/>
      <c r="AT553" s="70"/>
      <c r="AU553" s="70"/>
      <c r="AV553" s="70"/>
      <c r="AW553" s="70"/>
      <c r="AX553" s="70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7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70"/>
      <c r="AQ554" s="70"/>
      <c r="AR554" s="70"/>
      <c r="AS554" s="70"/>
      <c r="AT554" s="70"/>
      <c r="AU554" s="70"/>
      <c r="AV554" s="70"/>
      <c r="AW554" s="70"/>
      <c r="AX554" s="70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7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70"/>
      <c r="AQ555" s="70"/>
      <c r="AR555" s="70"/>
      <c r="AS555" s="70"/>
      <c r="AT555" s="70"/>
      <c r="AU555" s="70"/>
      <c r="AV555" s="70"/>
      <c r="AW555" s="70"/>
      <c r="AX555" s="70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7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70"/>
      <c r="AQ556" s="70"/>
      <c r="AR556" s="70"/>
      <c r="AS556" s="70"/>
      <c r="AT556" s="70"/>
      <c r="AU556" s="70"/>
      <c r="AV556" s="70"/>
      <c r="AW556" s="70"/>
      <c r="AX556" s="70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7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70"/>
      <c r="AQ557" s="70"/>
      <c r="AR557" s="70"/>
      <c r="AS557" s="70"/>
      <c r="AT557" s="70"/>
      <c r="AU557" s="70"/>
      <c r="AV557" s="70"/>
      <c r="AW557" s="70"/>
      <c r="AX557" s="70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7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70"/>
      <c r="AQ558" s="70"/>
      <c r="AR558" s="70"/>
      <c r="AS558" s="70"/>
      <c r="AT558" s="70"/>
      <c r="AU558" s="70"/>
      <c r="AV558" s="70"/>
      <c r="AW558" s="70"/>
      <c r="AX558" s="70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7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70"/>
      <c r="AQ559" s="70"/>
      <c r="AR559" s="70"/>
      <c r="AS559" s="70"/>
      <c r="AT559" s="70"/>
      <c r="AU559" s="70"/>
      <c r="AV559" s="70"/>
      <c r="AW559" s="70"/>
      <c r="AX559" s="70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7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70"/>
      <c r="AQ560" s="70"/>
      <c r="AR560" s="70"/>
      <c r="AS560" s="70"/>
      <c r="AT560" s="70"/>
      <c r="AU560" s="70"/>
      <c r="AV560" s="70"/>
      <c r="AW560" s="70"/>
      <c r="AX560" s="70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7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70"/>
      <c r="AQ561" s="70"/>
      <c r="AR561" s="70"/>
      <c r="AS561" s="70"/>
      <c r="AT561" s="70"/>
      <c r="AU561" s="70"/>
      <c r="AV561" s="70"/>
      <c r="AW561" s="70"/>
      <c r="AX561" s="70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7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70"/>
      <c r="AQ562" s="70"/>
      <c r="AR562" s="70"/>
      <c r="AS562" s="70"/>
      <c r="AT562" s="70"/>
      <c r="AU562" s="70"/>
      <c r="AV562" s="70"/>
      <c r="AW562" s="70"/>
      <c r="AX562" s="70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7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70"/>
      <c r="AQ563" s="70"/>
      <c r="AR563" s="70"/>
      <c r="AS563" s="70"/>
      <c r="AT563" s="70"/>
      <c r="AU563" s="70"/>
      <c r="AV563" s="70"/>
      <c r="AW563" s="70"/>
      <c r="AX563" s="70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7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70"/>
      <c r="AQ564" s="70"/>
      <c r="AR564" s="70"/>
      <c r="AS564" s="70"/>
      <c r="AT564" s="70"/>
      <c r="AU564" s="70"/>
      <c r="AV564" s="70"/>
      <c r="AW564" s="70"/>
      <c r="AX564" s="70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7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70"/>
      <c r="AQ565" s="70"/>
      <c r="AR565" s="70"/>
      <c r="AS565" s="70"/>
      <c r="AT565" s="70"/>
      <c r="AU565" s="70"/>
      <c r="AV565" s="70"/>
      <c r="AW565" s="70"/>
      <c r="AX565" s="70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7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70"/>
      <c r="AQ566" s="70"/>
      <c r="AR566" s="70"/>
      <c r="AS566" s="70"/>
      <c r="AT566" s="70"/>
      <c r="AU566" s="70"/>
      <c r="AV566" s="70"/>
      <c r="AW566" s="70"/>
      <c r="AX566" s="70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7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70"/>
      <c r="AQ567" s="70"/>
      <c r="AR567" s="70"/>
      <c r="AS567" s="70"/>
      <c r="AT567" s="70"/>
      <c r="AU567" s="70"/>
      <c r="AV567" s="70"/>
      <c r="AW567" s="70"/>
      <c r="AX567" s="70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7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70"/>
      <c r="AQ568" s="70"/>
      <c r="AR568" s="70"/>
      <c r="AS568" s="70"/>
      <c r="AT568" s="70"/>
      <c r="AU568" s="70"/>
      <c r="AV568" s="70"/>
      <c r="AW568" s="70"/>
      <c r="AX568" s="70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7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70"/>
      <c r="AQ569" s="70"/>
      <c r="AR569" s="70"/>
      <c r="AS569" s="70"/>
      <c r="AT569" s="70"/>
      <c r="AU569" s="70"/>
      <c r="AV569" s="70"/>
      <c r="AW569" s="70"/>
      <c r="AX569" s="70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7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70"/>
      <c r="AQ570" s="70"/>
      <c r="AR570" s="70"/>
      <c r="AS570" s="70"/>
      <c r="AT570" s="70"/>
      <c r="AU570" s="70"/>
      <c r="AV570" s="70"/>
      <c r="AW570" s="70"/>
      <c r="AX570" s="70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7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70"/>
      <c r="AQ571" s="70"/>
      <c r="AR571" s="70"/>
      <c r="AS571" s="70"/>
      <c r="AT571" s="70"/>
      <c r="AU571" s="70"/>
      <c r="AV571" s="70"/>
      <c r="AW571" s="70"/>
      <c r="AX571" s="70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7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70"/>
      <c r="AQ572" s="70"/>
      <c r="AR572" s="70"/>
      <c r="AS572" s="70"/>
      <c r="AT572" s="70"/>
      <c r="AU572" s="70"/>
      <c r="AV572" s="70"/>
      <c r="AW572" s="70"/>
      <c r="AX572" s="70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7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70"/>
      <c r="AQ573" s="70"/>
      <c r="AR573" s="70"/>
      <c r="AS573" s="70"/>
      <c r="AT573" s="70"/>
      <c r="AU573" s="70"/>
      <c r="AV573" s="70"/>
      <c r="AW573" s="70"/>
      <c r="AX573" s="70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7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70"/>
      <c r="AQ574" s="70"/>
      <c r="AR574" s="70"/>
      <c r="AS574" s="70"/>
      <c r="AT574" s="70"/>
      <c r="AU574" s="70"/>
      <c r="AV574" s="70"/>
      <c r="AW574" s="70"/>
      <c r="AX574" s="70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7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70"/>
      <c r="AQ575" s="70"/>
      <c r="AR575" s="70"/>
      <c r="AS575" s="70"/>
      <c r="AT575" s="70"/>
      <c r="AU575" s="70"/>
      <c r="AV575" s="70"/>
      <c r="AW575" s="70"/>
      <c r="AX575" s="70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7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70"/>
      <c r="AQ576" s="70"/>
      <c r="AR576" s="70"/>
      <c r="AS576" s="70"/>
      <c r="AT576" s="70"/>
      <c r="AU576" s="70"/>
      <c r="AV576" s="70"/>
      <c r="AW576" s="70"/>
      <c r="AX576" s="70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7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70"/>
      <c r="AQ577" s="70"/>
      <c r="AR577" s="70"/>
      <c r="AS577" s="70"/>
      <c r="AT577" s="70"/>
      <c r="AU577" s="70"/>
      <c r="AV577" s="70"/>
      <c r="AW577" s="70"/>
      <c r="AX577" s="70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7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70"/>
      <c r="AQ578" s="70"/>
      <c r="AR578" s="70"/>
      <c r="AS578" s="70"/>
      <c r="AT578" s="70"/>
      <c r="AU578" s="70"/>
      <c r="AV578" s="70"/>
      <c r="AW578" s="70"/>
      <c r="AX578" s="70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7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70"/>
      <c r="AQ579" s="70"/>
      <c r="AR579" s="70"/>
      <c r="AS579" s="70"/>
      <c r="AT579" s="70"/>
      <c r="AU579" s="70"/>
      <c r="AV579" s="70"/>
      <c r="AW579" s="70"/>
      <c r="AX579" s="70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7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70"/>
      <c r="AQ580" s="70"/>
      <c r="AR580" s="70"/>
      <c r="AS580" s="70"/>
      <c r="AT580" s="70"/>
      <c r="AU580" s="70"/>
      <c r="AV580" s="70"/>
      <c r="AW580" s="70"/>
      <c r="AX580" s="70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7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70"/>
      <c r="AQ581" s="70"/>
      <c r="AR581" s="70"/>
      <c r="AS581" s="70"/>
      <c r="AT581" s="70"/>
      <c r="AU581" s="70"/>
      <c r="AV581" s="70"/>
      <c r="AW581" s="70"/>
      <c r="AX581" s="70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7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70"/>
      <c r="AQ582" s="70"/>
      <c r="AR582" s="70"/>
      <c r="AS582" s="70"/>
      <c r="AT582" s="70"/>
      <c r="AU582" s="70"/>
      <c r="AV582" s="70"/>
      <c r="AW582" s="70"/>
      <c r="AX582" s="70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7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70"/>
      <c r="AQ583" s="70"/>
      <c r="AR583" s="70"/>
      <c r="AS583" s="70"/>
      <c r="AT583" s="70"/>
      <c r="AU583" s="70"/>
      <c r="AV583" s="70"/>
      <c r="AW583" s="70"/>
      <c r="AX583" s="70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7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70"/>
      <c r="AQ584" s="70"/>
      <c r="AR584" s="70"/>
      <c r="AS584" s="70"/>
      <c r="AT584" s="70"/>
      <c r="AU584" s="70"/>
      <c r="AV584" s="70"/>
      <c r="AW584" s="70"/>
      <c r="AX584" s="70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7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70"/>
      <c r="AQ585" s="70"/>
      <c r="AR585" s="70"/>
      <c r="AS585" s="70"/>
      <c r="AT585" s="70"/>
      <c r="AU585" s="70"/>
      <c r="AV585" s="70"/>
      <c r="AW585" s="70"/>
      <c r="AX585" s="70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7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70"/>
      <c r="AQ586" s="70"/>
      <c r="AR586" s="70"/>
      <c r="AS586" s="70"/>
      <c r="AT586" s="70"/>
      <c r="AU586" s="70"/>
      <c r="AV586" s="70"/>
      <c r="AW586" s="70"/>
      <c r="AX586" s="70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7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70"/>
      <c r="AQ587" s="70"/>
      <c r="AR587" s="70"/>
      <c r="AS587" s="70"/>
      <c r="AT587" s="70"/>
      <c r="AU587" s="70"/>
      <c r="AV587" s="70"/>
      <c r="AW587" s="70"/>
      <c r="AX587" s="70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7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70"/>
      <c r="AQ588" s="70"/>
      <c r="AR588" s="70"/>
      <c r="AS588" s="70"/>
      <c r="AT588" s="70"/>
      <c r="AU588" s="70"/>
      <c r="AV588" s="70"/>
      <c r="AW588" s="70"/>
      <c r="AX588" s="70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7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70"/>
      <c r="AQ589" s="70"/>
      <c r="AR589" s="70"/>
      <c r="AS589" s="70"/>
      <c r="AT589" s="70"/>
      <c r="AU589" s="70"/>
      <c r="AV589" s="70"/>
      <c r="AW589" s="70"/>
      <c r="AX589" s="70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7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70"/>
      <c r="AQ590" s="70"/>
      <c r="AR590" s="70"/>
      <c r="AS590" s="70"/>
      <c r="AT590" s="70"/>
      <c r="AU590" s="70"/>
      <c r="AV590" s="70"/>
      <c r="AW590" s="70"/>
      <c r="AX590" s="70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7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70"/>
      <c r="AQ591" s="70"/>
      <c r="AR591" s="70"/>
      <c r="AS591" s="70"/>
      <c r="AT591" s="70"/>
      <c r="AU591" s="70"/>
      <c r="AV591" s="70"/>
      <c r="AW591" s="70"/>
      <c r="AX591" s="70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7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70"/>
      <c r="AQ592" s="70"/>
      <c r="AR592" s="70"/>
      <c r="AS592" s="70"/>
      <c r="AT592" s="70"/>
      <c r="AU592" s="70"/>
      <c r="AV592" s="70"/>
      <c r="AW592" s="70"/>
      <c r="AX592" s="70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7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70"/>
      <c r="AQ593" s="70"/>
      <c r="AR593" s="70"/>
      <c r="AS593" s="70"/>
      <c r="AT593" s="70"/>
      <c r="AU593" s="70"/>
      <c r="AV593" s="70"/>
      <c r="AW593" s="70"/>
      <c r="AX593" s="70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7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70"/>
      <c r="AQ594" s="70"/>
      <c r="AR594" s="70"/>
      <c r="AS594" s="70"/>
      <c r="AT594" s="70"/>
      <c r="AU594" s="70"/>
      <c r="AV594" s="70"/>
      <c r="AW594" s="70"/>
      <c r="AX594" s="70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7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70"/>
      <c r="AQ595" s="70"/>
      <c r="AR595" s="70"/>
      <c r="AS595" s="70"/>
      <c r="AT595" s="70"/>
      <c r="AU595" s="70"/>
      <c r="AV595" s="70"/>
      <c r="AW595" s="70"/>
      <c r="AX595" s="70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7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70"/>
      <c r="AQ596" s="70"/>
      <c r="AR596" s="70"/>
      <c r="AS596" s="70"/>
      <c r="AT596" s="70"/>
      <c r="AU596" s="70"/>
      <c r="AV596" s="70"/>
      <c r="AW596" s="70"/>
      <c r="AX596" s="70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7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70"/>
      <c r="AQ597" s="70"/>
      <c r="AR597" s="70"/>
      <c r="AS597" s="70"/>
      <c r="AT597" s="70"/>
      <c r="AU597" s="70"/>
      <c r="AV597" s="70"/>
      <c r="AW597" s="70"/>
      <c r="AX597" s="70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7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70"/>
      <c r="AQ598" s="70"/>
      <c r="AR598" s="70"/>
      <c r="AS598" s="70"/>
      <c r="AT598" s="70"/>
      <c r="AU598" s="70"/>
      <c r="AV598" s="70"/>
      <c r="AW598" s="70"/>
      <c r="AX598" s="70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7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70"/>
      <c r="AQ599" s="70"/>
      <c r="AR599" s="70"/>
      <c r="AS599" s="70"/>
      <c r="AT599" s="70"/>
      <c r="AU599" s="70"/>
      <c r="AV599" s="70"/>
      <c r="AW599" s="70"/>
      <c r="AX599" s="70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7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70"/>
      <c r="AQ600" s="70"/>
      <c r="AR600" s="70"/>
      <c r="AS600" s="70"/>
      <c r="AT600" s="70"/>
      <c r="AU600" s="70"/>
      <c r="AV600" s="70"/>
      <c r="AW600" s="70"/>
      <c r="AX600" s="70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7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70"/>
      <c r="AQ601" s="70"/>
      <c r="AR601" s="70"/>
      <c r="AS601" s="70"/>
      <c r="AT601" s="70"/>
      <c r="AU601" s="70"/>
      <c r="AV601" s="70"/>
      <c r="AW601" s="70"/>
      <c r="AX601" s="70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7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70"/>
      <c r="AQ602" s="70"/>
      <c r="AR602" s="70"/>
      <c r="AS602" s="70"/>
      <c r="AT602" s="70"/>
      <c r="AU602" s="70"/>
      <c r="AV602" s="70"/>
      <c r="AW602" s="70"/>
      <c r="AX602" s="70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7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70"/>
      <c r="AQ603" s="70"/>
      <c r="AR603" s="70"/>
      <c r="AS603" s="70"/>
      <c r="AT603" s="70"/>
      <c r="AU603" s="70"/>
      <c r="AV603" s="70"/>
      <c r="AW603" s="70"/>
      <c r="AX603" s="70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7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70"/>
      <c r="AQ604" s="70"/>
      <c r="AR604" s="70"/>
      <c r="AS604" s="70"/>
      <c r="AT604" s="70"/>
      <c r="AU604" s="70"/>
      <c r="AV604" s="70"/>
      <c r="AW604" s="70"/>
      <c r="AX604" s="70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7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70"/>
      <c r="AQ605" s="70"/>
      <c r="AR605" s="70"/>
      <c r="AS605" s="70"/>
      <c r="AT605" s="70"/>
      <c r="AU605" s="70"/>
      <c r="AV605" s="70"/>
      <c r="AW605" s="70"/>
      <c r="AX605" s="70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7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70"/>
      <c r="AQ606" s="70"/>
      <c r="AR606" s="70"/>
      <c r="AS606" s="70"/>
      <c r="AT606" s="70"/>
      <c r="AU606" s="70"/>
      <c r="AV606" s="70"/>
      <c r="AW606" s="70"/>
      <c r="AX606" s="70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7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70"/>
      <c r="AQ607" s="70"/>
      <c r="AR607" s="70"/>
      <c r="AS607" s="70"/>
      <c r="AT607" s="70"/>
      <c r="AU607" s="70"/>
      <c r="AV607" s="70"/>
      <c r="AW607" s="70"/>
      <c r="AX607" s="70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7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70"/>
      <c r="AQ608" s="70"/>
      <c r="AR608" s="70"/>
      <c r="AS608" s="70"/>
      <c r="AT608" s="70"/>
      <c r="AU608" s="70"/>
      <c r="AV608" s="70"/>
      <c r="AW608" s="70"/>
      <c r="AX608" s="70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7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70"/>
      <c r="AQ609" s="70"/>
      <c r="AR609" s="70"/>
      <c r="AS609" s="70"/>
      <c r="AT609" s="70"/>
      <c r="AU609" s="70"/>
      <c r="AV609" s="70"/>
      <c r="AW609" s="70"/>
      <c r="AX609" s="70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7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70"/>
      <c r="AQ610" s="70"/>
      <c r="AR610" s="70"/>
      <c r="AS610" s="70"/>
      <c r="AT610" s="70"/>
      <c r="AU610" s="70"/>
      <c r="AV610" s="70"/>
      <c r="AW610" s="70"/>
      <c r="AX610" s="70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7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70"/>
      <c r="AQ611" s="70"/>
      <c r="AR611" s="70"/>
      <c r="AS611" s="70"/>
      <c r="AT611" s="70"/>
      <c r="AU611" s="70"/>
      <c r="AV611" s="70"/>
      <c r="AW611" s="70"/>
      <c r="AX611" s="70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7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70"/>
      <c r="AQ612" s="70"/>
      <c r="AR612" s="70"/>
      <c r="AS612" s="70"/>
      <c r="AT612" s="70"/>
      <c r="AU612" s="70"/>
      <c r="AV612" s="70"/>
      <c r="AW612" s="70"/>
      <c r="AX612" s="70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7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70"/>
      <c r="AQ613" s="70"/>
      <c r="AR613" s="70"/>
      <c r="AS613" s="70"/>
      <c r="AT613" s="70"/>
      <c r="AU613" s="70"/>
      <c r="AV613" s="70"/>
      <c r="AW613" s="70"/>
      <c r="AX613" s="70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7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70"/>
      <c r="AQ614" s="70"/>
      <c r="AR614" s="70"/>
      <c r="AS614" s="70"/>
      <c r="AT614" s="70"/>
      <c r="AU614" s="70"/>
      <c r="AV614" s="70"/>
      <c r="AW614" s="70"/>
      <c r="AX614" s="70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7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70"/>
      <c r="AQ615" s="70"/>
      <c r="AR615" s="70"/>
      <c r="AS615" s="70"/>
      <c r="AT615" s="70"/>
      <c r="AU615" s="70"/>
      <c r="AV615" s="70"/>
      <c r="AW615" s="70"/>
      <c r="AX615" s="70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7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70"/>
      <c r="AQ616" s="70"/>
      <c r="AR616" s="70"/>
      <c r="AS616" s="70"/>
      <c r="AT616" s="70"/>
      <c r="AU616" s="70"/>
      <c r="AV616" s="70"/>
      <c r="AW616" s="70"/>
      <c r="AX616" s="70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7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70"/>
      <c r="AQ617" s="70"/>
      <c r="AR617" s="70"/>
      <c r="AS617" s="70"/>
      <c r="AT617" s="70"/>
      <c r="AU617" s="70"/>
      <c r="AV617" s="70"/>
      <c r="AW617" s="70"/>
      <c r="AX617" s="70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7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70"/>
      <c r="AQ618" s="70"/>
      <c r="AR618" s="70"/>
      <c r="AS618" s="70"/>
      <c r="AT618" s="70"/>
      <c r="AU618" s="70"/>
      <c r="AV618" s="70"/>
      <c r="AW618" s="70"/>
      <c r="AX618" s="70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7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70"/>
      <c r="AQ619" s="70"/>
      <c r="AR619" s="70"/>
      <c r="AS619" s="70"/>
      <c r="AT619" s="70"/>
      <c r="AU619" s="70"/>
      <c r="AV619" s="70"/>
      <c r="AW619" s="70"/>
      <c r="AX619" s="70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7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70"/>
      <c r="AQ620" s="70"/>
      <c r="AR620" s="70"/>
      <c r="AS620" s="70"/>
      <c r="AT620" s="70"/>
      <c r="AU620" s="70"/>
      <c r="AV620" s="70"/>
      <c r="AW620" s="70"/>
      <c r="AX620" s="70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7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70"/>
      <c r="AQ621" s="70"/>
      <c r="AR621" s="70"/>
      <c r="AS621" s="70"/>
      <c r="AT621" s="70"/>
      <c r="AU621" s="70"/>
      <c r="AV621" s="70"/>
      <c r="AW621" s="70"/>
      <c r="AX621" s="70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7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70"/>
      <c r="AQ622" s="70"/>
      <c r="AR622" s="70"/>
      <c r="AS622" s="70"/>
      <c r="AT622" s="70"/>
      <c r="AU622" s="70"/>
      <c r="AV622" s="70"/>
      <c r="AW622" s="70"/>
      <c r="AX622" s="70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7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70"/>
      <c r="AQ623" s="70"/>
      <c r="AR623" s="70"/>
      <c r="AS623" s="70"/>
      <c r="AT623" s="70"/>
      <c r="AU623" s="70"/>
      <c r="AV623" s="70"/>
      <c r="AW623" s="70"/>
      <c r="AX623" s="70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7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70"/>
      <c r="AQ624" s="70"/>
      <c r="AR624" s="70"/>
      <c r="AS624" s="70"/>
      <c r="AT624" s="70"/>
      <c r="AU624" s="70"/>
      <c r="AV624" s="70"/>
      <c r="AW624" s="70"/>
      <c r="AX624" s="70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7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70"/>
      <c r="AQ625" s="70"/>
      <c r="AR625" s="70"/>
      <c r="AS625" s="70"/>
      <c r="AT625" s="70"/>
      <c r="AU625" s="70"/>
      <c r="AV625" s="70"/>
      <c r="AW625" s="70"/>
      <c r="AX625" s="70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7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70"/>
      <c r="AQ626" s="70"/>
      <c r="AR626" s="70"/>
      <c r="AS626" s="70"/>
      <c r="AT626" s="70"/>
      <c r="AU626" s="70"/>
      <c r="AV626" s="70"/>
      <c r="AW626" s="70"/>
      <c r="AX626" s="70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7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70"/>
      <c r="AQ627" s="70"/>
      <c r="AR627" s="70"/>
      <c r="AS627" s="70"/>
      <c r="AT627" s="70"/>
      <c r="AU627" s="70"/>
      <c r="AV627" s="70"/>
      <c r="AW627" s="70"/>
      <c r="AX627" s="70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7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70"/>
      <c r="AQ628" s="70"/>
      <c r="AR628" s="70"/>
      <c r="AS628" s="70"/>
      <c r="AT628" s="70"/>
      <c r="AU628" s="70"/>
      <c r="AV628" s="70"/>
      <c r="AW628" s="70"/>
      <c r="AX628" s="70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7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70"/>
      <c r="AQ629" s="70"/>
      <c r="AR629" s="70"/>
      <c r="AS629" s="70"/>
      <c r="AT629" s="70"/>
      <c r="AU629" s="70"/>
      <c r="AV629" s="70"/>
      <c r="AW629" s="70"/>
      <c r="AX629" s="70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7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70"/>
      <c r="AQ630" s="70"/>
      <c r="AR630" s="70"/>
      <c r="AS630" s="70"/>
      <c r="AT630" s="70"/>
      <c r="AU630" s="70"/>
      <c r="AV630" s="70"/>
      <c r="AW630" s="70"/>
      <c r="AX630" s="70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7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70"/>
      <c r="AQ631" s="70"/>
      <c r="AR631" s="70"/>
      <c r="AS631" s="70"/>
      <c r="AT631" s="70"/>
      <c r="AU631" s="70"/>
      <c r="AV631" s="70"/>
      <c r="AW631" s="70"/>
      <c r="AX631" s="70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7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70"/>
      <c r="AQ632" s="70"/>
      <c r="AR632" s="70"/>
      <c r="AS632" s="70"/>
      <c r="AT632" s="70"/>
      <c r="AU632" s="70"/>
      <c r="AV632" s="70"/>
      <c r="AW632" s="70"/>
      <c r="AX632" s="70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7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70"/>
      <c r="AQ633" s="70"/>
      <c r="AR633" s="70"/>
      <c r="AS633" s="70"/>
      <c r="AT633" s="70"/>
      <c r="AU633" s="70"/>
      <c r="AV633" s="70"/>
      <c r="AW633" s="70"/>
      <c r="AX633" s="70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7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70"/>
      <c r="AQ634" s="70"/>
      <c r="AR634" s="70"/>
      <c r="AS634" s="70"/>
      <c r="AT634" s="70"/>
      <c r="AU634" s="70"/>
      <c r="AV634" s="70"/>
      <c r="AW634" s="70"/>
      <c r="AX634" s="70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7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70"/>
      <c r="AQ635" s="70"/>
      <c r="AR635" s="70"/>
      <c r="AS635" s="70"/>
      <c r="AT635" s="70"/>
      <c r="AU635" s="70"/>
      <c r="AV635" s="70"/>
      <c r="AW635" s="70"/>
      <c r="AX635" s="70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7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70"/>
      <c r="AQ636" s="70"/>
      <c r="AR636" s="70"/>
      <c r="AS636" s="70"/>
      <c r="AT636" s="70"/>
      <c r="AU636" s="70"/>
      <c r="AV636" s="70"/>
      <c r="AW636" s="70"/>
      <c r="AX636" s="70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7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70"/>
      <c r="AQ637" s="70"/>
      <c r="AR637" s="70"/>
      <c r="AS637" s="70"/>
      <c r="AT637" s="70"/>
      <c r="AU637" s="70"/>
      <c r="AV637" s="70"/>
      <c r="AW637" s="70"/>
      <c r="AX637" s="70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7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70"/>
      <c r="AQ638" s="70"/>
      <c r="AR638" s="70"/>
      <c r="AS638" s="70"/>
      <c r="AT638" s="70"/>
      <c r="AU638" s="70"/>
      <c r="AV638" s="70"/>
      <c r="AW638" s="70"/>
      <c r="AX638" s="70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7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70"/>
      <c r="AQ639" s="70"/>
      <c r="AR639" s="70"/>
      <c r="AS639" s="70"/>
      <c r="AT639" s="70"/>
      <c r="AU639" s="70"/>
      <c r="AV639" s="70"/>
      <c r="AW639" s="70"/>
      <c r="AX639" s="70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7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70"/>
      <c r="AQ640" s="70"/>
      <c r="AR640" s="70"/>
      <c r="AS640" s="70"/>
      <c r="AT640" s="70"/>
      <c r="AU640" s="70"/>
      <c r="AV640" s="70"/>
      <c r="AW640" s="70"/>
      <c r="AX640" s="70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7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70"/>
      <c r="AQ641" s="70"/>
      <c r="AR641" s="70"/>
      <c r="AS641" s="70"/>
      <c r="AT641" s="70"/>
      <c r="AU641" s="70"/>
      <c r="AV641" s="70"/>
      <c r="AW641" s="70"/>
      <c r="AX641" s="70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7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70"/>
      <c r="AQ642" s="70"/>
      <c r="AR642" s="70"/>
      <c r="AS642" s="70"/>
      <c r="AT642" s="70"/>
      <c r="AU642" s="70"/>
      <c r="AV642" s="70"/>
      <c r="AW642" s="70"/>
      <c r="AX642" s="70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7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70"/>
      <c r="AQ643" s="70"/>
      <c r="AR643" s="70"/>
      <c r="AS643" s="70"/>
      <c r="AT643" s="70"/>
      <c r="AU643" s="70"/>
      <c r="AV643" s="70"/>
      <c r="AW643" s="70"/>
      <c r="AX643" s="70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7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70"/>
      <c r="AQ644" s="70"/>
      <c r="AR644" s="70"/>
      <c r="AS644" s="70"/>
      <c r="AT644" s="70"/>
      <c r="AU644" s="70"/>
      <c r="AV644" s="70"/>
      <c r="AW644" s="70"/>
      <c r="AX644" s="70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7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70"/>
      <c r="AQ645" s="70"/>
      <c r="AR645" s="70"/>
      <c r="AS645" s="70"/>
      <c r="AT645" s="70"/>
      <c r="AU645" s="70"/>
      <c r="AV645" s="70"/>
      <c r="AW645" s="70"/>
      <c r="AX645" s="70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7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70"/>
      <c r="AQ646" s="70"/>
      <c r="AR646" s="70"/>
      <c r="AS646" s="70"/>
      <c r="AT646" s="70"/>
      <c r="AU646" s="70"/>
      <c r="AV646" s="70"/>
      <c r="AW646" s="70"/>
      <c r="AX646" s="70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7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70"/>
      <c r="AQ647" s="70"/>
      <c r="AR647" s="70"/>
      <c r="AS647" s="70"/>
      <c r="AT647" s="70"/>
      <c r="AU647" s="70"/>
      <c r="AV647" s="70"/>
      <c r="AW647" s="70"/>
      <c r="AX647" s="70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7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70"/>
      <c r="AQ648" s="70"/>
      <c r="AR648" s="70"/>
      <c r="AS648" s="70"/>
      <c r="AT648" s="70"/>
      <c r="AU648" s="70"/>
      <c r="AV648" s="70"/>
      <c r="AW648" s="70"/>
      <c r="AX648" s="70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7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70"/>
      <c r="AQ649" s="70"/>
      <c r="AR649" s="70"/>
      <c r="AS649" s="70"/>
      <c r="AT649" s="70"/>
      <c r="AU649" s="70"/>
      <c r="AV649" s="70"/>
      <c r="AW649" s="70"/>
      <c r="AX649" s="70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7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70"/>
      <c r="AQ650" s="70"/>
      <c r="AR650" s="70"/>
      <c r="AS650" s="70"/>
      <c r="AT650" s="70"/>
      <c r="AU650" s="70"/>
      <c r="AV650" s="70"/>
      <c r="AW650" s="70"/>
      <c r="AX650" s="70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7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70"/>
      <c r="AQ651" s="70"/>
      <c r="AR651" s="70"/>
      <c r="AS651" s="70"/>
      <c r="AT651" s="70"/>
      <c r="AU651" s="70"/>
      <c r="AV651" s="70"/>
      <c r="AW651" s="70"/>
      <c r="AX651" s="70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7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70"/>
      <c r="AQ652" s="70"/>
      <c r="AR652" s="70"/>
      <c r="AS652" s="70"/>
      <c r="AT652" s="70"/>
      <c r="AU652" s="70"/>
      <c r="AV652" s="70"/>
      <c r="AW652" s="70"/>
      <c r="AX652" s="70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7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70"/>
      <c r="AQ653" s="70"/>
      <c r="AR653" s="70"/>
      <c r="AS653" s="70"/>
      <c r="AT653" s="70"/>
      <c r="AU653" s="70"/>
      <c r="AV653" s="70"/>
      <c r="AW653" s="70"/>
      <c r="AX653" s="70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7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70"/>
      <c r="AQ654" s="70"/>
      <c r="AR654" s="70"/>
      <c r="AS654" s="70"/>
      <c r="AT654" s="70"/>
      <c r="AU654" s="70"/>
      <c r="AV654" s="70"/>
      <c r="AW654" s="70"/>
      <c r="AX654" s="70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7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70"/>
      <c r="AQ655" s="70"/>
      <c r="AR655" s="70"/>
      <c r="AS655" s="70"/>
      <c r="AT655" s="70"/>
      <c r="AU655" s="70"/>
      <c r="AV655" s="70"/>
      <c r="AW655" s="70"/>
      <c r="AX655" s="70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7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70"/>
      <c r="AQ656" s="70"/>
      <c r="AR656" s="70"/>
      <c r="AS656" s="70"/>
      <c r="AT656" s="70"/>
      <c r="AU656" s="70"/>
      <c r="AV656" s="70"/>
      <c r="AW656" s="70"/>
      <c r="AX656" s="70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7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70"/>
      <c r="AQ657" s="70"/>
      <c r="AR657" s="70"/>
      <c r="AS657" s="70"/>
      <c r="AT657" s="70"/>
      <c r="AU657" s="70"/>
      <c r="AV657" s="70"/>
      <c r="AW657" s="70"/>
      <c r="AX657" s="70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7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70"/>
      <c r="AQ658" s="70"/>
      <c r="AR658" s="70"/>
      <c r="AS658" s="70"/>
      <c r="AT658" s="70"/>
      <c r="AU658" s="70"/>
      <c r="AV658" s="70"/>
      <c r="AW658" s="70"/>
      <c r="AX658" s="70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7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70"/>
      <c r="AQ659" s="70"/>
      <c r="AR659" s="70"/>
      <c r="AS659" s="70"/>
      <c r="AT659" s="70"/>
      <c r="AU659" s="70"/>
      <c r="AV659" s="70"/>
      <c r="AW659" s="70"/>
      <c r="AX659" s="70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7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70"/>
      <c r="AQ660" s="70"/>
      <c r="AR660" s="70"/>
      <c r="AS660" s="70"/>
      <c r="AT660" s="70"/>
      <c r="AU660" s="70"/>
      <c r="AV660" s="70"/>
      <c r="AW660" s="70"/>
      <c r="AX660" s="70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7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70"/>
      <c r="AQ661" s="70"/>
      <c r="AR661" s="70"/>
      <c r="AS661" s="70"/>
      <c r="AT661" s="70"/>
      <c r="AU661" s="70"/>
      <c r="AV661" s="70"/>
      <c r="AW661" s="70"/>
      <c r="AX661" s="70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7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70"/>
      <c r="AQ662" s="70"/>
      <c r="AR662" s="70"/>
      <c r="AS662" s="70"/>
      <c r="AT662" s="70"/>
      <c r="AU662" s="70"/>
      <c r="AV662" s="70"/>
      <c r="AW662" s="70"/>
      <c r="AX662" s="70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7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70"/>
      <c r="AQ663" s="70"/>
      <c r="AR663" s="70"/>
      <c r="AS663" s="70"/>
      <c r="AT663" s="70"/>
      <c r="AU663" s="70"/>
      <c r="AV663" s="70"/>
      <c r="AW663" s="70"/>
      <c r="AX663" s="70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7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70"/>
      <c r="AQ664" s="70"/>
      <c r="AR664" s="70"/>
      <c r="AS664" s="70"/>
      <c r="AT664" s="70"/>
      <c r="AU664" s="70"/>
      <c r="AV664" s="70"/>
      <c r="AW664" s="70"/>
      <c r="AX664" s="70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7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70"/>
      <c r="AQ665" s="70"/>
      <c r="AR665" s="70"/>
      <c r="AS665" s="70"/>
      <c r="AT665" s="70"/>
      <c r="AU665" s="70"/>
      <c r="AV665" s="70"/>
      <c r="AW665" s="70"/>
      <c r="AX665" s="70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7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70"/>
      <c r="AQ666" s="70"/>
      <c r="AR666" s="70"/>
      <c r="AS666" s="70"/>
      <c r="AT666" s="70"/>
      <c r="AU666" s="70"/>
      <c r="AV666" s="70"/>
      <c r="AW666" s="70"/>
      <c r="AX666" s="70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7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70"/>
      <c r="AQ667" s="70"/>
      <c r="AR667" s="70"/>
      <c r="AS667" s="70"/>
      <c r="AT667" s="70"/>
      <c r="AU667" s="70"/>
      <c r="AV667" s="70"/>
      <c r="AW667" s="70"/>
      <c r="AX667" s="70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7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70"/>
      <c r="AQ668" s="70"/>
      <c r="AR668" s="70"/>
      <c r="AS668" s="70"/>
      <c r="AT668" s="70"/>
      <c r="AU668" s="70"/>
      <c r="AV668" s="70"/>
      <c r="AW668" s="70"/>
      <c r="AX668" s="70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7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70"/>
      <c r="AQ669" s="70"/>
      <c r="AR669" s="70"/>
      <c r="AS669" s="70"/>
      <c r="AT669" s="70"/>
      <c r="AU669" s="70"/>
      <c r="AV669" s="70"/>
      <c r="AW669" s="70"/>
      <c r="AX669" s="70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7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70"/>
      <c r="AQ670" s="70"/>
      <c r="AR670" s="70"/>
      <c r="AS670" s="70"/>
      <c r="AT670" s="70"/>
      <c r="AU670" s="70"/>
      <c r="AV670" s="70"/>
      <c r="AW670" s="70"/>
      <c r="AX670" s="70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7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70"/>
      <c r="AQ671" s="70"/>
      <c r="AR671" s="70"/>
      <c r="AS671" s="70"/>
      <c r="AT671" s="70"/>
      <c r="AU671" s="70"/>
      <c r="AV671" s="70"/>
      <c r="AW671" s="70"/>
      <c r="AX671" s="70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7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70"/>
      <c r="AQ672" s="70"/>
      <c r="AR672" s="70"/>
      <c r="AS672" s="70"/>
      <c r="AT672" s="70"/>
      <c r="AU672" s="70"/>
      <c r="AV672" s="70"/>
      <c r="AW672" s="70"/>
      <c r="AX672" s="70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7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70"/>
      <c r="AQ673" s="70"/>
      <c r="AR673" s="70"/>
      <c r="AS673" s="70"/>
      <c r="AT673" s="70"/>
      <c r="AU673" s="70"/>
      <c r="AV673" s="70"/>
      <c r="AW673" s="70"/>
      <c r="AX673" s="70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7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70"/>
      <c r="AQ674" s="70"/>
      <c r="AR674" s="70"/>
      <c r="AS674" s="70"/>
      <c r="AT674" s="70"/>
      <c r="AU674" s="70"/>
      <c r="AV674" s="70"/>
      <c r="AW674" s="70"/>
      <c r="AX674" s="70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7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70"/>
      <c r="AQ675" s="70"/>
      <c r="AR675" s="70"/>
      <c r="AS675" s="70"/>
      <c r="AT675" s="70"/>
      <c r="AU675" s="70"/>
      <c r="AV675" s="70"/>
      <c r="AW675" s="70"/>
      <c r="AX675" s="70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7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70"/>
      <c r="AQ676" s="70"/>
      <c r="AR676" s="70"/>
      <c r="AS676" s="70"/>
      <c r="AT676" s="70"/>
      <c r="AU676" s="70"/>
      <c r="AV676" s="70"/>
      <c r="AW676" s="70"/>
      <c r="AX676" s="70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7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70"/>
      <c r="AQ677" s="70"/>
      <c r="AR677" s="70"/>
      <c r="AS677" s="70"/>
      <c r="AT677" s="70"/>
      <c r="AU677" s="70"/>
      <c r="AV677" s="70"/>
      <c r="AW677" s="70"/>
      <c r="AX677" s="70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7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70"/>
      <c r="AQ678" s="70"/>
      <c r="AR678" s="70"/>
      <c r="AS678" s="70"/>
      <c r="AT678" s="70"/>
      <c r="AU678" s="70"/>
      <c r="AV678" s="70"/>
      <c r="AW678" s="70"/>
      <c r="AX678" s="70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7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70"/>
      <c r="AQ679" s="70"/>
      <c r="AR679" s="70"/>
      <c r="AS679" s="70"/>
      <c r="AT679" s="70"/>
      <c r="AU679" s="70"/>
      <c r="AV679" s="70"/>
      <c r="AW679" s="70"/>
      <c r="AX679" s="70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7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70"/>
      <c r="AQ680" s="70"/>
      <c r="AR680" s="70"/>
      <c r="AS680" s="70"/>
      <c r="AT680" s="70"/>
      <c r="AU680" s="70"/>
      <c r="AV680" s="70"/>
      <c r="AW680" s="70"/>
      <c r="AX680" s="70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7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70"/>
      <c r="AQ681" s="70"/>
      <c r="AR681" s="70"/>
      <c r="AS681" s="70"/>
      <c r="AT681" s="70"/>
      <c r="AU681" s="70"/>
      <c r="AV681" s="70"/>
      <c r="AW681" s="70"/>
      <c r="AX681" s="70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7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70"/>
      <c r="AQ682" s="70"/>
      <c r="AR682" s="70"/>
      <c r="AS682" s="70"/>
      <c r="AT682" s="70"/>
      <c r="AU682" s="70"/>
      <c r="AV682" s="70"/>
      <c r="AW682" s="70"/>
      <c r="AX682" s="70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7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70"/>
      <c r="AQ683" s="70"/>
      <c r="AR683" s="70"/>
      <c r="AS683" s="70"/>
      <c r="AT683" s="70"/>
      <c r="AU683" s="70"/>
      <c r="AV683" s="70"/>
      <c r="AW683" s="70"/>
      <c r="AX683" s="70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7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70"/>
      <c r="AQ684" s="70"/>
      <c r="AR684" s="70"/>
      <c r="AS684" s="70"/>
      <c r="AT684" s="70"/>
      <c r="AU684" s="70"/>
      <c r="AV684" s="70"/>
      <c r="AW684" s="70"/>
      <c r="AX684" s="70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7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70"/>
      <c r="AQ685" s="70"/>
      <c r="AR685" s="70"/>
      <c r="AS685" s="70"/>
      <c r="AT685" s="70"/>
      <c r="AU685" s="70"/>
      <c r="AV685" s="70"/>
      <c r="AW685" s="70"/>
      <c r="AX685" s="70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7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70"/>
      <c r="AQ686" s="70"/>
      <c r="AR686" s="70"/>
      <c r="AS686" s="70"/>
      <c r="AT686" s="70"/>
      <c r="AU686" s="70"/>
      <c r="AV686" s="70"/>
      <c r="AW686" s="70"/>
      <c r="AX686" s="70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7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70"/>
      <c r="AQ687" s="70"/>
      <c r="AR687" s="70"/>
      <c r="AS687" s="70"/>
      <c r="AT687" s="70"/>
      <c r="AU687" s="70"/>
      <c r="AV687" s="70"/>
      <c r="AW687" s="70"/>
      <c r="AX687" s="70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7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70"/>
      <c r="AQ688" s="70"/>
      <c r="AR688" s="70"/>
      <c r="AS688" s="70"/>
      <c r="AT688" s="70"/>
      <c r="AU688" s="70"/>
      <c r="AV688" s="70"/>
      <c r="AW688" s="70"/>
      <c r="AX688" s="70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7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70"/>
      <c r="AQ689" s="70"/>
      <c r="AR689" s="70"/>
      <c r="AS689" s="70"/>
      <c r="AT689" s="70"/>
      <c r="AU689" s="70"/>
      <c r="AV689" s="70"/>
      <c r="AW689" s="70"/>
      <c r="AX689" s="70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7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70"/>
      <c r="AQ690" s="70"/>
      <c r="AR690" s="70"/>
      <c r="AS690" s="70"/>
      <c r="AT690" s="70"/>
      <c r="AU690" s="70"/>
      <c r="AV690" s="70"/>
      <c r="AW690" s="70"/>
      <c r="AX690" s="70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7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70"/>
      <c r="AQ691" s="70"/>
      <c r="AR691" s="70"/>
      <c r="AS691" s="70"/>
      <c r="AT691" s="70"/>
      <c r="AU691" s="70"/>
      <c r="AV691" s="70"/>
      <c r="AW691" s="70"/>
      <c r="AX691" s="70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7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70"/>
      <c r="AQ692" s="70"/>
      <c r="AR692" s="70"/>
      <c r="AS692" s="70"/>
      <c r="AT692" s="70"/>
      <c r="AU692" s="70"/>
      <c r="AV692" s="70"/>
      <c r="AW692" s="70"/>
      <c r="AX692" s="70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7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70"/>
      <c r="AQ693" s="70"/>
      <c r="AR693" s="70"/>
      <c r="AS693" s="70"/>
      <c r="AT693" s="70"/>
      <c r="AU693" s="70"/>
      <c r="AV693" s="70"/>
      <c r="AW693" s="70"/>
      <c r="AX693" s="70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7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70"/>
      <c r="AQ694" s="70"/>
      <c r="AR694" s="70"/>
      <c r="AS694" s="70"/>
      <c r="AT694" s="70"/>
      <c r="AU694" s="70"/>
      <c r="AV694" s="70"/>
      <c r="AW694" s="70"/>
      <c r="AX694" s="70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7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70"/>
      <c r="AQ695" s="70"/>
      <c r="AR695" s="70"/>
      <c r="AS695" s="70"/>
      <c r="AT695" s="70"/>
      <c r="AU695" s="70"/>
      <c r="AV695" s="70"/>
      <c r="AW695" s="70"/>
      <c r="AX695" s="70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7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70"/>
      <c r="AQ696" s="70"/>
      <c r="AR696" s="70"/>
      <c r="AS696" s="70"/>
      <c r="AT696" s="70"/>
      <c r="AU696" s="70"/>
      <c r="AV696" s="70"/>
      <c r="AW696" s="70"/>
      <c r="AX696" s="70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7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70"/>
      <c r="AQ697" s="70"/>
      <c r="AR697" s="70"/>
      <c r="AS697" s="70"/>
      <c r="AT697" s="70"/>
      <c r="AU697" s="70"/>
      <c r="AV697" s="70"/>
      <c r="AW697" s="70"/>
      <c r="AX697" s="70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7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70"/>
      <c r="AQ698" s="70"/>
      <c r="AR698" s="70"/>
      <c r="AS698" s="70"/>
      <c r="AT698" s="70"/>
      <c r="AU698" s="70"/>
      <c r="AV698" s="70"/>
      <c r="AW698" s="70"/>
      <c r="AX698" s="70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7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70"/>
      <c r="AQ699" s="70"/>
      <c r="AR699" s="70"/>
      <c r="AS699" s="70"/>
      <c r="AT699" s="70"/>
      <c r="AU699" s="70"/>
      <c r="AV699" s="70"/>
      <c r="AW699" s="70"/>
      <c r="AX699" s="70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7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70"/>
      <c r="AQ700" s="70"/>
      <c r="AR700" s="70"/>
      <c r="AS700" s="70"/>
      <c r="AT700" s="70"/>
      <c r="AU700" s="70"/>
      <c r="AV700" s="70"/>
      <c r="AW700" s="70"/>
      <c r="AX700" s="70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7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70"/>
      <c r="AQ701" s="70"/>
      <c r="AR701" s="70"/>
      <c r="AS701" s="70"/>
      <c r="AT701" s="70"/>
      <c r="AU701" s="70"/>
      <c r="AV701" s="70"/>
      <c r="AW701" s="70"/>
      <c r="AX701" s="70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7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70"/>
      <c r="AQ702" s="70"/>
      <c r="AR702" s="70"/>
      <c r="AS702" s="70"/>
      <c r="AT702" s="70"/>
      <c r="AU702" s="70"/>
      <c r="AV702" s="70"/>
      <c r="AW702" s="70"/>
      <c r="AX702" s="70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7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70"/>
      <c r="AQ703" s="70"/>
      <c r="AR703" s="70"/>
      <c r="AS703" s="70"/>
      <c r="AT703" s="70"/>
      <c r="AU703" s="70"/>
      <c r="AV703" s="70"/>
      <c r="AW703" s="70"/>
      <c r="AX703" s="70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7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70"/>
      <c r="AQ704" s="70"/>
      <c r="AR704" s="70"/>
      <c r="AS704" s="70"/>
      <c r="AT704" s="70"/>
      <c r="AU704" s="70"/>
      <c r="AV704" s="70"/>
      <c r="AW704" s="70"/>
      <c r="AX704" s="70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7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70"/>
      <c r="AQ705" s="70"/>
      <c r="AR705" s="70"/>
      <c r="AS705" s="70"/>
      <c r="AT705" s="70"/>
      <c r="AU705" s="70"/>
      <c r="AV705" s="70"/>
      <c r="AW705" s="70"/>
      <c r="AX705" s="70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7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70"/>
      <c r="AQ706" s="70"/>
      <c r="AR706" s="70"/>
      <c r="AS706" s="70"/>
      <c r="AT706" s="70"/>
      <c r="AU706" s="70"/>
      <c r="AV706" s="70"/>
      <c r="AW706" s="70"/>
      <c r="AX706" s="70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7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70"/>
      <c r="AQ707" s="70"/>
      <c r="AR707" s="70"/>
      <c r="AS707" s="70"/>
      <c r="AT707" s="70"/>
      <c r="AU707" s="70"/>
      <c r="AV707" s="70"/>
      <c r="AW707" s="70"/>
      <c r="AX707" s="70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7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70"/>
      <c r="AQ708" s="70"/>
      <c r="AR708" s="70"/>
      <c r="AS708" s="70"/>
      <c r="AT708" s="70"/>
      <c r="AU708" s="70"/>
      <c r="AV708" s="70"/>
      <c r="AW708" s="70"/>
      <c r="AX708" s="70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7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70"/>
      <c r="AQ709" s="70"/>
      <c r="AR709" s="70"/>
      <c r="AS709" s="70"/>
      <c r="AT709" s="70"/>
      <c r="AU709" s="70"/>
      <c r="AV709" s="70"/>
      <c r="AW709" s="70"/>
      <c r="AX709" s="70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7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70"/>
      <c r="AQ710" s="70"/>
      <c r="AR710" s="70"/>
      <c r="AS710" s="70"/>
      <c r="AT710" s="70"/>
      <c r="AU710" s="70"/>
      <c r="AV710" s="70"/>
      <c r="AW710" s="70"/>
      <c r="AX710" s="70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7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70"/>
      <c r="AQ711" s="70"/>
      <c r="AR711" s="70"/>
      <c r="AS711" s="70"/>
      <c r="AT711" s="70"/>
      <c r="AU711" s="70"/>
      <c r="AV711" s="70"/>
      <c r="AW711" s="70"/>
      <c r="AX711" s="70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7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70"/>
      <c r="AQ712" s="70"/>
      <c r="AR712" s="70"/>
      <c r="AS712" s="70"/>
      <c r="AT712" s="70"/>
      <c r="AU712" s="70"/>
      <c r="AV712" s="70"/>
      <c r="AW712" s="70"/>
      <c r="AX712" s="70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7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70"/>
      <c r="AQ713" s="70"/>
      <c r="AR713" s="70"/>
      <c r="AS713" s="70"/>
      <c r="AT713" s="70"/>
      <c r="AU713" s="70"/>
      <c r="AV713" s="70"/>
      <c r="AW713" s="70"/>
      <c r="AX713" s="70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7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70"/>
      <c r="AQ714" s="70"/>
      <c r="AR714" s="70"/>
      <c r="AS714" s="70"/>
      <c r="AT714" s="70"/>
      <c r="AU714" s="70"/>
      <c r="AV714" s="70"/>
      <c r="AW714" s="70"/>
      <c r="AX714" s="70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7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70"/>
      <c r="AQ715" s="70"/>
      <c r="AR715" s="70"/>
      <c r="AS715" s="70"/>
      <c r="AT715" s="70"/>
      <c r="AU715" s="70"/>
      <c r="AV715" s="70"/>
      <c r="AW715" s="70"/>
      <c r="AX715" s="70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7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70"/>
      <c r="AQ716" s="70"/>
      <c r="AR716" s="70"/>
      <c r="AS716" s="70"/>
      <c r="AT716" s="70"/>
      <c r="AU716" s="70"/>
      <c r="AV716" s="70"/>
      <c r="AW716" s="70"/>
      <c r="AX716" s="70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7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70"/>
      <c r="AQ717" s="70"/>
      <c r="AR717" s="70"/>
      <c r="AS717" s="70"/>
      <c r="AT717" s="70"/>
      <c r="AU717" s="70"/>
      <c r="AV717" s="70"/>
      <c r="AW717" s="70"/>
      <c r="AX717" s="70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7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70"/>
      <c r="AQ718" s="70"/>
      <c r="AR718" s="70"/>
      <c r="AS718" s="70"/>
      <c r="AT718" s="70"/>
      <c r="AU718" s="70"/>
      <c r="AV718" s="70"/>
      <c r="AW718" s="70"/>
      <c r="AX718" s="70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7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70"/>
      <c r="AQ719" s="70"/>
      <c r="AR719" s="70"/>
      <c r="AS719" s="70"/>
      <c r="AT719" s="70"/>
      <c r="AU719" s="70"/>
      <c r="AV719" s="70"/>
      <c r="AW719" s="70"/>
      <c r="AX719" s="70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7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70"/>
      <c r="AQ720" s="70"/>
      <c r="AR720" s="70"/>
      <c r="AS720" s="70"/>
      <c r="AT720" s="70"/>
      <c r="AU720" s="70"/>
      <c r="AV720" s="70"/>
      <c r="AW720" s="70"/>
      <c r="AX720" s="70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7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70"/>
      <c r="AQ721" s="70"/>
      <c r="AR721" s="70"/>
      <c r="AS721" s="70"/>
      <c r="AT721" s="70"/>
      <c r="AU721" s="70"/>
      <c r="AV721" s="70"/>
      <c r="AW721" s="70"/>
      <c r="AX721" s="70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7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70"/>
      <c r="AQ722" s="70"/>
      <c r="AR722" s="70"/>
      <c r="AS722" s="70"/>
      <c r="AT722" s="70"/>
      <c r="AU722" s="70"/>
      <c r="AV722" s="70"/>
      <c r="AW722" s="70"/>
      <c r="AX722" s="70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7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70"/>
      <c r="AQ723" s="70"/>
      <c r="AR723" s="70"/>
      <c r="AS723" s="70"/>
      <c r="AT723" s="70"/>
      <c r="AU723" s="70"/>
      <c r="AV723" s="70"/>
      <c r="AW723" s="70"/>
      <c r="AX723" s="70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7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70"/>
      <c r="AQ724" s="70"/>
      <c r="AR724" s="70"/>
      <c r="AS724" s="70"/>
      <c r="AT724" s="70"/>
      <c r="AU724" s="70"/>
      <c r="AV724" s="70"/>
      <c r="AW724" s="70"/>
      <c r="AX724" s="70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7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70"/>
      <c r="AQ725" s="70"/>
      <c r="AR725" s="70"/>
      <c r="AS725" s="70"/>
      <c r="AT725" s="70"/>
      <c r="AU725" s="70"/>
      <c r="AV725" s="70"/>
      <c r="AW725" s="70"/>
      <c r="AX725" s="70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7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70"/>
      <c r="AQ726" s="70"/>
      <c r="AR726" s="70"/>
      <c r="AS726" s="70"/>
      <c r="AT726" s="70"/>
      <c r="AU726" s="70"/>
      <c r="AV726" s="70"/>
      <c r="AW726" s="70"/>
      <c r="AX726" s="70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7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70"/>
      <c r="AQ727" s="70"/>
      <c r="AR727" s="70"/>
      <c r="AS727" s="70"/>
      <c r="AT727" s="70"/>
      <c r="AU727" s="70"/>
      <c r="AV727" s="70"/>
      <c r="AW727" s="70"/>
      <c r="AX727" s="70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7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70"/>
      <c r="AQ728" s="70"/>
      <c r="AR728" s="70"/>
      <c r="AS728" s="70"/>
      <c r="AT728" s="70"/>
      <c r="AU728" s="70"/>
      <c r="AV728" s="70"/>
      <c r="AW728" s="70"/>
      <c r="AX728" s="70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7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70"/>
      <c r="AQ729" s="70"/>
      <c r="AR729" s="70"/>
      <c r="AS729" s="70"/>
      <c r="AT729" s="70"/>
      <c r="AU729" s="70"/>
      <c r="AV729" s="70"/>
      <c r="AW729" s="70"/>
      <c r="AX729" s="70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7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70"/>
      <c r="AQ730" s="70"/>
      <c r="AR730" s="70"/>
      <c r="AS730" s="70"/>
      <c r="AT730" s="70"/>
      <c r="AU730" s="70"/>
      <c r="AV730" s="70"/>
      <c r="AW730" s="70"/>
      <c r="AX730" s="70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7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70"/>
      <c r="AQ731" s="70"/>
      <c r="AR731" s="70"/>
      <c r="AS731" s="70"/>
      <c r="AT731" s="70"/>
      <c r="AU731" s="70"/>
      <c r="AV731" s="70"/>
      <c r="AW731" s="70"/>
      <c r="AX731" s="70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7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70"/>
      <c r="AQ732" s="70"/>
      <c r="AR732" s="70"/>
      <c r="AS732" s="70"/>
      <c r="AT732" s="70"/>
      <c r="AU732" s="70"/>
      <c r="AV732" s="70"/>
      <c r="AW732" s="70"/>
      <c r="AX732" s="70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7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70"/>
      <c r="AQ733" s="70"/>
      <c r="AR733" s="70"/>
      <c r="AS733" s="70"/>
      <c r="AT733" s="70"/>
      <c r="AU733" s="70"/>
      <c r="AV733" s="70"/>
      <c r="AW733" s="70"/>
      <c r="AX733" s="70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7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70"/>
      <c r="AQ734" s="70"/>
      <c r="AR734" s="70"/>
      <c r="AS734" s="70"/>
      <c r="AT734" s="70"/>
      <c r="AU734" s="70"/>
      <c r="AV734" s="70"/>
      <c r="AW734" s="70"/>
      <c r="AX734" s="70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7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70"/>
      <c r="AQ735" s="70"/>
      <c r="AR735" s="70"/>
      <c r="AS735" s="70"/>
      <c r="AT735" s="70"/>
      <c r="AU735" s="70"/>
      <c r="AV735" s="70"/>
      <c r="AW735" s="70"/>
      <c r="AX735" s="70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7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70"/>
      <c r="AQ736" s="70"/>
      <c r="AR736" s="70"/>
      <c r="AS736" s="70"/>
      <c r="AT736" s="70"/>
      <c r="AU736" s="70"/>
      <c r="AV736" s="70"/>
      <c r="AW736" s="70"/>
      <c r="AX736" s="70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7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70"/>
      <c r="AQ737" s="70"/>
      <c r="AR737" s="70"/>
      <c r="AS737" s="70"/>
      <c r="AT737" s="70"/>
      <c r="AU737" s="70"/>
      <c r="AV737" s="70"/>
      <c r="AW737" s="70"/>
      <c r="AX737" s="70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7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70"/>
      <c r="AQ738" s="70"/>
      <c r="AR738" s="70"/>
      <c r="AS738" s="70"/>
      <c r="AT738" s="70"/>
      <c r="AU738" s="70"/>
      <c r="AV738" s="70"/>
      <c r="AW738" s="70"/>
      <c r="AX738" s="70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7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70"/>
      <c r="AQ739" s="70"/>
      <c r="AR739" s="70"/>
      <c r="AS739" s="70"/>
      <c r="AT739" s="70"/>
      <c r="AU739" s="70"/>
      <c r="AV739" s="70"/>
      <c r="AW739" s="70"/>
      <c r="AX739" s="70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7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70"/>
      <c r="AQ740" s="70"/>
      <c r="AR740" s="70"/>
      <c r="AS740" s="70"/>
      <c r="AT740" s="70"/>
      <c r="AU740" s="70"/>
      <c r="AV740" s="70"/>
      <c r="AW740" s="70"/>
      <c r="AX740" s="70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7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70"/>
      <c r="AQ741" s="70"/>
      <c r="AR741" s="70"/>
      <c r="AS741" s="70"/>
      <c r="AT741" s="70"/>
      <c r="AU741" s="70"/>
      <c r="AV741" s="70"/>
      <c r="AW741" s="70"/>
      <c r="AX741" s="70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7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70"/>
      <c r="AQ742" s="70"/>
      <c r="AR742" s="70"/>
      <c r="AS742" s="70"/>
      <c r="AT742" s="70"/>
      <c r="AU742" s="70"/>
      <c r="AV742" s="70"/>
      <c r="AW742" s="70"/>
      <c r="AX742" s="70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7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70"/>
      <c r="AQ743" s="70"/>
      <c r="AR743" s="70"/>
      <c r="AS743" s="70"/>
      <c r="AT743" s="70"/>
      <c r="AU743" s="70"/>
      <c r="AV743" s="70"/>
      <c r="AW743" s="70"/>
      <c r="AX743" s="70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7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70"/>
      <c r="AQ744" s="70"/>
      <c r="AR744" s="70"/>
      <c r="AS744" s="70"/>
      <c r="AT744" s="70"/>
      <c r="AU744" s="70"/>
      <c r="AV744" s="70"/>
      <c r="AW744" s="70"/>
      <c r="AX744" s="70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7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70"/>
      <c r="AQ745" s="70"/>
      <c r="AR745" s="70"/>
      <c r="AS745" s="70"/>
      <c r="AT745" s="70"/>
      <c r="AU745" s="70"/>
      <c r="AV745" s="70"/>
      <c r="AW745" s="70"/>
      <c r="AX745" s="70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7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70"/>
      <c r="AQ746" s="70"/>
      <c r="AR746" s="70"/>
      <c r="AS746" s="70"/>
      <c r="AT746" s="70"/>
      <c r="AU746" s="70"/>
      <c r="AV746" s="70"/>
      <c r="AW746" s="70"/>
      <c r="AX746" s="70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7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70"/>
      <c r="AQ747" s="70"/>
      <c r="AR747" s="70"/>
      <c r="AS747" s="70"/>
      <c r="AT747" s="70"/>
      <c r="AU747" s="70"/>
      <c r="AV747" s="70"/>
      <c r="AW747" s="70"/>
      <c r="AX747" s="70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7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70"/>
      <c r="AQ748" s="70"/>
      <c r="AR748" s="70"/>
      <c r="AS748" s="70"/>
      <c r="AT748" s="70"/>
      <c r="AU748" s="70"/>
      <c r="AV748" s="70"/>
      <c r="AW748" s="70"/>
      <c r="AX748" s="70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7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70"/>
      <c r="AQ749" s="70"/>
      <c r="AR749" s="70"/>
      <c r="AS749" s="70"/>
      <c r="AT749" s="70"/>
      <c r="AU749" s="70"/>
      <c r="AV749" s="70"/>
      <c r="AW749" s="70"/>
      <c r="AX749" s="70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7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70"/>
      <c r="AQ750" s="70"/>
      <c r="AR750" s="70"/>
      <c r="AS750" s="70"/>
      <c r="AT750" s="70"/>
      <c r="AU750" s="70"/>
      <c r="AV750" s="70"/>
      <c r="AW750" s="70"/>
      <c r="AX750" s="70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7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70"/>
      <c r="AQ751" s="70"/>
      <c r="AR751" s="70"/>
      <c r="AS751" s="70"/>
      <c r="AT751" s="70"/>
      <c r="AU751" s="70"/>
      <c r="AV751" s="70"/>
      <c r="AW751" s="70"/>
      <c r="AX751" s="70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7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70"/>
      <c r="AQ752" s="70"/>
      <c r="AR752" s="70"/>
      <c r="AS752" s="70"/>
      <c r="AT752" s="70"/>
      <c r="AU752" s="70"/>
      <c r="AV752" s="70"/>
      <c r="AW752" s="70"/>
      <c r="AX752" s="70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7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70"/>
      <c r="AQ753" s="70"/>
      <c r="AR753" s="70"/>
      <c r="AS753" s="70"/>
      <c r="AT753" s="70"/>
      <c r="AU753" s="70"/>
      <c r="AV753" s="70"/>
      <c r="AW753" s="70"/>
      <c r="AX753" s="70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7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70"/>
      <c r="AQ754" s="70"/>
      <c r="AR754" s="70"/>
      <c r="AS754" s="70"/>
      <c r="AT754" s="70"/>
      <c r="AU754" s="70"/>
      <c r="AV754" s="70"/>
      <c r="AW754" s="70"/>
      <c r="AX754" s="70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7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70"/>
      <c r="AQ755" s="70"/>
      <c r="AR755" s="70"/>
      <c r="AS755" s="70"/>
      <c r="AT755" s="70"/>
      <c r="AU755" s="70"/>
      <c r="AV755" s="70"/>
      <c r="AW755" s="70"/>
      <c r="AX755" s="70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7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70"/>
      <c r="AQ756" s="70"/>
      <c r="AR756" s="70"/>
      <c r="AS756" s="70"/>
      <c r="AT756" s="70"/>
      <c r="AU756" s="70"/>
      <c r="AV756" s="70"/>
      <c r="AW756" s="70"/>
      <c r="AX756" s="70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7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70"/>
      <c r="AQ757" s="70"/>
      <c r="AR757" s="70"/>
      <c r="AS757" s="70"/>
      <c r="AT757" s="70"/>
      <c r="AU757" s="70"/>
      <c r="AV757" s="70"/>
      <c r="AW757" s="70"/>
      <c r="AX757" s="70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7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70"/>
      <c r="AQ758" s="70"/>
      <c r="AR758" s="70"/>
      <c r="AS758" s="70"/>
      <c r="AT758" s="70"/>
      <c r="AU758" s="70"/>
      <c r="AV758" s="70"/>
      <c r="AW758" s="70"/>
      <c r="AX758" s="70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7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70"/>
      <c r="AQ759" s="70"/>
      <c r="AR759" s="70"/>
      <c r="AS759" s="70"/>
      <c r="AT759" s="70"/>
      <c r="AU759" s="70"/>
      <c r="AV759" s="70"/>
      <c r="AW759" s="70"/>
      <c r="AX759" s="70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7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70"/>
      <c r="AQ760" s="70"/>
      <c r="AR760" s="70"/>
      <c r="AS760" s="70"/>
      <c r="AT760" s="70"/>
      <c r="AU760" s="70"/>
      <c r="AV760" s="70"/>
      <c r="AW760" s="70"/>
      <c r="AX760" s="70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7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70"/>
      <c r="AQ761" s="70"/>
      <c r="AR761" s="70"/>
      <c r="AS761" s="70"/>
      <c r="AT761" s="70"/>
      <c r="AU761" s="70"/>
      <c r="AV761" s="70"/>
      <c r="AW761" s="70"/>
      <c r="AX761" s="70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7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70"/>
      <c r="AQ762" s="70"/>
      <c r="AR762" s="70"/>
      <c r="AS762" s="70"/>
      <c r="AT762" s="70"/>
      <c r="AU762" s="70"/>
      <c r="AV762" s="70"/>
      <c r="AW762" s="70"/>
      <c r="AX762" s="70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7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70"/>
      <c r="AQ763" s="70"/>
      <c r="AR763" s="70"/>
      <c r="AS763" s="70"/>
      <c r="AT763" s="70"/>
      <c r="AU763" s="70"/>
      <c r="AV763" s="70"/>
      <c r="AW763" s="70"/>
      <c r="AX763" s="70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7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70"/>
      <c r="AQ764" s="70"/>
      <c r="AR764" s="70"/>
      <c r="AS764" s="70"/>
      <c r="AT764" s="70"/>
      <c r="AU764" s="70"/>
      <c r="AV764" s="70"/>
      <c r="AW764" s="70"/>
      <c r="AX764" s="70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7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70"/>
      <c r="AQ765" s="70"/>
      <c r="AR765" s="70"/>
      <c r="AS765" s="70"/>
      <c r="AT765" s="70"/>
      <c r="AU765" s="70"/>
      <c r="AV765" s="70"/>
      <c r="AW765" s="70"/>
      <c r="AX765" s="70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7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70"/>
      <c r="AQ766" s="70"/>
      <c r="AR766" s="70"/>
      <c r="AS766" s="70"/>
      <c r="AT766" s="70"/>
      <c r="AU766" s="70"/>
      <c r="AV766" s="70"/>
      <c r="AW766" s="70"/>
      <c r="AX766" s="70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7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70"/>
      <c r="AQ767" s="70"/>
      <c r="AR767" s="70"/>
      <c r="AS767" s="70"/>
      <c r="AT767" s="70"/>
      <c r="AU767" s="70"/>
      <c r="AV767" s="70"/>
      <c r="AW767" s="70"/>
      <c r="AX767" s="70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7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70"/>
      <c r="AQ768" s="70"/>
      <c r="AR768" s="70"/>
      <c r="AS768" s="70"/>
      <c r="AT768" s="70"/>
      <c r="AU768" s="70"/>
      <c r="AV768" s="70"/>
      <c r="AW768" s="70"/>
      <c r="AX768" s="70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7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70"/>
      <c r="AQ769" s="70"/>
      <c r="AR769" s="70"/>
      <c r="AS769" s="70"/>
      <c r="AT769" s="70"/>
      <c r="AU769" s="70"/>
      <c r="AV769" s="70"/>
      <c r="AW769" s="70"/>
      <c r="AX769" s="70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7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70"/>
      <c r="AQ770" s="70"/>
      <c r="AR770" s="70"/>
      <c r="AS770" s="70"/>
      <c r="AT770" s="70"/>
      <c r="AU770" s="70"/>
      <c r="AV770" s="70"/>
      <c r="AW770" s="70"/>
      <c r="AX770" s="70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7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70"/>
      <c r="AQ771" s="70"/>
      <c r="AR771" s="70"/>
      <c r="AS771" s="70"/>
      <c r="AT771" s="70"/>
      <c r="AU771" s="70"/>
      <c r="AV771" s="70"/>
      <c r="AW771" s="70"/>
      <c r="AX771" s="70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7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70"/>
      <c r="AQ772" s="70"/>
      <c r="AR772" s="70"/>
      <c r="AS772" s="70"/>
      <c r="AT772" s="70"/>
      <c r="AU772" s="70"/>
      <c r="AV772" s="70"/>
      <c r="AW772" s="70"/>
      <c r="AX772" s="70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7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70"/>
      <c r="AQ773" s="70"/>
      <c r="AR773" s="70"/>
      <c r="AS773" s="70"/>
      <c r="AT773" s="70"/>
      <c r="AU773" s="70"/>
      <c r="AV773" s="70"/>
      <c r="AW773" s="70"/>
      <c r="AX773" s="70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7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70"/>
      <c r="AQ774" s="70"/>
      <c r="AR774" s="70"/>
      <c r="AS774" s="70"/>
      <c r="AT774" s="70"/>
      <c r="AU774" s="70"/>
      <c r="AV774" s="70"/>
      <c r="AW774" s="70"/>
      <c r="AX774" s="70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7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70"/>
      <c r="AQ775" s="70"/>
      <c r="AR775" s="70"/>
      <c r="AS775" s="70"/>
      <c r="AT775" s="70"/>
      <c r="AU775" s="70"/>
      <c r="AV775" s="70"/>
      <c r="AW775" s="70"/>
      <c r="AX775" s="70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7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70"/>
      <c r="AQ776" s="70"/>
      <c r="AR776" s="70"/>
      <c r="AS776" s="70"/>
      <c r="AT776" s="70"/>
      <c r="AU776" s="70"/>
      <c r="AV776" s="70"/>
      <c r="AW776" s="70"/>
      <c r="AX776" s="70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7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70"/>
      <c r="AQ777" s="70"/>
      <c r="AR777" s="70"/>
      <c r="AS777" s="70"/>
      <c r="AT777" s="70"/>
      <c r="AU777" s="70"/>
      <c r="AV777" s="70"/>
      <c r="AW777" s="70"/>
      <c r="AX777" s="70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7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70"/>
      <c r="AQ778" s="70"/>
      <c r="AR778" s="70"/>
      <c r="AS778" s="70"/>
      <c r="AT778" s="70"/>
      <c r="AU778" s="70"/>
      <c r="AV778" s="70"/>
      <c r="AW778" s="70"/>
      <c r="AX778" s="70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7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70"/>
      <c r="AQ779" s="70"/>
      <c r="AR779" s="70"/>
      <c r="AS779" s="70"/>
      <c r="AT779" s="70"/>
      <c r="AU779" s="70"/>
      <c r="AV779" s="70"/>
      <c r="AW779" s="70"/>
      <c r="AX779" s="70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7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70"/>
      <c r="AQ780" s="70"/>
      <c r="AR780" s="70"/>
      <c r="AS780" s="70"/>
      <c r="AT780" s="70"/>
      <c r="AU780" s="70"/>
      <c r="AV780" s="70"/>
      <c r="AW780" s="70"/>
      <c r="AX780" s="70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7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70"/>
      <c r="AQ781" s="70"/>
      <c r="AR781" s="70"/>
      <c r="AS781" s="70"/>
      <c r="AT781" s="70"/>
      <c r="AU781" s="70"/>
      <c r="AV781" s="70"/>
      <c r="AW781" s="70"/>
      <c r="AX781" s="70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7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70"/>
      <c r="AQ782" s="70"/>
      <c r="AR782" s="70"/>
      <c r="AS782" s="70"/>
      <c r="AT782" s="70"/>
      <c r="AU782" s="70"/>
      <c r="AV782" s="70"/>
      <c r="AW782" s="70"/>
      <c r="AX782" s="70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7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70"/>
      <c r="AQ783" s="70"/>
      <c r="AR783" s="70"/>
      <c r="AS783" s="70"/>
      <c r="AT783" s="70"/>
      <c r="AU783" s="70"/>
      <c r="AV783" s="70"/>
      <c r="AW783" s="70"/>
      <c r="AX783" s="70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7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70"/>
      <c r="AQ784" s="70"/>
      <c r="AR784" s="70"/>
      <c r="AS784" s="70"/>
      <c r="AT784" s="70"/>
      <c r="AU784" s="70"/>
      <c r="AV784" s="70"/>
      <c r="AW784" s="70"/>
      <c r="AX784" s="70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7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70"/>
      <c r="AQ785" s="70"/>
      <c r="AR785" s="70"/>
      <c r="AS785" s="70"/>
      <c r="AT785" s="70"/>
      <c r="AU785" s="70"/>
      <c r="AV785" s="70"/>
      <c r="AW785" s="70"/>
      <c r="AX785" s="70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7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70"/>
      <c r="AQ786" s="70"/>
      <c r="AR786" s="70"/>
      <c r="AS786" s="70"/>
      <c r="AT786" s="70"/>
      <c r="AU786" s="70"/>
      <c r="AV786" s="70"/>
      <c r="AW786" s="70"/>
      <c r="AX786" s="70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7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70"/>
      <c r="AQ787" s="70"/>
      <c r="AR787" s="70"/>
      <c r="AS787" s="70"/>
      <c r="AT787" s="70"/>
      <c r="AU787" s="70"/>
      <c r="AV787" s="70"/>
      <c r="AW787" s="70"/>
      <c r="AX787" s="70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7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70"/>
      <c r="AQ788" s="70"/>
      <c r="AR788" s="70"/>
      <c r="AS788" s="70"/>
      <c r="AT788" s="70"/>
      <c r="AU788" s="70"/>
      <c r="AV788" s="70"/>
      <c r="AW788" s="70"/>
      <c r="AX788" s="70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7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70"/>
      <c r="AQ789" s="70"/>
      <c r="AR789" s="70"/>
      <c r="AS789" s="70"/>
      <c r="AT789" s="70"/>
      <c r="AU789" s="70"/>
      <c r="AV789" s="70"/>
      <c r="AW789" s="70"/>
      <c r="AX789" s="70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7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70"/>
      <c r="AQ790" s="70"/>
      <c r="AR790" s="70"/>
      <c r="AS790" s="70"/>
      <c r="AT790" s="70"/>
      <c r="AU790" s="70"/>
      <c r="AV790" s="70"/>
      <c r="AW790" s="70"/>
      <c r="AX790" s="70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7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70"/>
      <c r="AQ791" s="70"/>
      <c r="AR791" s="70"/>
      <c r="AS791" s="70"/>
      <c r="AT791" s="70"/>
      <c r="AU791" s="70"/>
      <c r="AV791" s="70"/>
      <c r="AW791" s="70"/>
      <c r="AX791" s="70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7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70"/>
      <c r="AQ792" s="70"/>
      <c r="AR792" s="70"/>
      <c r="AS792" s="70"/>
      <c r="AT792" s="70"/>
      <c r="AU792" s="70"/>
      <c r="AV792" s="70"/>
      <c r="AW792" s="70"/>
      <c r="AX792" s="70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7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70"/>
      <c r="AQ793" s="70"/>
      <c r="AR793" s="70"/>
      <c r="AS793" s="70"/>
      <c r="AT793" s="70"/>
      <c r="AU793" s="70"/>
      <c r="AV793" s="70"/>
      <c r="AW793" s="70"/>
      <c r="AX793" s="70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7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70"/>
      <c r="AQ794" s="70"/>
      <c r="AR794" s="70"/>
      <c r="AS794" s="70"/>
      <c r="AT794" s="70"/>
      <c r="AU794" s="70"/>
      <c r="AV794" s="70"/>
      <c r="AW794" s="70"/>
      <c r="AX794" s="70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7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70"/>
      <c r="AQ795" s="70"/>
      <c r="AR795" s="70"/>
      <c r="AS795" s="70"/>
      <c r="AT795" s="70"/>
      <c r="AU795" s="70"/>
      <c r="AV795" s="70"/>
      <c r="AW795" s="70"/>
      <c r="AX795" s="70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7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70"/>
      <c r="AQ796" s="70"/>
      <c r="AR796" s="70"/>
      <c r="AS796" s="70"/>
      <c r="AT796" s="70"/>
      <c r="AU796" s="70"/>
      <c r="AV796" s="70"/>
      <c r="AW796" s="70"/>
      <c r="AX796" s="70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7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70"/>
      <c r="AQ797" s="70"/>
      <c r="AR797" s="70"/>
      <c r="AS797" s="70"/>
      <c r="AT797" s="70"/>
      <c r="AU797" s="70"/>
      <c r="AV797" s="70"/>
      <c r="AW797" s="70"/>
      <c r="AX797" s="70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7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70"/>
      <c r="AQ798" s="70"/>
      <c r="AR798" s="70"/>
      <c r="AS798" s="70"/>
      <c r="AT798" s="70"/>
      <c r="AU798" s="70"/>
      <c r="AV798" s="70"/>
      <c r="AW798" s="70"/>
      <c r="AX798" s="70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7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70"/>
      <c r="AQ799" s="70"/>
      <c r="AR799" s="70"/>
      <c r="AS799" s="70"/>
      <c r="AT799" s="70"/>
      <c r="AU799" s="70"/>
      <c r="AV799" s="70"/>
      <c r="AW799" s="70"/>
      <c r="AX799" s="70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7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70"/>
      <c r="AQ800" s="70"/>
      <c r="AR800" s="70"/>
      <c r="AS800" s="70"/>
      <c r="AT800" s="70"/>
      <c r="AU800" s="70"/>
      <c r="AV800" s="70"/>
      <c r="AW800" s="70"/>
      <c r="AX800" s="70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7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70"/>
      <c r="AQ801" s="70"/>
      <c r="AR801" s="70"/>
      <c r="AS801" s="70"/>
      <c r="AT801" s="70"/>
      <c r="AU801" s="70"/>
      <c r="AV801" s="70"/>
      <c r="AW801" s="70"/>
      <c r="AX801" s="70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7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70"/>
      <c r="AQ802" s="70"/>
      <c r="AR802" s="70"/>
      <c r="AS802" s="70"/>
      <c r="AT802" s="70"/>
      <c r="AU802" s="70"/>
      <c r="AV802" s="70"/>
      <c r="AW802" s="70"/>
      <c r="AX802" s="70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7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70"/>
      <c r="AQ803" s="70"/>
      <c r="AR803" s="70"/>
      <c r="AS803" s="70"/>
      <c r="AT803" s="70"/>
      <c r="AU803" s="70"/>
      <c r="AV803" s="70"/>
      <c r="AW803" s="70"/>
      <c r="AX803" s="70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7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70"/>
      <c r="AQ804" s="70"/>
      <c r="AR804" s="70"/>
      <c r="AS804" s="70"/>
      <c r="AT804" s="70"/>
      <c r="AU804" s="70"/>
      <c r="AV804" s="70"/>
      <c r="AW804" s="70"/>
      <c r="AX804" s="70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7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70"/>
      <c r="AQ805" s="70"/>
      <c r="AR805" s="70"/>
      <c r="AS805" s="70"/>
      <c r="AT805" s="70"/>
      <c r="AU805" s="70"/>
      <c r="AV805" s="70"/>
      <c r="AW805" s="70"/>
      <c r="AX805" s="70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7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70"/>
      <c r="AQ806" s="70"/>
      <c r="AR806" s="70"/>
      <c r="AS806" s="70"/>
      <c r="AT806" s="70"/>
      <c r="AU806" s="70"/>
      <c r="AV806" s="70"/>
      <c r="AW806" s="70"/>
      <c r="AX806" s="70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7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70"/>
      <c r="AQ807" s="70"/>
      <c r="AR807" s="70"/>
      <c r="AS807" s="70"/>
      <c r="AT807" s="70"/>
      <c r="AU807" s="70"/>
      <c r="AV807" s="70"/>
      <c r="AW807" s="70"/>
      <c r="AX807" s="70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7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70"/>
      <c r="AQ808" s="70"/>
      <c r="AR808" s="70"/>
      <c r="AS808" s="70"/>
      <c r="AT808" s="70"/>
      <c r="AU808" s="70"/>
      <c r="AV808" s="70"/>
      <c r="AW808" s="70"/>
      <c r="AX808" s="70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7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70"/>
      <c r="AQ809" s="70"/>
      <c r="AR809" s="70"/>
      <c r="AS809" s="70"/>
      <c r="AT809" s="70"/>
      <c r="AU809" s="70"/>
      <c r="AV809" s="70"/>
      <c r="AW809" s="70"/>
      <c r="AX809" s="70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7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70"/>
      <c r="AQ810" s="70"/>
      <c r="AR810" s="70"/>
      <c r="AS810" s="70"/>
      <c r="AT810" s="70"/>
      <c r="AU810" s="70"/>
      <c r="AV810" s="70"/>
      <c r="AW810" s="70"/>
      <c r="AX810" s="70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7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70"/>
      <c r="AQ811" s="70"/>
      <c r="AR811" s="70"/>
      <c r="AS811" s="70"/>
      <c r="AT811" s="70"/>
      <c r="AU811" s="70"/>
      <c r="AV811" s="70"/>
      <c r="AW811" s="70"/>
      <c r="AX811" s="70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7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70"/>
      <c r="AQ812" s="70"/>
      <c r="AR812" s="70"/>
      <c r="AS812" s="70"/>
      <c r="AT812" s="70"/>
      <c r="AU812" s="70"/>
      <c r="AV812" s="70"/>
      <c r="AW812" s="70"/>
      <c r="AX812" s="70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7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70"/>
      <c r="AQ813" s="70"/>
      <c r="AR813" s="70"/>
      <c r="AS813" s="70"/>
      <c r="AT813" s="70"/>
      <c r="AU813" s="70"/>
      <c r="AV813" s="70"/>
      <c r="AW813" s="70"/>
      <c r="AX813" s="70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7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70"/>
      <c r="AQ814" s="70"/>
      <c r="AR814" s="70"/>
      <c r="AS814" s="70"/>
      <c r="AT814" s="70"/>
      <c r="AU814" s="70"/>
      <c r="AV814" s="70"/>
      <c r="AW814" s="70"/>
      <c r="AX814" s="70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7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70"/>
      <c r="AQ815" s="70"/>
      <c r="AR815" s="70"/>
      <c r="AS815" s="70"/>
      <c r="AT815" s="70"/>
      <c r="AU815" s="70"/>
      <c r="AV815" s="70"/>
      <c r="AW815" s="70"/>
      <c r="AX815" s="70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7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70"/>
      <c r="AQ816" s="70"/>
      <c r="AR816" s="70"/>
      <c r="AS816" s="70"/>
      <c r="AT816" s="70"/>
      <c r="AU816" s="70"/>
      <c r="AV816" s="70"/>
      <c r="AW816" s="70"/>
      <c r="AX816" s="70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7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70"/>
      <c r="AQ817" s="70"/>
      <c r="AR817" s="70"/>
      <c r="AS817" s="70"/>
      <c r="AT817" s="70"/>
      <c r="AU817" s="70"/>
      <c r="AV817" s="70"/>
      <c r="AW817" s="70"/>
      <c r="AX817" s="70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7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70"/>
      <c r="AQ818" s="70"/>
      <c r="AR818" s="70"/>
      <c r="AS818" s="70"/>
      <c r="AT818" s="70"/>
      <c r="AU818" s="70"/>
      <c r="AV818" s="70"/>
      <c r="AW818" s="70"/>
      <c r="AX818" s="70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7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70"/>
      <c r="AQ819" s="70"/>
      <c r="AR819" s="70"/>
      <c r="AS819" s="70"/>
      <c r="AT819" s="70"/>
      <c r="AU819" s="70"/>
      <c r="AV819" s="70"/>
      <c r="AW819" s="70"/>
      <c r="AX819" s="70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7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70"/>
      <c r="AQ820" s="70"/>
      <c r="AR820" s="70"/>
      <c r="AS820" s="70"/>
      <c r="AT820" s="70"/>
      <c r="AU820" s="70"/>
      <c r="AV820" s="70"/>
      <c r="AW820" s="70"/>
      <c r="AX820" s="70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7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70"/>
      <c r="AQ821" s="70"/>
      <c r="AR821" s="70"/>
      <c r="AS821" s="70"/>
      <c r="AT821" s="70"/>
      <c r="AU821" s="70"/>
      <c r="AV821" s="70"/>
      <c r="AW821" s="70"/>
      <c r="AX821" s="70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7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70"/>
      <c r="AQ822" s="70"/>
      <c r="AR822" s="70"/>
      <c r="AS822" s="70"/>
      <c r="AT822" s="70"/>
      <c r="AU822" s="70"/>
      <c r="AV822" s="70"/>
      <c r="AW822" s="70"/>
      <c r="AX822" s="70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7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70"/>
      <c r="AQ823" s="70"/>
      <c r="AR823" s="70"/>
      <c r="AS823" s="70"/>
      <c r="AT823" s="70"/>
      <c r="AU823" s="70"/>
      <c r="AV823" s="70"/>
      <c r="AW823" s="70"/>
      <c r="AX823" s="70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7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70"/>
      <c r="AQ824" s="70"/>
      <c r="AR824" s="70"/>
      <c r="AS824" s="70"/>
      <c r="AT824" s="70"/>
      <c r="AU824" s="70"/>
      <c r="AV824" s="70"/>
      <c r="AW824" s="70"/>
      <c r="AX824" s="70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7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70"/>
      <c r="AQ825" s="70"/>
      <c r="AR825" s="70"/>
      <c r="AS825" s="70"/>
      <c r="AT825" s="70"/>
      <c r="AU825" s="70"/>
      <c r="AV825" s="70"/>
      <c r="AW825" s="70"/>
      <c r="AX825" s="70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7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70"/>
      <c r="AQ826" s="70"/>
      <c r="AR826" s="70"/>
      <c r="AS826" s="70"/>
      <c r="AT826" s="70"/>
      <c r="AU826" s="70"/>
      <c r="AV826" s="70"/>
      <c r="AW826" s="70"/>
      <c r="AX826" s="70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7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70"/>
      <c r="AQ827" s="70"/>
      <c r="AR827" s="70"/>
      <c r="AS827" s="70"/>
      <c r="AT827" s="70"/>
      <c r="AU827" s="70"/>
      <c r="AV827" s="70"/>
      <c r="AW827" s="70"/>
      <c r="AX827" s="70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7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70"/>
      <c r="AQ828" s="70"/>
      <c r="AR828" s="70"/>
      <c r="AS828" s="70"/>
      <c r="AT828" s="70"/>
      <c r="AU828" s="70"/>
      <c r="AV828" s="70"/>
      <c r="AW828" s="70"/>
      <c r="AX828" s="70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7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70"/>
      <c r="AQ829" s="70"/>
      <c r="AR829" s="70"/>
      <c r="AS829" s="70"/>
      <c r="AT829" s="70"/>
      <c r="AU829" s="70"/>
      <c r="AV829" s="70"/>
      <c r="AW829" s="70"/>
      <c r="AX829" s="70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7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70"/>
      <c r="AQ830" s="70"/>
      <c r="AR830" s="70"/>
      <c r="AS830" s="70"/>
      <c r="AT830" s="70"/>
      <c r="AU830" s="70"/>
      <c r="AV830" s="70"/>
      <c r="AW830" s="70"/>
      <c r="AX830" s="70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7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70"/>
      <c r="AQ831" s="70"/>
      <c r="AR831" s="70"/>
      <c r="AS831" s="70"/>
      <c r="AT831" s="70"/>
      <c r="AU831" s="70"/>
      <c r="AV831" s="70"/>
      <c r="AW831" s="70"/>
      <c r="AX831" s="70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7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70"/>
      <c r="AQ832" s="70"/>
      <c r="AR832" s="70"/>
      <c r="AS832" s="70"/>
      <c r="AT832" s="70"/>
      <c r="AU832" s="70"/>
      <c r="AV832" s="70"/>
      <c r="AW832" s="70"/>
      <c r="AX832" s="70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7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70"/>
      <c r="AQ833" s="70"/>
      <c r="AR833" s="70"/>
      <c r="AS833" s="70"/>
      <c r="AT833" s="70"/>
      <c r="AU833" s="70"/>
      <c r="AV833" s="70"/>
      <c r="AW833" s="70"/>
      <c r="AX833" s="70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7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70"/>
      <c r="AQ834" s="70"/>
      <c r="AR834" s="70"/>
      <c r="AS834" s="70"/>
      <c r="AT834" s="70"/>
      <c r="AU834" s="70"/>
      <c r="AV834" s="70"/>
      <c r="AW834" s="70"/>
      <c r="AX834" s="70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7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70"/>
      <c r="AQ835" s="70"/>
      <c r="AR835" s="70"/>
      <c r="AS835" s="70"/>
      <c r="AT835" s="70"/>
      <c r="AU835" s="70"/>
      <c r="AV835" s="70"/>
      <c r="AW835" s="70"/>
      <c r="AX835" s="70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7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70"/>
      <c r="AQ836" s="70"/>
      <c r="AR836" s="70"/>
      <c r="AS836" s="70"/>
      <c r="AT836" s="70"/>
      <c r="AU836" s="70"/>
      <c r="AV836" s="70"/>
      <c r="AW836" s="70"/>
      <c r="AX836" s="70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7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70"/>
      <c r="AQ837" s="70"/>
      <c r="AR837" s="70"/>
      <c r="AS837" s="70"/>
      <c r="AT837" s="70"/>
      <c r="AU837" s="70"/>
      <c r="AV837" s="70"/>
      <c r="AW837" s="70"/>
      <c r="AX837" s="70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7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70"/>
      <c r="AQ838" s="70"/>
      <c r="AR838" s="70"/>
      <c r="AS838" s="70"/>
      <c r="AT838" s="70"/>
      <c r="AU838" s="70"/>
      <c r="AV838" s="70"/>
      <c r="AW838" s="70"/>
      <c r="AX838" s="70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7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70"/>
      <c r="AQ839" s="70"/>
      <c r="AR839" s="70"/>
      <c r="AS839" s="70"/>
      <c r="AT839" s="70"/>
      <c r="AU839" s="70"/>
      <c r="AV839" s="70"/>
      <c r="AW839" s="70"/>
      <c r="AX839" s="70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7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70"/>
      <c r="AQ840" s="70"/>
      <c r="AR840" s="70"/>
      <c r="AS840" s="70"/>
      <c r="AT840" s="70"/>
      <c r="AU840" s="70"/>
      <c r="AV840" s="70"/>
      <c r="AW840" s="70"/>
      <c r="AX840" s="70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7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70"/>
      <c r="AQ841" s="70"/>
      <c r="AR841" s="70"/>
      <c r="AS841" s="70"/>
      <c r="AT841" s="70"/>
      <c r="AU841" s="70"/>
      <c r="AV841" s="70"/>
      <c r="AW841" s="70"/>
      <c r="AX841" s="70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7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70"/>
      <c r="AQ842" s="70"/>
      <c r="AR842" s="70"/>
      <c r="AS842" s="70"/>
      <c r="AT842" s="70"/>
      <c r="AU842" s="70"/>
      <c r="AV842" s="70"/>
      <c r="AW842" s="70"/>
      <c r="AX842" s="70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7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70"/>
      <c r="AQ843" s="70"/>
      <c r="AR843" s="70"/>
      <c r="AS843" s="70"/>
      <c r="AT843" s="70"/>
      <c r="AU843" s="70"/>
      <c r="AV843" s="70"/>
      <c r="AW843" s="70"/>
      <c r="AX843" s="70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7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70"/>
      <c r="AQ844" s="70"/>
      <c r="AR844" s="70"/>
      <c r="AS844" s="70"/>
      <c r="AT844" s="70"/>
      <c r="AU844" s="70"/>
      <c r="AV844" s="70"/>
      <c r="AW844" s="70"/>
      <c r="AX844" s="70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7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70"/>
      <c r="AQ845" s="70"/>
      <c r="AR845" s="70"/>
      <c r="AS845" s="70"/>
      <c r="AT845" s="70"/>
      <c r="AU845" s="70"/>
      <c r="AV845" s="70"/>
      <c r="AW845" s="70"/>
      <c r="AX845" s="70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7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70"/>
      <c r="AQ846" s="70"/>
      <c r="AR846" s="70"/>
      <c r="AS846" s="70"/>
      <c r="AT846" s="70"/>
      <c r="AU846" s="70"/>
      <c r="AV846" s="70"/>
      <c r="AW846" s="70"/>
      <c r="AX846" s="70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7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70"/>
      <c r="AQ847" s="70"/>
      <c r="AR847" s="70"/>
      <c r="AS847" s="70"/>
      <c r="AT847" s="70"/>
      <c r="AU847" s="70"/>
      <c r="AV847" s="70"/>
      <c r="AW847" s="70"/>
      <c r="AX847" s="70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7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70"/>
      <c r="AQ848" s="70"/>
      <c r="AR848" s="70"/>
      <c r="AS848" s="70"/>
      <c r="AT848" s="70"/>
      <c r="AU848" s="70"/>
      <c r="AV848" s="70"/>
      <c r="AW848" s="70"/>
      <c r="AX848" s="70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7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70"/>
      <c r="AQ849" s="70"/>
      <c r="AR849" s="70"/>
      <c r="AS849" s="70"/>
      <c r="AT849" s="70"/>
      <c r="AU849" s="70"/>
      <c r="AV849" s="70"/>
      <c r="AW849" s="70"/>
      <c r="AX849" s="70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7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70"/>
      <c r="AQ850" s="70"/>
      <c r="AR850" s="70"/>
      <c r="AS850" s="70"/>
      <c r="AT850" s="70"/>
      <c r="AU850" s="70"/>
      <c r="AV850" s="70"/>
      <c r="AW850" s="70"/>
      <c r="AX850" s="70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7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70"/>
      <c r="AQ851" s="70"/>
      <c r="AR851" s="70"/>
      <c r="AS851" s="70"/>
      <c r="AT851" s="70"/>
      <c r="AU851" s="70"/>
      <c r="AV851" s="70"/>
      <c r="AW851" s="70"/>
      <c r="AX851" s="70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7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70"/>
      <c r="AQ852" s="70"/>
      <c r="AR852" s="70"/>
      <c r="AS852" s="70"/>
      <c r="AT852" s="70"/>
      <c r="AU852" s="70"/>
      <c r="AV852" s="70"/>
      <c r="AW852" s="70"/>
      <c r="AX852" s="70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7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70"/>
      <c r="AQ853" s="70"/>
      <c r="AR853" s="70"/>
      <c r="AS853" s="70"/>
      <c r="AT853" s="70"/>
      <c r="AU853" s="70"/>
      <c r="AV853" s="70"/>
      <c r="AW853" s="70"/>
      <c r="AX853" s="70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7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70"/>
      <c r="AQ854" s="70"/>
      <c r="AR854" s="70"/>
      <c r="AS854" s="70"/>
      <c r="AT854" s="70"/>
      <c r="AU854" s="70"/>
      <c r="AV854" s="70"/>
      <c r="AW854" s="70"/>
      <c r="AX854" s="70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7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70"/>
      <c r="AQ855" s="70"/>
      <c r="AR855" s="70"/>
      <c r="AS855" s="70"/>
      <c r="AT855" s="70"/>
      <c r="AU855" s="70"/>
      <c r="AV855" s="70"/>
      <c r="AW855" s="70"/>
      <c r="AX855" s="70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7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70"/>
      <c r="AQ856" s="70"/>
      <c r="AR856" s="70"/>
      <c r="AS856" s="70"/>
      <c r="AT856" s="70"/>
      <c r="AU856" s="70"/>
      <c r="AV856" s="70"/>
      <c r="AW856" s="70"/>
      <c r="AX856" s="70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7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70"/>
      <c r="AQ857" s="70"/>
      <c r="AR857" s="70"/>
      <c r="AS857" s="70"/>
      <c r="AT857" s="70"/>
      <c r="AU857" s="70"/>
      <c r="AV857" s="70"/>
      <c r="AW857" s="70"/>
      <c r="AX857" s="70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7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70"/>
      <c r="AQ858" s="70"/>
      <c r="AR858" s="70"/>
      <c r="AS858" s="70"/>
      <c r="AT858" s="70"/>
      <c r="AU858" s="70"/>
      <c r="AV858" s="70"/>
      <c r="AW858" s="70"/>
      <c r="AX858" s="70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7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70"/>
      <c r="AQ859" s="70"/>
      <c r="AR859" s="70"/>
      <c r="AS859" s="70"/>
      <c r="AT859" s="70"/>
      <c r="AU859" s="70"/>
      <c r="AV859" s="70"/>
      <c r="AW859" s="70"/>
      <c r="AX859" s="70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7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70"/>
      <c r="AQ860" s="70"/>
      <c r="AR860" s="70"/>
      <c r="AS860" s="70"/>
      <c r="AT860" s="70"/>
      <c r="AU860" s="70"/>
      <c r="AV860" s="70"/>
      <c r="AW860" s="70"/>
      <c r="AX860" s="70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7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70"/>
      <c r="AQ861" s="70"/>
      <c r="AR861" s="70"/>
      <c r="AS861" s="70"/>
      <c r="AT861" s="70"/>
      <c r="AU861" s="70"/>
      <c r="AV861" s="70"/>
      <c r="AW861" s="70"/>
      <c r="AX861" s="70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7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70"/>
      <c r="AQ862" s="70"/>
      <c r="AR862" s="70"/>
      <c r="AS862" s="70"/>
      <c r="AT862" s="70"/>
      <c r="AU862" s="70"/>
      <c r="AV862" s="70"/>
      <c r="AW862" s="70"/>
      <c r="AX862" s="70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7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70"/>
      <c r="AQ863" s="70"/>
      <c r="AR863" s="70"/>
      <c r="AS863" s="70"/>
      <c r="AT863" s="70"/>
      <c r="AU863" s="70"/>
      <c r="AV863" s="70"/>
      <c r="AW863" s="70"/>
      <c r="AX863" s="70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7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70"/>
      <c r="AQ864" s="70"/>
      <c r="AR864" s="70"/>
      <c r="AS864" s="70"/>
      <c r="AT864" s="70"/>
      <c r="AU864" s="70"/>
      <c r="AV864" s="70"/>
      <c r="AW864" s="70"/>
      <c r="AX864" s="70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7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70"/>
      <c r="AQ865" s="70"/>
      <c r="AR865" s="70"/>
      <c r="AS865" s="70"/>
      <c r="AT865" s="70"/>
      <c r="AU865" s="70"/>
      <c r="AV865" s="70"/>
      <c r="AW865" s="70"/>
      <c r="AX865" s="70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7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70"/>
      <c r="AQ866" s="70"/>
      <c r="AR866" s="70"/>
      <c r="AS866" s="70"/>
      <c r="AT866" s="70"/>
      <c r="AU866" s="70"/>
      <c r="AV866" s="70"/>
      <c r="AW866" s="70"/>
      <c r="AX866" s="70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7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70"/>
      <c r="AQ867" s="70"/>
      <c r="AR867" s="70"/>
      <c r="AS867" s="70"/>
      <c r="AT867" s="70"/>
      <c r="AU867" s="70"/>
      <c r="AV867" s="70"/>
      <c r="AW867" s="70"/>
      <c r="AX867" s="70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7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70"/>
      <c r="AQ868" s="70"/>
      <c r="AR868" s="70"/>
      <c r="AS868" s="70"/>
      <c r="AT868" s="70"/>
      <c r="AU868" s="70"/>
      <c r="AV868" s="70"/>
      <c r="AW868" s="70"/>
      <c r="AX868" s="70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7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70"/>
      <c r="AQ869" s="70"/>
      <c r="AR869" s="70"/>
      <c r="AS869" s="70"/>
      <c r="AT869" s="70"/>
      <c r="AU869" s="70"/>
      <c r="AV869" s="70"/>
      <c r="AW869" s="70"/>
      <c r="AX869" s="70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7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70"/>
      <c r="AQ870" s="70"/>
      <c r="AR870" s="70"/>
      <c r="AS870" s="70"/>
      <c r="AT870" s="70"/>
      <c r="AU870" s="70"/>
      <c r="AV870" s="70"/>
      <c r="AW870" s="70"/>
      <c r="AX870" s="70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7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70"/>
      <c r="AQ871" s="70"/>
      <c r="AR871" s="70"/>
      <c r="AS871" s="70"/>
      <c r="AT871" s="70"/>
      <c r="AU871" s="70"/>
      <c r="AV871" s="70"/>
      <c r="AW871" s="70"/>
      <c r="AX871" s="70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7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70"/>
      <c r="AQ872" s="70"/>
      <c r="AR872" s="70"/>
      <c r="AS872" s="70"/>
      <c r="AT872" s="70"/>
      <c r="AU872" s="70"/>
      <c r="AV872" s="70"/>
      <c r="AW872" s="70"/>
      <c r="AX872" s="70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7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70"/>
      <c r="AQ873" s="70"/>
      <c r="AR873" s="70"/>
      <c r="AS873" s="70"/>
      <c r="AT873" s="70"/>
      <c r="AU873" s="70"/>
      <c r="AV873" s="70"/>
      <c r="AW873" s="70"/>
      <c r="AX873" s="70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7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70"/>
      <c r="AQ874" s="70"/>
      <c r="AR874" s="70"/>
      <c r="AS874" s="70"/>
      <c r="AT874" s="70"/>
      <c r="AU874" s="70"/>
      <c r="AV874" s="70"/>
      <c r="AW874" s="70"/>
      <c r="AX874" s="70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7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70"/>
      <c r="AQ875" s="70"/>
      <c r="AR875" s="70"/>
      <c r="AS875" s="70"/>
      <c r="AT875" s="70"/>
      <c r="AU875" s="70"/>
      <c r="AV875" s="70"/>
      <c r="AW875" s="70"/>
      <c r="AX875" s="70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7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70"/>
      <c r="AQ876" s="70"/>
      <c r="AR876" s="70"/>
      <c r="AS876" s="70"/>
      <c r="AT876" s="70"/>
      <c r="AU876" s="70"/>
      <c r="AV876" s="70"/>
      <c r="AW876" s="70"/>
      <c r="AX876" s="70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7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70"/>
      <c r="AQ877" s="70"/>
      <c r="AR877" s="70"/>
      <c r="AS877" s="70"/>
      <c r="AT877" s="70"/>
      <c r="AU877" s="70"/>
      <c r="AV877" s="70"/>
      <c r="AW877" s="70"/>
      <c r="AX877" s="70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7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70"/>
      <c r="AQ878" s="70"/>
      <c r="AR878" s="70"/>
      <c r="AS878" s="70"/>
      <c r="AT878" s="70"/>
      <c r="AU878" s="70"/>
      <c r="AV878" s="70"/>
      <c r="AW878" s="70"/>
      <c r="AX878" s="70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7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70"/>
      <c r="AQ879" s="70"/>
      <c r="AR879" s="70"/>
      <c r="AS879" s="70"/>
      <c r="AT879" s="70"/>
      <c r="AU879" s="70"/>
      <c r="AV879" s="70"/>
      <c r="AW879" s="70"/>
      <c r="AX879" s="70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7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70"/>
      <c r="AQ880" s="70"/>
      <c r="AR880" s="70"/>
      <c r="AS880" s="70"/>
      <c r="AT880" s="70"/>
      <c r="AU880" s="70"/>
      <c r="AV880" s="70"/>
      <c r="AW880" s="70"/>
      <c r="AX880" s="70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7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70"/>
      <c r="AQ881" s="70"/>
      <c r="AR881" s="70"/>
      <c r="AS881" s="70"/>
      <c r="AT881" s="70"/>
      <c r="AU881" s="70"/>
      <c r="AV881" s="70"/>
      <c r="AW881" s="70"/>
      <c r="AX881" s="70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7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70"/>
      <c r="AQ882" s="70"/>
      <c r="AR882" s="70"/>
      <c r="AS882" s="70"/>
      <c r="AT882" s="70"/>
      <c r="AU882" s="70"/>
      <c r="AV882" s="70"/>
      <c r="AW882" s="70"/>
      <c r="AX882" s="70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7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70"/>
      <c r="AQ883" s="70"/>
      <c r="AR883" s="70"/>
      <c r="AS883" s="70"/>
      <c r="AT883" s="70"/>
      <c r="AU883" s="70"/>
      <c r="AV883" s="70"/>
      <c r="AW883" s="70"/>
      <c r="AX883" s="70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7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70"/>
      <c r="AQ884" s="70"/>
      <c r="AR884" s="70"/>
      <c r="AS884" s="70"/>
      <c r="AT884" s="70"/>
      <c r="AU884" s="70"/>
      <c r="AV884" s="70"/>
      <c r="AW884" s="70"/>
      <c r="AX884" s="70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7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70"/>
      <c r="AQ885" s="70"/>
      <c r="AR885" s="70"/>
      <c r="AS885" s="70"/>
      <c r="AT885" s="70"/>
      <c r="AU885" s="70"/>
      <c r="AV885" s="70"/>
      <c r="AW885" s="70"/>
      <c r="AX885" s="70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7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70"/>
      <c r="AQ886" s="70"/>
      <c r="AR886" s="70"/>
      <c r="AS886" s="70"/>
      <c r="AT886" s="70"/>
      <c r="AU886" s="70"/>
      <c r="AV886" s="70"/>
      <c r="AW886" s="70"/>
      <c r="AX886" s="70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7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70"/>
      <c r="AQ887" s="70"/>
      <c r="AR887" s="70"/>
      <c r="AS887" s="70"/>
      <c r="AT887" s="70"/>
      <c r="AU887" s="70"/>
      <c r="AV887" s="70"/>
      <c r="AW887" s="70"/>
      <c r="AX887" s="70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7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70"/>
      <c r="AQ888" s="70"/>
      <c r="AR888" s="70"/>
      <c r="AS888" s="70"/>
      <c r="AT888" s="70"/>
      <c r="AU888" s="70"/>
      <c r="AV888" s="70"/>
      <c r="AW888" s="70"/>
      <c r="AX888" s="70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7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70"/>
      <c r="AQ889" s="70"/>
      <c r="AR889" s="70"/>
      <c r="AS889" s="70"/>
      <c r="AT889" s="70"/>
      <c r="AU889" s="70"/>
      <c r="AV889" s="70"/>
      <c r="AW889" s="70"/>
      <c r="AX889" s="70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7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70"/>
      <c r="AQ890" s="70"/>
      <c r="AR890" s="70"/>
      <c r="AS890" s="70"/>
      <c r="AT890" s="70"/>
      <c r="AU890" s="70"/>
      <c r="AV890" s="70"/>
      <c r="AW890" s="70"/>
      <c r="AX890" s="70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7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70"/>
      <c r="AQ891" s="70"/>
      <c r="AR891" s="70"/>
      <c r="AS891" s="70"/>
      <c r="AT891" s="70"/>
      <c r="AU891" s="70"/>
      <c r="AV891" s="70"/>
      <c r="AW891" s="70"/>
      <c r="AX891" s="70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7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70"/>
      <c r="AQ892" s="70"/>
      <c r="AR892" s="70"/>
      <c r="AS892" s="70"/>
      <c r="AT892" s="70"/>
      <c r="AU892" s="70"/>
      <c r="AV892" s="70"/>
      <c r="AW892" s="70"/>
      <c r="AX892" s="70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7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70"/>
      <c r="AQ893" s="70"/>
      <c r="AR893" s="70"/>
      <c r="AS893" s="70"/>
      <c r="AT893" s="70"/>
      <c r="AU893" s="70"/>
      <c r="AV893" s="70"/>
      <c r="AW893" s="70"/>
      <c r="AX893" s="70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7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70"/>
      <c r="AQ894" s="70"/>
      <c r="AR894" s="70"/>
      <c r="AS894" s="70"/>
      <c r="AT894" s="70"/>
      <c r="AU894" s="70"/>
      <c r="AV894" s="70"/>
      <c r="AW894" s="70"/>
      <c r="AX894" s="70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7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70"/>
      <c r="AQ895" s="70"/>
      <c r="AR895" s="70"/>
      <c r="AS895" s="70"/>
      <c r="AT895" s="70"/>
      <c r="AU895" s="70"/>
      <c r="AV895" s="70"/>
      <c r="AW895" s="70"/>
      <c r="AX895" s="70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7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70"/>
      <c r="AQ896" s="70"/>
      <c r="AR896" s="70"/>
      <c r="AS896" s="70"/>
      <c r="AT896" s="70"/>
      <c r="AU896" s="70"/>
      <c r="AV896" s="70"/>
      <c r="AW896" s="70"/>
      <c r="AX896" s="70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7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70"/>
      <c r="AQ897" s="70"/>
      <c r="AR897" s="70"/>
      <c r="AS897" s="70"/>
      <c r="AT897" s="70"/>
      <c r="AU897" s="70"/>
      <c r="AV897" s="70"/>
      <c r="AW897" s="70"/>
      <c r="AX897" s="70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7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70"/>
      <c r="AQ898" s="70"/>
      <c r="AR898" s="70"/>
      <c r="AS898" s="70"/>
      <c r="AT898" s="70"/>
      <c r="AU898" s="70"/>
      <c r="AV898" s="70"/>
      <c r="AW898" s="70"/>
      <c r="AX898" s="70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7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70"/>
      <c r="AQ899" s="70"/>
      <c r="AR899" s="70"/>
      <c r="AS899" s="70"/>
      <c r="AT899" s="70"/>
      <c r="AU899" s="70"/>
      <c r="AV899" s="70"/>
      <c r="AW899" s="70"/>
      <c r="AX899" s="70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7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70"/>
      <c r="AQ900" s="70"/>
      <c r="AR900" s="70"/>
      <c r="AS900" s="70"/>
      <c r="AT900" s="70"/>
      <c r="AU900" s="70"/>
      <c r="AV900" s="70"/>
      <c r="AW900" s="70"/>
      <c r="AX900" s="70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7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70"/>
      <c r="AQ901" s="70"/>
      <c r="AR901" s="70"/>
      <c r="AS901" s="70"/>
      <c r="AT901" s="70"/>
      <c r="AU901" s="70"/>
      <c r="AV901" s="70"/>
      <c r="AW901" s="70"/>
      <c r="AX901" s="70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7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70"/>
      <c r="AQ902" s="70"/>
      <c r="AR902" s="70"/>
      <c r="AS902" s="70"/>
      <c r="AT902" s="70"/>
      <c r="AU902" s="70"/>
      <c r="AV902" s="70"/>
      <c r="AW902" s="70"/>
      <c r="AX902" s="70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7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70"/>
      <c r="AQ903" s="70"/>
      <c r="AR903" s="70"/>
      <c r="AS903" s="70"/>
      <c r="AT903" s="70"/>
      <c r="AU903" s="70"/>
      <c r="AV903" s="70"/>
      <c r="AW903" s="70"/>
      <c r="AX903" s="70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7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70"/>
      <c r="AQ904" s="70"/>
      <c r="AR904" s="70"/>
      <c r="AS904" s="70"/>
      <c r="AT904" s="70"/>
      <c r="AU904" s="70"/>
      <c r="AV904" s="70"/>
      <c r="AW904" s="70"/>
      <c r="AX904" s="70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7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70"/>
      <c r="AQ905" s="70"/>
      <c r="AR905" s="70"/>
      <c r="AS905" s="70"/>
      <c r="AT905" s="70"/>
      <c r="AU905" s="70"/>
      <c r="AV905" s="70"/>
      <c r="AW905" s="70"/>
      <c r="AX905" s="70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7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70"/>
      <c r="AQ906" s="70"/>
      <c r="AR906" s="70"/>
      <c r="AS906" s="70"/>
      <c r="AT906" s="70"/>
      <c r="AU906" s="70"/>
      <c r="AV906" s="70"/>
      <c r="AW906" s="70"/>
      <c r="AX906" s="70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7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70"/>
      <c r="AQ907" s="70"/>
      <c r="AR907" s="70"/>
      <c r="AS907" s="70"/>
      <c r="AT907" s="70"/>
      <c r="AU907" s="70"/>
      <c r="AV907" s="70"/>
      <c r="AW907" s="70"/>
      <c r="AX907" s="70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7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70"/>
      <c r="AQ908" s="70"/>
      <c r="AR908" s="70"/>
      <c r="AS908" s="70"/>
      <c r="AT908" s="70"/>
      <c r="AU908" s="70"/>
      <c r="AV908" s="70"/>
      <c r="AW908" s="70"/>
      <c r="AX908" s="70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7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70"/>
      <c r="AQ909" s="70"/>
      <c r="AR909" s="70"/>
      <c r="AS909" s="70"/>
      <c r="AT909" s="70"/>
      <c r="AU909" s="70"/>
      <c r="AV909" s="70"/>
      <c r="AW909" s="70"/>
      <c r="AX909" s="70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7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70"/>
      <c r="AQ910" s="70"/>
      <c r="AR910" s="70"/>
      <c r="AS910" s="70"/>
      <c r="AT910" s="70"/>
      <c r="AU910" s="70"/>
      <c r="AV910" s="70"/>
      <c r="AW910" s="70"/>
      <c r="AX910" s="70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7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70"/>
      <c r="AQ911" s="70"/>
      <c r="AR911" s="70"/>
      <c r="AS911" s="70"/>
      <c r="AT911" s="70"/>
      <c r="AU911" s="70"/>
      <c r="AV911" s="70"/>
      <c r="AW911" s="70"/>
      <c r="AX911" s="70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7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70"/>
      <c r="AQ912" s="70"/>
      <c r="AR912" s="70"/>
      <c r="AS912" s="70"/>
      <c r="AT912" s="70"/>
      <c r="AU912" s="70"/>
      <c r="AV912" s="70"/>
      <c r="AW912" s="70"/>
      <c r="AX912" s="70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7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70"/>
      <c r="AQ913" s="70"/>
      <c r="AR913" s="70"/>
      <c r="AS913" s="70"/>
      <c r="AT913" s="70"/>
      <c r="AU913" s="70"/>
      <c r="AV913" s="70"/>
      <c r="AW913" s="70"/>
      <c r="AX913" s="70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7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70"/>
      <c r="AQ914" s="70"/>
      <c r="AR914" s="70"/>
      <c r="AS914" s="70"/>
      <c r="AT914" s="70"/>
      <c r="AU914" s="70"/>
      <c r="AV914" s="70"/>
      <c r="AW914" s="70"/>
      <c r="AX914" s="70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7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70"/>
      <c r="AQ915" s="70"/>
      <c r="AR915" s="70"/>
      <c r="AS915" s="70"/>
      <c r="AT915" s="70"/>
      <c r="AU915" s="70"/>
      <c r="AV915" s="70"/>
      <c r="AW915" s="70"/>
      <c r="AX915" s="70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7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70"/>
      <c r="AQ916" s="70"/>
      <c r="AR916" s="70"/>
      <c r="AS916" s="70"/>
      <c r="AT916" s="70"/>
      <c r="AU916" s="70"/>
      <c r="AV916" s="70"/>
      <c r="AW916" s="70"/>
      <c r="AX916" s="70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7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70"/>
      <c r="AQ917" s="70"/>
      <c r="AR917" s="70"/>
      <c r="AS917" s="70"/>
      <c r="AT917" s="70"/>
      <c r="AU917" s="70"/>
      <c r="AV917" s="70"/>
      <c r="AW917" s="70"/>
      <c r="AX917" s="70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7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70"/>
      <c r="AQ918" s="70"/>
      <c r="AR918" s="70"/>
      <c r="AS918" s="70"/>
      <c r="AT918" s="70"/>
      <c r="AU918" s="70"/>
      <c r="AV918" s="70"/>
      <c r="AW918" s="70"/>
      <c r="AX918" s="70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7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70"/>
      <c r="AQ919" s="70"/>
      <c r="AR919" s="70"/>
      <c r="AS919" s="70"/>
      <c r="AT919" s="70"/>
      <c r="AU919" s="70"/>
      <c r="AV919" s="70"/>
      <c r="AW919" s="70"/>
      <c r="AX919" s="70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7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70"/>
      <c r="AQ920" s="70"/>
      <c r="AR920" s="70"/>
      <c r="AS920" s="70"/>
      <c r="AT920" s="70"/>
      <c r="AU920" s="70"/>
      <c r="AV920" s="70"/>
      <c r="AW920" s="70"/>
      <c r="AX920" s="70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7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70"/>
      <c r="AQ921" s="70"/>
      <c r="AR921" s="70"/>
      <c r="AS921" s="70"/>
      <c r="AT921" s="70"/>
      <c r="AU921" s="70"/>
      <c r="AV921" s="70"/>
      <c r="AW921" s="70"/>
      <c r="AX921" s="70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7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70"/>
      <c r="AQ922" s="70"/>
      <c r="AR922" s="70"/>
      <c r="AS922" s="70"/>
      <c r="AT922" s="70"/>
      <c r="AU922" s="70"/>
      <c r="AV922" s="70"/>
      <c r="AW922" s="70"/>
      <c r="AX922" s="70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7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70"/>
      <c r="AQ923" s="70"/>
      <c r="AR923" s="70"/>
      <c r="AS923" s="70"/>
      <c r="AT923" s="70"/>
      <c r="AU923" s="70"/>
      <c r="AV923" s="70"/>
      <c r="AW923" s="70"/>
      <c r="AX923" s="70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7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70"/>
      <c r="AQ924" s="70"/>
      <c r="AR924" s="70"/>
      <c r="AS924" s="70"/>
      <c r="AT924" s="70"/>
      <c r="AU924" s="70"/>
      <c r="AV924" s="70"/>
      <c r="AW924" s="70"/>
      <c r="AX924" s="70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7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70"/>
      <c r="AQ925" s="70"/>
      <c r="AR925" s="70"/>
      <c r="AS925" s="70"/>
      <c r="AT925" s="70"/>
      <c r="AU925" s="70"/>
      <c r="AV925" s="70"/>
      <c r="AW925" s="70"/>
      <c r="AX925" s="70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7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70"/>
      <c r="AQ926" s="70"/>
      <c r="AR926" s="70"/>
      <c r="AS926" s="70"/>
      <c r="AT926" s="70"/>
      <c r="AU926" s="70"/>
      <c r="AV926" s="70"/>
      <c r="AW926" s="70"/>
      <c r="AX926" s="70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7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70"/>
      <c r="AQ927" s="70"/>
      <c r="AR927" s="70"/>
      <c r="AS927" s="70"/>
      <c r="AT927" s="70"/>
      <c r="AU927" s="70"/>
      <c r="AV927" s="70"/>
      <c r="AW927" s="70"/>
      <c r="AX927" s="70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7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70"/>
      <c r="AQ928" s="70"/>
      <c r="AR928" s="70"/>
      <c r="AS928" s="70"/>
      <c r="AT928" s="70"/>
      <c r="AU928" s="70"/>
      <c r="AV928" s="70"/>
      <c r="AW928" s="70"/>
      <c r="AX928" s="70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7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70"/>
      <c r="AQ929" s="70"/>
      <c r="AR929" s="70"/>
      <c r="AS929" s="70"/>
      <c r="AT929" s="70"/>
      <c r="AU929" s="70"/>
      <c r="AV929" s="70"/>
      <c r="AW929" s="70"/>
      <c r="AX929" s="70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7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70"/>
      <c r="AQ930" s="70"/>
      <c r="AR930" s="70"/>
      <c r="AS930" s="70"/>
      <c r="AT930" s="70"/>
      <c r="AU930" s="70"/>
      <c r="AV930" s="70"/>
      <c r="AW930" s="70"/>
      <c r="AX930" s="70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7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70"/>
      <c r="AQ931" s="70"/>
      <c r="AR931" s="70"/>
      <c r="AS931" s="70"/>
      <c r="AT931" s="70"/>
      <c r="AU931" s="70"/>
      <c r="AV931" s="70"/>
      <c r="AW931" s="70"/>
      <c r="AX931" s="70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7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70"/>
      <c r="AQ932" s="70"/>
      <c r="AR932" s="70"/>
      <c r="AS932" s="70"/>
      <c r="AT932" s="70"/>
      <c r="AU932" s="70"/>
      <c r="AV932" s="70"/>
      <c r="AW932" s="70"/>
      <c r="AX932" s="70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0"/>
      <c r="V933" s="10"/>
      <c r="W933" s="10"/>
      <c r="X933" s="10"/>
      <c r="Y933" s="10"/>
      <c r="Z933" s="11"/>
      <c r="AA933" s="1"/>
      <c r="AB933" s="1"/>
      <c r="AC933" s="10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2"/>
      <c r="AQ933" s="12"/>
      <c r="AR933" s="12"/>
      <c r="AS933" s="12"/>
      <c r="AT933" s="12"/>
      <c r="AU933" s="12"/>
      <c r="AV933" s="12"/>
      <c r="AW933" s="12"/>
      <c r="AX933" s="12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0"/>
      <c r="V934" s="10"/>
      <c r="W934" s="10"/>
      <c r="X934" s="10"/>
      <c r="Y934" s="10"/>
      <c r="Z934" s="11"/>
      <c r="AA934" s="1"/>
      <c r="AB934" s="1"/>
      <c r="AC934" s="10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2"/>
      <c r="AQ934" s="12"/>
      <c r="AR934" s="12"/>
      <c r="AS934" s="12"/>
      <c r="AT934" s="12"/>
      <c r="AU934" s="12"/>
      <c r="AV934" s="12"/>
      <c r="AW934" s="12"/>
      <c r="AX934" s="12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0"/>
      <c r="V935" s="10"/>
      <c r="W935" s="10"/>
      <c r="X935" s="10"/>
      <c r="Y935" s="10"/>
      <c r="Z935" s="11"/>
      <c r="AA935" s="1"/>
      <c r="AB935" s="1"/>
      <c r="AC935" s="10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2"/>
      <c r="AQ935" s="12"/>
      <c r="AR935" s="12"/>
      <c r="AS935" s="12"/>
      <c r="AT935" s="12"/>
      <c r="AU935" s="12"/>
      <c r="AV935" s="12"/>
      <c r="AW935" s="12"/>
      <c r="AX935" s="12"/>
    </row>
  </sheetData>
  <mergeCells count="346">
    <mergeCell ref="G120:H120"/>
    <mergeCell ref="E121:F121"/>
    <mergeCell ref="G121:H121"/>
    <mergeCell ref="B121:D121"/>
    <mergeCell ref="E122:F122"/>
    <mergeCell ref="B122:D122"/>
    <mergeCell ref="B126:D126"/>
    <mergeCell ref="B127:D127"/>
    <mergeCell ref="B116:D116"/>
    <mergeCell ref="B117:D117"/>
    <mergeCell ref="B118:D118"/>
    <mergeCell ref="B119:D119"/>
    <mergeCell ref="B123:D123"/>
    <mergeCell ref="B124:D124"/>
    <mergeCell ref="B125:D125"/>
    <mergeCell ref="B88:G88"/>
    <mergeCell ref="B89:G89"/>
    <mergeCell ref="B90:G90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1:G101"/>
    <mergeCell ref="B102:G102"/>
    <mergeCell ref="B103:G103"/>
    <mergeCell ref="B104:G104"/>
    <mergeCell ref="B105:G105"/>
    <mergeCell ref="B106:G106"/>
    <mergeCell ref="B107:G107"/>
    <mergeCell ref="B108:G108"/>
    <mergeCell ref="B109:G109"/>
    <mergeCell ref="B110:G110"/>
    <mergeCell ref="B111:G111"/>
    <mergeCell ref="B112:G112"/>
    <mergeCell ref="B114:H114"/>
    <mergeCell ref="B115:D115"/>
    <mergeCell ref="E115:H117"/>
    <mergeCell ref="G124:H124"/>
    <mergeCell ref="G125:H125"/>
    <mergeCell ref="G126:H126"/>
    <mergeCell ref="G127:H127"/>
    <mergeCell ref="G128:H128"/>
    <mergeCell ref="G118:H118"/>
    <mergeCell ref="G119:H119"/>
    <mergeCell ref="E118:F118"/>
    <mergeCell ref="E119:F119"/>
    <mergeCell ref="E120:F120"/>
    <mergeCell ref="G122:H122"/>
    <mergeCell ref="G123:H123"/>
    <mergeCell ref="E123:F123"/>
    <mergeCell ref="E124:F124"/>
    <mergeCell ref="E125:F125"/>
    <mergeCell ref="E126:F126"/>
    <mergeCell ref="E127:F127"/>
    <mergeCell ref="E128:F128"/>
    <mergeCell ref="B128:D128"/>
    <mergeCell ref="E143:F143"/>
    <mergeCell ref="B143:D143"/>
    <mergeCell ref="G143:H143"/>
    <mergeCell ref="E144:F144"/>
    <mergeCell ref="B144:D144"/>
    <mergeCell ref="G144:H144"/>
    <mergeCell ref="B145:D145"/>
    <mergeCell ref="E145:F145"/>
    <mergeCell ref="G145:H145"/>
    <mergeCell ref="E146:F146"/>
    <mergeCell ref="B146:D146"/>
    <mergeCell ref="G146:H146"/>
    <mergeCell ref="B147:D147"/>
    <mergeCell ref="G147:H147"/>
    <mergeCell ref="E129:F129"/>
    <mergeCell ref="B129:D129"/>
    <mergeCell ref="G129:H129"/>
    <mergeCell ref="E130:F130"/>
    <mergeCell ref="B130:D130"/>
    <mergeCell ref="G130:H130"/>
    <mergeCell ref="B131:D131"/>
    <mergeCell ref="E131:F131"/>
    <mergeCell ref="G131:H131"/>
    <mergeCell ref="E132:F132"/>
    <mergeCell ref="B132:D132"/>
    <mergeCell ref="G132:H132"/>
    <mergeCell ref="B133:D133"/>
    <mergeCell ref="G133:H133"/>
    <mergeCell ref="E133:F133"/>
    <mergeCell ref="E134:F134"/>
    <mergeCell ref="B134:D134"/>
    <mergeCell ref="G134:H134"/>
    <mergeCell ref="E135:F135"/>
    <mergeCell ref="B135:D135"/>
    <mergeCell ref="G135:H135"/>
    <mergeCell ref="E136:F136"/>
    <mergeCell ref="B136:D136"/>
    <mergeCell ref="G136:H136"/>
    <mergeCell ref="E137:F137"/>
    <mergeCell ref="B137:D137"/>
    <mergeCell ref="G137:H137"/>
    <mergeCell ref="B138:D138"/>
    <mergeCell ref="E138:F138"/>
    <mergeCell ref="G138:H138"/>
    <mergeCell ref="E139:F139"/>
    <mergeCell ref="B139:D139"/>
    <mergeCell ref="G139:H139"/>
    <mergeCell ref="B140:D140"/>
    <mergeCell ref="G140:H140"/>
    <mergeCell ref="E140:F140"/>
    <mergeCell ref="E141:F141"/>
    <mergeCell ref="B141:D141"/>
    <mergeCell ref="G141:H141"/>
    <mergeCell ref="E142:F142"/>
    <mergeCell ref="B142:D142"/>
    <mergeCell ref="G142:H142"/>
    <mergeCell ref="E147:F147"/>
    <mergeCell ref="E148:F148"/>
    <mergeCell ref="B148:D148"/>
    <mergeCell ref="G148:H148"/>
    <mergeCell ref="E149:F149"/>
    <mergeCell ref="B149:D149"/>
    <mergeCell ref="G149:H149"/>
    <mergeCell ref="E165:F165"/>
    <mergeCell ref="E166:F166"/>
    <mergeCell ref="E167:F167"/>
    <mergeCell ref="E168:F168"/>
    <mergeCell ref="B168:D168"/>
    <mergeCell ref="E169:F169"/>
    <mergeCell ref="B169:D169"/>
    <mergeCell ref="E170:F170"/>
    <mergeCell ref="B170:D170"/>
    <mergeCell ref="E171:F171"/>
    <mergeCell ref="B171:D171"/>
    <mergeCell ref="E172:F172"/>
    <mergeCell ref="B172:D172"/>
    <mergeCell ref="B173:D173"/>
    <mergeCell ref="E150:F150"/>
    <mergeCell ref="B150:D150"/>
    <mergeCell ref="G150:H150"/>
    <mergeCell ref="E151:F151"/>
    <mergeCell ref="B151:D151"/>
    <mergeCell ref="G151:H151"/>
    <mergeCell ref="B152:D152"/>
    <mergeCell ref="E152:F152"/>
    <mergeCell ref="G152:H152"/>
    <mergeCell ref="E153:F153"/>
    <mergeCell ref="B153:D153"/>
    <mergeCell ref="G153:H153"/>
    <mergeCell ref="E154:F154"/>
    <mergeCell ref="G154:H154"/>
    <mergeCell ref="G159:H159"/>
    <mergeCell ref="G160:H160"/>
    <mergeCell ref="G161:H161"/>
    <mergeCell ref="G162:H162"/>
    <mergeCell ref="E155:F155"/>
    <mergeCell ref="G155:H155"/>
    <mergeCell ref="E156:F156"/>
    <mergeCell ref="G156:H156"/>
    <mergeCell ref="E157:F157"/>
    <mergeCell ref="G157:H157"/>
    <mergeCell ref="G158:H158"/>
    <mergeCell ref="E158:F158"/>
    <mergeCell ref="E159:F159"/>
    <mergeCell ref="E160:F160"/>
    <mergeCell ref="E161:F161"/>
    <mergeCell ref="E162:F162"/>
    <mergeCell ref="E163:F163"/>
    <mergeCell ref="E164:F164"/>
    <mergeCell ref="E173:F173"/>
    <mergeCell ref="E174:F174"/>
    <mergeCell ref="E175:F175"/>
    <mergeCell ref="G175:H175"/>
    <mergeCell ref="B174:D174"/>
    <mergeCell ref="B175:D175"/>
    <mergeCell ref="G174:H174"/>
    <mergeCell ref="G176:H176"/>
    <mergeCell ref="G180:H180"/>
    <mergeCell ref="G181:H181"/>
    <mergeCell ref="G182:H182"/>
    <mergeCell ref="G183:H183"/>
    <mergeCell ref="G163:H163"/>
    <mergeCell ref="G164:H164"/>
    <mergeCell ref="G165:H165"/>
    <mergeCell ref="G179:H179"/>
    <mergeCell ref="G191:H191"/>
    <mergeCell ref="G192:H192"/>
    <mergeCell ref="G193:H193"/>
    <mergeCell ref="G194:H194"/>
    <mergeCell ref="G195:H195"/>
    <mergeCell ref="G196:H196"/>
    <mergeCell ref="G184:H184"/>
    <mergeCell ref="G185:H185"/>
    <mergeCell ref="G186:H186"/>
    <mergeCell ref="G187:H187"/>
    <mergeCell ref="G188:H188"/>
    <mergeCell ref="G189:H189"/>
    <mergeCell ref="G190:H190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7:H177"/>
    <mergeCell ref="G178:H178"/>
    <mergeCell ref="M3:O4"/>
    <mergeCell ref="Q3:R4"/>
    <mergeCell ref="S3:T4"/>
    <mergeCell ref="Q5:R5"/>
    <mergeCell ref="S5:T5"/>
    <mergeCell ref="B1:K1"/>
    <mergeCell ref="B2:K2"/>
    <mergeCell ref="B3:C5"/>
    <mergeCell ref="D3:E5"/>
    <mergeCell ref="F3:G5"/>
    <mergeCell ref="H3:I5"/>
    <mergeCell ref="J3:K5"/>
    <mergeCell ref="B6:C7"/>
    <mergeCell ref="D6:E7"/>
    <mergeCell ref="F6:G7"/>
    <mergeCell ref="H6:I7"/>
    <mergeCell ref="J6:K7"/>
    <mergeCell ref="B9:K11"/>
    <mergeCell ref="B12:K13"/>
    <mergeCell ref="B14:G14"/>
    <mergeCell ref="H14:H16"/>
    <mergeCell ref="I14:I16"/>
    <mergeCell ref="J14:K16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64:G64"/>
    <mergeCell ref="B65:G65"/>
    <mergeCell ref="B66:G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1:G81"/>
    <mergeCell ref="B82:G82"/>
    <mergeCell ref="B83:G83"/>
    <mergeCell ref="B84:G84"/>
    <mergeCell ref="B85:G85"/>
    <mergeCell ref="B86:G86"/>
    <mergeCell ref="B87:G87"/>
    <mergeCell ref="B195:D195"/>
    <mergeCell ref="B196:D196"/>
    <mergeCell ref="B188:D188"/>
    <mergeCell ref="B189:D189"/>
    <mergeCell ref="B190:D190"/>
    <mergeCell ref="B193:D193"/>
    <mergeCell ref="B194:D194"/>
    <mergeCell ref="B191:D191"/>
    <mergeCell ref="B192:D192"/>
    <mergeCell ref="B120:D120"/>
    <mergeCell ref="B166:D166"/>
    <mergeCell ref="B167:D167"/>
    <mergeCell ref="B176:D176"/>
    <mergeCell ref="B177:D177"/>
    <mergeCell ref="B178:D178"/>
    <mergeCell ref="B179:D179"/>
    <mergeCell ref="B183:D183"/>
    <mergeCell ref="B184:D184"/>
    <mergeCell ref="B185:D185"/>
    <mergeCell ref="B154:D154"/>
    <mergeCell ref="B155:D155"/>
    <mergeCell ref="B156:D156"/>
    <mergeCell ref="B157:D157"/>
    <mergeCell ref="E176:F176"/>
    <mergeCell ref="E177:F177"/>
    <mergeCell ref="E178:F178"/>
    <mergeCell ref="E179:F179"/>
    <mergeCell ref="B181:D181"/>
    <mergeCell ref="B182:D182"/>
    <mergeCell ref="B186:D186"/>
    <mergeCell ref="B187:D187"/>
    <mergeCell ref="B180:D180"/>
    <mergeCell ref="B158:D158"/>
    <mergeCell ref="B159:D159"/>
    <mergeCell ref="B160:D160"/>
    <mergeCell ref="B161:D161"/>
    <mergeCell ref="B162:D162"/>
    <mergeCell ref="B163:D163"/>
    <mergeCell ref="B164:D164"/>
    <mergeCell ref="B165:D165"/>
  </mergeCells>
  <conditionalFormatting sqref="R6:R7">
    <cfRule type="expression" dxfId="0" priority="1">
      <formula>$R$8&gt;255</formula>
    </cfRule>
  </conditionalFormatting>
  <conditionalFormatting sqref="T6:T7">
    <cfRule type="expression" dxfId="0" priority="2">
      <formula>$T$8&lt;1</formula>
    </cfRule>
  </conditionalFormatting>
  <conditionalFormatting sqref="S6:S7">
    <cfRule type="expression" dxfId="0" priority="3">
      <formula>$S$8&lt;1</formula>
    </cfRule>
  </conditionalFormatting>
  <conditionalFormatting sqref="Q6:Q7">
    <cfRule type="expression" dxfId="0" priority="4">
      <formula>$Q$8&gt;255</formula>
    </cfRule>
  </conditionalFormatting>
  <printOptions/>
  <pageMargins bottom="0.75" footer="0.0" header="0.0" left="0.7" right="0.7" top="0.75"/>
  <pageSetup paperSize="9" orientation="portrait"/>
  <drawing r:id="rId1"/>
</worksheet>
</file>