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630" firstSheet="1" activeTab="1"/>
  </bookViews>
  <sheets>
    <sheet name="всп" sheetId="2" state="hidden" r:id="rId1"/>
    <sheet name="чистовик" sheetId="3" r:id="rId2"/>
    <sheet name="реклама" sheetId="1" state="hidden" r:id="rId3"/>
  </sheets>
  <definedNames>
    <definedName name="_xlnm._FilterDatabase" localSheetId="2" hidden="1">реклама!$A$1:$G$37</definedName>
    <definedName name="Срез_Кампания">#N/A</definedName>
    <definedName name="Срез_Месяцы">#N/A</definedName>
    <definedName name="Срез_Подрядчик">#N/A</definedName>
  </definedNames>
  <calcPr calcId="162913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3" l="1"/>
  <c r="Q4" i="3"/>
  <c r="N4" i="3"/>
  <c r="K4" i="3"/>
  <c r="H4" i="3"/>
  <c r="E4" i="3"/>
  <c r="B4" i="3"/>
  <c r="T5" i="3"/>
  <c r="Q5" i="3"/>
  <c r="N5" i="3"/>
  <c r="K5" i="3"/>
  <c r="H5" i="3"/>
  <c r="E5" i="3"/>
  <c r="B5" i="3"/>
</calcChain>
</file>

<file path=xl/sharedStrings.xml><?xml version="1.0" encoding="utf-8"?>
<sst xmlns="http://schemas.openxmlformats.org/spreadsheetml/2006/main" count="131" uniqueCount="37">
  <si>
    <t>Дата</t>
  </si>
  <si>
    <t>Подрядчик</t>
  </si>
  <si>
    <t>Кампания</t>
  </si>
  <si>
    <t>Факт расхода</t>
  </si>
  <si>
    <t>Переходов</t>
  </si>
  <si>
    <t>Лидов</t>
  </si>
  <si>
    <t>Заказов</t>
  </si>
  <si>
    <t>Веб-магия</t>
  </si>
  <si>
    <t>РСЯ</t>
  </si>
  <si>
    <t>Поиск</t>
  </si>
  <si>
    <t>Директ-про</t>
  </si>
  <si>
    <t>ВК</t>
  </si>
  <si>
    <t>Google КМС</t>
  </si>
  <si>
    <t xml:space="preserve"> Факт расхода</t>
  </si>
  <si>
    <t xml:space="preserve"> Лидов</t>
  </si>
  <si>
    <t xml:space="preserve"> Заказов</t>
  </si>
  <si>
    <t>Значения</t>
  </si>
  <si>
    <t>Названия строк</t>
  </si>
  <si>
    <t>Общий итог</t>
  </si>
  <si>
    <t>июл</t>
  </si>
  <si>
    <t>23.июл</t>
  </si>
  <si>
    <t>30.июл</t>
  </si>
  <si>
    <t>авг</t>
  </si>
  <si>
    <t>06.авг</t>
  </si>
  <si>
    <t>13.авг</t>
  </si>
  <si>
    <t>20.авг</t>
  </si>
  <si>
    <t>27.авг</t>
  </si>
  <si>
    <t>сен</t>
  </si>
  <si>
    <t>03.сен</t>
  </si>
  <si>
    <t>10.сен</t>
  </si>
  <si>
    <t>17.сен</t>
  </si>
  <si>
    <t>24.сен</t>
  </si>
  <si>
    <t xml:space="preserve"> Конверсия лида в заказ</t>
  </si>
  <si>
    <t xml:space="preserve"> Конверсия перехода в лид</t>
  </si>
  <si>
    <t xml:space="preserve"> Стоимость лида</t>
  </si>
  <si>
    <t xml:space="preserve"> Стоимость заказа</t>
  </si>
  <si>
    <t>Анализ эффективности рекламы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</si>
</sst>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"/>
  </numFmts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2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horizontal="right"/>
    </xf>
    <xf numFmtId="16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 vertical="top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3" borderId="1" xfId="0" applyFont="1" applyFill="1" applyBorder="1" applyAlignment="1"/>
    <xf numFmtId="0" fontId="4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0" fillId="0" borderId="0" xfId="0" applyFont="1" applyBorder="1" applyAlignment="1"/>
    <xf numFmtId="0" fontId="2" fillId="0" borderId="0" xfId="0" applyFont="1" applyFill="1" applyBorder="1"/>
    <xf numFmtId="0" fontId="0" fillId="0" borderId="0" xfId="0" applyFont="1" applyFill="1" applyBorder="1" applyAlignment="1"/>
    <xf numFmtId="164" fontId="3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/>
    <xf numFmtId="3" fontId="0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1" fillId="2" borderId="0" xfId="0" applyFont="1" applyFill="1" applyBorder="1" applyAlignment="1"/>
    <xf numFmtId="3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 indent="1"/>
    </xf>
    <xf numFmtId="9" fontId="0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3" fontId="6" fillId="4" borderId="5" xfId="0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9" fontId="6" fillId="4" borderId="5" xfId="1" applyFont="1" applyFill="1" applyBorder="1" applyAlignment="1">
      <alignment horizontal="center"/>
    </xf>
    <xf numFmtId="9" fontId="6" fillId="4" borderId="6" xfId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рекламе.xlsx]всп!Структура_расходов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расходов на рекламу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88888888888889"/>
              <c:y val="-9.722222222222223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0.1157407407407407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0.152777777777777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56E-2"/>
              <c:y val="0.124999999999999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всп!$B$40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39-4B8C-8581-DE08A7C17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9-4B8C-8581-DE08A7C17A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9-4B8C-8581-DE08A7C17A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39-4B8C-8581-DE08A7C17A66}"/>
              </c:ext>
            </c:extLst>
          </c:dPt>
          <c:dLbls>
            <c:dLbl>
              <c:idx val="0"/>
              <c:layout>
                <c:manualLayout>
                  <c:x val="-9.7222222222222224E-2"/>
                  <c:y val="-0.1157407407407407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739-4B8C-8581-DE08A7C17A66}"/>
                </c:ext>
              </c:extLst>
            </c:dLbl>
            <c:dLbl>
              <c:idx val="1"/>
              <c:layout>
                <c:manualLayout>
                  <c:x val="0.16388888888888889"/>
                  <c:y val="-9.722222222222223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739-4B8C-8581-DE08A7C17A66}"/>
                </c:ext>
              </c:extLst>
            </c:dLbl>
            <c:dLbl>
              <c:idx val="2"/>
              <c:layout>
                <c:manualLayout>
                  <c:x val="0.11944444444444445"/>
                  <c:y val="0.1527777777777776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739-4B8C-8581-DE08A7C17A66}"/>
                </c:ext>
              </c:extLst>
            </c:dLbl>
            <c:dLbl>
              <c:idx val="3"/>
              <c:layout>
                <c:manualLayout>
                  <c:x val="-8.3333333333333356E-2"/>
                  <c:y val="0.1249999999999998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739-4B8C-8581-DE08A7C17A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всп!$A$41:$A$45</c:f>
              <c:strCache>
                <c:ptCount val="4"/>
                <c:pt idx="0">
                  <c:v>ВК</c:v>
                </c:pt>
                <c:pt idx="1">
                  <c:v>Google КМС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всп!$B$41:$B$45</c:f>
              <c:numCache>
                <c:formatCode>#,##0</c:formatCode>
                <c:ptCount val="4"/>
                <c:pt idx="0">
                  <c:v>2790</c:v>
                </c:pt>
                <c:pt idx="1">
                  <c:v>3676</c:v>
                </c:pt>
                <c:pt idx="2">
                  <c:v>33959</c:v>
                </c:pt>
                <c:pt idx="3">
                  <c:v>53240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4B8C-8581-DE08A7C1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рекламе.xlsx]всп!Динамика_осн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расходов, лидов и заказов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всп!$C$12</c:f>
              <c:strCache>
                <c:ptCount val="1"/>
                <c:pt idx="0">
                  <c:v> Лидов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всп!$A$13:$A$26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всп!$C$13:$C$26</c:f>
              <c:numCache>
                <c:formatCode>#,##0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2-4EE5-A9DB-1D1E64B71F84}"/>
            </c:ext>
          </c:extLst>
        </c:ser>
        <c:ser>
          <c:idx val="2"/>
          <c:order val="2"/>
          <c:tx>
            <c:strRef>
              <c:f>всп!$D$12</c:f>
              <c:strCache>
                <c:ptCount val="1"/>
                <c:pt idx="0">
                  <c:v> Заказов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multiLvlStrRef>
              <c:f>всп!$A$13:$A$26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всп!$D$13:$D$26</c:f>
              <c:numCache>
                <c:formatCode>#,##0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2-4EE5-A9DB-1D1E64B7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91736"/>
        <c:axId val="589491080"/>
      </c:areaChart>
      <c:barChart>
        <c:barDir val="col"/>
        <c:grouping val="clustered"/>
        <c:varyColors val="0"/>
        <c:ser>
          <c:idx val="0"/>
          <c:order val="0"/>
          <c:tx>
            <c:strRef>
              <c:f>всп!$B$12</c:f>
              <c:strCache>
                <c:ptCount val="1"/>
                <c:pt idx="0">
                  <c:v> Факт расхода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всп!$A$13:$A$26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всп!$B$13:$B$26</c:f>
              <c:numCache>
                <c:formatCode>#,##0</c:formatCode>
                <c:ptCount val="10"/>
                <c:pt idx="0">
                  <c:v>5376</c:v>
                </c:pt>
                <c:pt idx="1">
                  <c:v>7682</c:v>
                </c:pt>
                <c:pt idx="2">
                  <c:v>4506</c:v>
                </c:pt>
                <c:pt idx="3">
                  <c:v>5114</c:v>
                </c:pt>
                <c:pt idx="4">
                  <c:v>14204</c:v>
                </c:pt>
                <c:pt idx="5">
                  <c:v>11796</c:v>
                </c:pt>
                <c:pt idx="6">
                  <c:v>4397</c:v>
                </c:pt>
                <c:pt idx="7">
                  <c:v>5470</c:v>
                </c:pt>
                <c:pt idx="8">
                  <c:v>17560</c:v>
                </c:pt>
                <c:pt idx="9">
                  <c:v>17560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2-4EE5-A9DB-1D1E64B7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9493048"/>
        <c:axId val="589490752"/>
      </c:barChart>
      <c:catAx>
        <c:axId val="5894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90752"/>
        <c:crosses val="autoZero"/>
        <c:auto val="1"/>
        <c:lblAlgn val="ctr"/>
        <c:lblOffset val="100"/>
        <c:noMultiLvlLbl val="0"/>
      </c:catAx>
      <c:valAx>
        <c:axId val="589490752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93048"/>
        <c:crosses val="autoZero"/>
        <c:crossBetween val="between"/>
      </c:valAx>
      <c:valAx>
        <c:axId val="5894910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91736"/>
        <c:crosses val="max"/>
        <c:crossBetween val="between"/>
      </c:valAx>
      <c:catAx>
        <c:axId val="58949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491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рекламе.xlsx]всп!По_подрядчикам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 по подрядчикам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всп!$B$28</c:f>
              <c:strCache>
                <c:ptCount val="1"/>
                <c:pt idx="0">
                  <c:v> Лидов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всп!$B$29:$B$31</c:f>
              <c:numCache>
                <c:formatCode>#,##0</c:formatCode>
                <c:ptCount val="2"/>
                <c:pt idx="0">
                  <c:v>47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F-43C1-B6D8-31A046158978}"/>
            </c:ext>
          </c:extLst>
        </c:ser>
        <c:ser>
          <c:idx val="1"/>
          <c:order val="1"/>
          <c:tx>
            <c:strRef>
              <c:f>всп!$C$28</c:f>
              <c:strCache>
                <c:ptCount val="1"/>
                <c:pt idx="0">
                  <c:v> Заказов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всп!$C$29:$C$31</c:f>
              <c:numCache>
                <c:formatCode>#,##0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F-43C1-B6D8-31A04615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1708216"/>
        <c:axId val="581708544"/>
      </c:barChart>
      <c:lineChart>
        <c:grouping val="standard"/>
        <c:varyColors val="0"/>
        <c:ser>
          <c:idx val="2"/>
          <c:order val="2"/>
          <c:tx>
            <c:strRef>
              <c:f>всп!$D$28</c:f>
              <c:strCache>
                <c:ptCount val="1"/>
                <c:pt idx="0">
                  <c:v> Конверсия перехода в лид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всп!$D$29:$D$31</c:f>
              <c:numCache>
                <c:formatCode>0%</c:formatCode>
                <c:ptCount val="2"/>
                <c:pt idx="0">
                  <c:v>2.9012345679012345E-2</c:v>
                </c:pt>
                <c:pt idx="1">
                  <c:v>1.1363636363636364E-2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F-43C1-B6D8-31A046158978}"/>
            </c:ext>
          </c:extLst>
        </c:ser>
        <c:ser>
          <c:idx val="3"/>
          <c:order val="3"/>
          <c:tx>
            <c:strRef>
              <c:f>всп!$E$28</c:f>
              <c:strCache>
                <c:ptCount val="1"/>
                <c:pt idx="0">
                  <c:v> Конверсия лида в заказ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всп!$E$29:$E$31</c:f>
              <c:numCache>
                <c:formatCode>0%</c:formatCode>
                <c:ptCount val="2"/>
                <c:pt idx="0">
                  <c:v>0.44680851063829785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F-43C1-B6D8-31A04615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360"/>
        <c:axId val="583439376"/>
      </c:lineChart>
      <c:catAx>
        <c:axId val="5817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708544"/>
        <c:crosses val="autoZero"/>
        <c:auto val="1"/>
        <c:lblAlgn val="ctr"/>
        <c:lblOffset val="100"/>
        <c:noMultiLvlLbl val="0"/>
      </c:catAx>
      <c:valAx>
        <c:axId val="581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708216"/>
        <c:crosses val="autoZero"/>
        <c:crossBetween val="between"/>
      </c:valAx>
      <c:valAx>
        <c:axId val="5834393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40360"/>
        <c:crosses val="max"/>
        <c:crossBetween val="between"/>
      </c:valAx>
      <c:catAx>
        <c:axId val="58344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439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рекламе.xlsx]всп!По_кампаниям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 по кампаниям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всп!$B$33</c:f>
              <c:strCache>
                <c:ptCount val="1"/>
                <c:pt idx="0">
                  <c:v> Лидов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всп!$B$34:$B$38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B-4547-8145-EBB9858048F7}"/>
            </c:ext>
          </c:extLst>
        </c:ser>
        <c:ser>
          <c:idx val="1"/>
          <c:order val="1"/>
          <c:tx>
            <c:strRef>
              <c:f>всп!$C$33</c:f>
              <c:strCache>
                <c:ptCount val="1"/>
                <c:pt idx="0">
                  <c:v> Заказов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всп!$C$34:$C$38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B-4547-8145-EBB98580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628416"/>
        <c:axId val="486621528"/>
      </c:barChart>
      <c:lineChart>
        <c:grouping val="standard"/>
        <c:varyColors val="0"/>
        <c:ser>
          <c:idx val="2"/>
          <c:order val="2"/>
          <c:tx>
            <c:strRef>
              <c:f>всп!$D$33</c:f>
              <c:strCache>
                <c:ptCount val="1"/>
                <c:pt idx="0">
                  <c:v> Конверсия перехода в лид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всп!$D$34:$D$38</c:f>
              <c:numCache>
                <c:formatCode>0%</c:formatCode>
                <c:ptCount val="4"/>
                <c:pt idx="0">
                  <c:v>0</c:v>
                </c:pt>
                <c:pt idx="1">
                  <c:v>5.4945054945054949E-3</c:v>
                </c:pt>
                <c:pt idx="2">
                  <c:v>3.2085561497326207E-2</c:v>
                </c:pt>
                <c:pt idx="3">
                  <c:v>2.5256511444356748E-2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B-4547-8145-EBB9858048F7}"/>
            </c:ext>
          </c:extLst>
        </c:ser>
        <c:ser>
          <c:idx val="3"/>
          <c:order val="3"/>
          <c:tx>
            <c:strRef>
              <c:f>всп!$E$33</c:f>
              <c:strCache>
                <c:ptCount val="1"/>
                <c:pt idx="0">
                  <c:v> Конверсия лида в заказ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всп!$E$34:$E$38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0.41666666666666669</c:v>
                </c:pt>
                <c:pt idx="3">
                  <c:v>0.46875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B-4547-8145-EBB98580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02216"/>
        <c:axId val="365309104"/>
      </c:lineChart>
      <c:catAx>
        <c:axId val="4866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21528"/>
        <c:crosses val="autoZero"/>
        <c:auto val="1"/>
        <c:lblAlgn val="ctr"/>
        <c:lblOffset val="100"/>
        <c:noMultiLvlLbl val="0"/>
      </c:catAx>
      <c:valAx>
        <c:axId val="4866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28416"/>
        <c:crosses val="autoZero"/>
        <c:crossBetween val="between"/>
      </c:valAx>
      <c:valAx>
        <c:axId val="3653091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302216"/>
        <c:crosses val="max"/>
        <c:crossBetween val="between"/>
      </c:valAx>
      <c:catAx>
        <c:axId val="365302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09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рекламе.xlsx]всп!Динамика_осн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расходов, лидов и заказов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всп!$C$12</c:f>
              <c:strCache>
                <c:ptCount val="1"/>
                <c:pt idx="0">
                  <c:v> Лидов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всп!$A$13:$A$26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всп!$C$13:$C$26</c:f>
              <c:numCache>
                <c:formatCode>#,##0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6-4128-BA79-BBB2D30B380E}"/>
            </c:ext>
          </c:extLst>
        </c:ser>
        <c:ser>
          <c:idx val="2"/>
          <c:order val="2"/>
          <c:tx>
            <c:strRef>
              <c:f>всп!$D$12</c:f>
              <c:strCache>
                <c:ptCount val="1"/>
                <c:pt idx="0">
                  <c:v> Заказов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multiLvlStrRef>
              <c:f>всп!$A$13:$A$26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всп!$D$13:$D$26</c:f>
              <c:numCache>
                <c:formatCode>#,##0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6-4128-BA79-BBB2D30B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91736"/>
        <c:axId val="589491080"/>
      </c:areaChart>
      <c:barChart>
        <c:barDir val="col"/>
        <c:grouping val="clustered"/>
        <c:varyColors val="0"/>
        <c:ser>
          <c:idx val="0"/>
          <c:order val="0"/>
          <c:tx>
            <c:strRef>
              <c:f>всп!$B$12</c:f>
              <c:strCache>
                <c:ptCount val="1"/>
                <c:pt idx="0">
                  <c:v> Факт расхода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всп!$A$13:$A$26</c:f>
              <c:multiLvlStrCache>
                <c:ptCount val="10"/>
                <c:lvl>
                  <c:pt idx="0">
                    <c:v>23.июл</c:v>
                  </c:pt>
                  <c:pt idx="1">
                    <c:v>30.июл</c:v>
                  </c:pt>
                  <c:pt idx="2">
                    <c:v>06.авг</c:v>
                  </c:pt>
                  <c:pt idx="3">
                    <c:v>13.авг</c:v>
                  </c:pt>
                  <c:pt idx="4">
                    <c:v>20.авг</c:v>
                  </c:pt>
                  <c:pt idx="5">
                    <c:v>27.авг</c:v>
                  </c:pt>
                  <c:pt idx="6">
                    <c:v>03.сен</c:v>
                  </c:pt>
                  <c:pt idx="7">
                    <c:v>10.сен</c:v>
                  </c:pt>
                  <c:pt idx="8">
                    <c:v>17.сен</c:v>
                  </c:pt>
                  <c:pt idx="9">
                    <c:v>24.сен</c:v>
                  </c:pt>
                </c:lvl>
                <c:lvl>
                  <c:pt idx="0">
                    <c:v>июл</c:v>
                  </c:pt>
                  <c:pt idx="2">
                    <c:v>авг</c:v>
                  </c:pt>
                  <c:pt idx="6">
                    <c:v>сен</c:v>
                  </c:pt>
                </c:lvl>
              </c:multiLvlStrCache>
            </c:multiLvlStrRef>
          </c:cat>
          <c:val>
            <c:numRef>
              <c:f>всп!$B$13:$B$26</c:f>
              <c:numCache>
                <c:formatCode>#,##0</c:formatCode>
                <c:ptCount val="10"/>
                <c:pt idx="0">
                  <c:v>5376</c:v>
                </c:pt>
                <c:pt idx="1">
                  <c:v>7682</c:v>
                </c:pt>
                <c:pt idx="2">
                  <c:v>4506</c:v>
                </c:pt>
                <c:pt idx="3">
                  <c:v>5114</c:v>
                </c:pt>
                <c:pt idx="4">
                  <c:v>14204</c:v>
                </c:pt>
                <c:pt idx="5">
                  <c:v>11796</c:v>
                </c:pt>
                <c:pt idx="6">
                  <c:v>4397</c:v>
                </c:pt>
                <c:pt idx="7">
                  <c:v>5470</c:v>
                </c:pt>
                <c:pt idx="8">
                  <c:v>17560</c:v>
                </c:pt>
                <c:pt idx="9">
                  <c:v>17560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6-4128-BA79-BBB2D30B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9493048"/>
        <c:axId val="589490752"/>
      </c:barChart>
      <c:catAx>
        <c:axId val="58949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90752"/>
        <c:crosses val="autoZero"/>
        <c:auto val="1"/>
        <c:lblAlgn val="ctr"/>
        <c:lblOffset val="100"/>
        <c:noMultiLvlLbl val="0"/>
      </c:catAx>
      <c:valAx>
        <c:axId val="589490752"/>
        <c:scaling>
          <c:orientation val="minMax"/>
          <c:min val="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93048"/>
        <c:crosses val="autoZero"/>
        <c:crossBetween val="between"/>
      </c:valAx>
      <c:valAx>
        <c:axId val="5894910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491736"/>
        <c:crosses val="max"/>
        <c:crossBetween val="between"/>
      </c:valAx>
      <c:catAx>
        <c:axId val="58949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491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рекламе.xlsx]всп!По_подрядчикам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 по подрядчикам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всп!$B$28</c:f>
              <c:strCache>
                <c:ptCount val="1"/>
                <c:pt idx="0">
                  <c:v> Лидов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всп!$B$29:$B$31</c:f>
              <c:numCache>
                <c:formatCode>#,##0</c:formatCode>
                <c:ptCount val="2"/>
                <c:pt idx="0">
                  <c:v>47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F-400E-9EBD-490B25A351C1}"/>
            </c:ext>
          </c:extLst>
        </c:ser>
        <c:ser>
          <c:idx val="1"/>
          <c:order val="1"/>
          <c:tx>
            <c:strRef>
              <c:f>всп!$C$28</c:f>
              <c:strCache>
                <c:ptCount val="1"/>
                <c:pt idx="0">
                  <c:v> Заказов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всп!$C$29:$C$31</c:f>
              <c:numCache>
                <c:formatCode>#,##0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F-400E-9EBD-490B25A3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1708216"/>
        <c:axId val="581708544"/>
      </c:barChart>
      <c:lineChart>
        <c:grouping val="standard"/>
        <c:varyColors val="0"/>
        <c:ser>
          <c:idx val="2"/>
          <c:order val="2"/>
          <c:tx>
            <c:strRef>
              <c:f>всп!$D$28</c:f>
              <c:strCache>
                <c:ptCount val="1"/>
                <c:pt idx="0">
                  <c:v> Конверсия перехода в лид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всп!$D$29:$D$31</c:f>
              <c:numCache>
                <c:formatCode>0%</c:formatCode>
                <c:ptCount val="2"/>
                <c:pt idx="0">
                  <c:v>2.9012345679012345E-2</c:v>
                </c:pt>
                <c:pt idx="1">
                  <c:v>1.1363636363636364E-2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F-400E-9EBD-490B25A351C1}"/>
            </c:ext>
          </c:extLst>
        </c:ser>
        <c:ser>
          <c:idx val="3"/>
          <c:order val="3"/>
          <c:tx>
            <c:strRef>
              <c:f>всп!$E$28</c:f>
              <c:strCache>
                <c:ptCount val="1"/>
                <c:pt idx="0">
                  <c:v> Конверсия лида в заказ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всп!$A$29:$A$31</c:f>
              <c:strCache>
                <c:ptCount val="2"/>
                <c:pt idx="0">
                  <c:v>Веб-магия</c:v>
                </c:pt>
                <c:pt idx="1">
                  <c:v>Директ-про</c:v>
                </c:pt>
              </c:strCache>
            </c:strRef>
          </c:cat>
          <c:val>
            <c:numRef>
              <c:f>всп!$E$29:$E$31</c:f>
              <c:numCache>
                <c:formatCode>0%</c:formatCode>
                <c:ptCount val="2"/>
                <c:pt idx="0">
                  <c:v>0.44680851063829785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F-400E-9EBD-490B25A3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360"/>
        <c:axId val="583439376"/>
      </c:lineChart>
      <c:catAx>
        <c:axId val="5817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708544"/>
        <c:crosses val="autoZero"/>
        <c:auto val="1"/>
        <c:lblAlgn val="ctr"/>
        <c:lblOffset val="100"/>
        <c:noMultiLvlLbl val="0"/>
      </c:catAx>
      <c:valAx>
        <c:axId val="581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708216"/>
        <c:crosses val="autoZero"/>
        <c:crossBetween val="between"/>
      </c:valAx>
      <c:valAx>
        <c:axId val="5834393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440360"/>
        <c:crosses val="max"/>
        <c:crossBetween val="between"/>
      </c:valAx>
      <c:catAx>
        <c:axId val="58344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43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рекламе.xlsx]всп!По_кампаниям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Показатели по кампаниям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773773907029664E-2"/>
          <c:y val="0.26924844071910364"/>
          <c:w val="0.84811579721282593"/>
          <c:h val="0.61988767533090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всп!$B$33</c:f>
              <c:strCache>
                <c:ptCount val="1"/>
                <c:pt idx="0">
                  <c:v> Лидов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всп!$B$34:$B$38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1-4716-A7B4-5CD10928B768}"/>
            </c:ext>
          </c:extLst>
        </c:ser>
        <c:ser>
          <c:idx val="1"/>
          <c:order val="1"/>
          <c:tx>
            <c:strRef>
              <c:f>всп!$C$33</c:f>
              <c:strCache>
                <c:ptCount val="1"/>
                <c:pt idx="0">
                  <c:v> Заказов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всп!$C$34:$C$38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1-4716-A7B4-5CD10928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628416"/>
        <c:axId val="486621528"/>
      </c:barChart>
      <c:lineChart>
        <c:grouping val="standard"/>
        <c:varyColors val="0"/>
        <c:ser>
          <c:idx val="2"/>
          <c:order val="2"/>
          <c:tx>
            <c:strRef>
              <c:f>всп!$D$33</c:f>
              <c:strCache>
                <c:ptCount val="1"/>
                <c:pt idx="0">
                  <c:v> Конверсия перехода в лид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всп!$D$34:$D$38</c:f>
              <c:numCache>
                <c:formatCode>0%</c:formatCode>
                <c:ptCount val="4"/>
                <c:pt idx="0">
                  <c:v>0</c:v>
                </c:pt>
                <c:pt idx="1">
                  <c:v>5.4945054945054949E-3</c:v>
                </c:pt>
                <c:pt idx="2">
                  <c:v>3.2085561497326207E-2</c:v>
                </c:pt>
                <c:pt idx="3">
                  <c:v>2.5256511444356748E-2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1-4716-A7B4-5CD10928B768}"/>
            </c:ext>
          </c:extLst>
        </c:ser>
        <c:ser>
          <c:idx val="3"/>
          <c:order val="3"/>
          <c:tx>
            <c:strRef>
              <c:f>всп!$E$33</c:f>
              <c:strCache>
                <c:ptCount val="1"/>
                <c:pt idx="0">
                  <c:v> Конверсия лида в заказ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всп!$A$34:$A$38</c:f>
              <c:strCache>
                <c:ptCount val="4"/>
                <c:pt idx="0">
                  <c:v>Google КМС</c:v>
                </c:pt>
                <c:pt idx="1">
                  <c:v>ВК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всп!$E$34:$E$38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0.41666666666666669</c:v>
                </c:pt>
                <c:pt idx="3">
                  <c:v>0.46875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1-4716-A7B4-5CD10928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02216"/>
        <c:axId val="365309104"/>
      </c:lineChart>
      <c:catAx>
        <c:axId val="4866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21528"/>
        <c:crosses val="autoZero"/>
        <c:auto val="1"/>
        <c:lblAlgn val="ctr"/>
        <c:lblOffset val="100"/>
        <c:noMultiLvlLbl val="0"/>
      </c:catAx>
      <c:valAx>
        <c:axId val="4866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628416"/>
        <c:crosses val="autoZero"/>
        <c:crossBetween val="between"/>
      </c:valAx>
      <c:valAx>
        <c:axId val="3653091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302216"/>
        <c:crosses val="max"/>
        <c:crossBetween val="between"/>
      </c:valAx>
      <c:catAx>
        <c:axId val="365302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0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5636077614555985E-2"/>
          <c:y val="0.11990442054958186"/>
          <c:w val="0.93388208540669471"/>
          <c:h val="0.13022813008588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по рекламе.xlsx]всп!Структура_расходов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расходов на рекламу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88888888888889"/>
              <c:y val="-9.722222222222223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0.1157407407407407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0.152777777777777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56E-2"/>
              <c:y val="0.124999999999999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0.1157407407407407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88888888888889"/>
              <c:y val="-9.722222222222223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0.152777777777777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56E-2"/>
              <c:y val="0.124999999999999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0.1157407407407407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88888888888889"/>
              <c:y val="-9.722222222222223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0.1527777777777776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56E-2"/>
              <c:y val="0.124999999999999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всп!$B$40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AC-4F33-BD12-0ED8A52C7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AC-4F33-BD12-0ED8A52C76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AC-4F33-BD12-0ED8A52C76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AC-4F33-BD12-0ED8A52C7669}"/>
              </c:ext>
            </c:extLst>
          </c:dPt>
          <c:dLbls>
            <c:dLbl>
              <c:idx val="0"/>
              <c:layout>
                <c:manualLayout>
                  <c:x val="-9.7222222222222224E-2"/>
                  <c:y val="-0.1157407407407407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8AC-4F33-BD12-0ED8A52C7669}"/>
                </c:ext>
              </c:extLst>
            </c:dLbl>
            <c:dLbl>
              <c:idx val="1"/>
              <c:layout>
                <c:manualLayout>
                  <c:x val="0.16388888888888889"/>
                  <c:y val="-9.722222222222223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8AC-4F33-BD12-0ED8A52C7669}"/>
                </c:ext>
              </c:extLst>
            </c:dLbl>
            <c:dLbl>
              <c:idx val="2"/>
              <c:layout>
                <c:manualLayout>
                  <c:x val="0.11944444444444445"/>
                  <c:y val="0.1527777777777776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8AC-4F33-BD12-0ED8A52C7669}"/>
                </c:ext>
              </c:extLst>
            </c:dLbl>
            <c:dLbl>
              <c:idx val="3"/>
              <c:layout>
                <c:manualLayout>
                  <c:x val="-8.3333333333333356E-2"/>
                  <c:y val="0.1249999999999998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8AC-4F33-BD12-0ED8A52C766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всп!$A$41:$A$45</c:f>
              <c:strCache>
                <c:ptCount val="4"/>
                <c:pt idx="0">
                  <c:v>ВК</c:v>
                </c:pt>
                <c:pt idx="1">
                  <c:v>Google КМС</c:v>
                </c:pt>
                <c:pt idx="2">
                  <c:v>Поиск</c:v>
                </c:pt>
                <c:pt idx="3">
                  <c:v>РСЯ</c:v>
                </c:pt>
              </c:strCache>
            </c:strRef>
          </c:cat>
          <c:val>
            <c:numRef>
              <c:f>всп!$B$41:$B$45</c:f>
              <c:numCache>
                <c:formatCode>#,##0</c:formatCode>
                <c:ptCount val="4"/>
                <c:pt idx="0">
                  <c:v>2790</c:v>
                </c:pt>
                <c:pt idx="1">
                  <c:v>3676</c:v>
                </c:pt>
                <c:pt idx="2">
                  <c:v>33959</c:v>
                </c:pt>
                <c:pt idx="3">
                  <c:v>53240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AC-4F33-BD12-0ED8A52C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33</xdr:row>
      <xdr:rowOff>0</xdr:rowOff>
    </xdr:from>
    <xdr:to>
      <xdr:col>9</xdr:col>
      <xdr:colOff>180975</xdr:colOff>
      <xdr:row>49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1</xdr:row>
      <xdr:rowOff>66675</xdr:rowOff>
    </xdr:from>
    <xdr:to>
      <xdr:col>9</xdr:col>
      <xdr:colOff>171449</xdr:colOff>
      <xdr:row>17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1000125</xdr:colOff>
      <xdr:row>17</xdr:row>
      <xdr:rowOff>152400</xdr:rowOff>
    </xdr:from>
    <xdr:to>
      <xdr:col>6</xdr:col>
      <xdr:colOff>409575</xdr:colOff>
      <xdr:row>34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17</xdr:row>
      <xdr:rowOff>142875</xdr:rowOff>
    </xdr:from>
    <xdr:to>
      <xdr:col>12</xdr:col>
      <xdr:colOff>381000</xdr:colOff>
      <xdr:row>34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476250</xdr:colOff>
      <xdr:row>0</xdr:row>
      <xdr:rowOff>38100</xdr:rowOff>
    </xdr:from>
    <xdr:to>
      <xdr:col>5</xdr:col>
      <xdr:colOff>647700</xdr:colOff>
      <xdr:row>14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Подрядчик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дрядчи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5" y="381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190500</xdr:colOff>
      <xdr:row>1</xdr:row>
      <xdr:rowOff>38100</xdr:rowOff>
    </xdr:from>
    <xdr:to>
      <xdr:col>4</xdr:col>
      <xdr:colOff>171450</xdr:colOff>
      <xdr:row>15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Кампания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мпани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5" y="2000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419100</xdr:colOff>
      <xdr:row>17</xdr:row>
      <xdr:rowOff>95250</xdr:rowOff>
    </xdr:from>
    <xdr:to>
      <xdr:col>3</xdr:col>
      <xdr:colOff>1628775</xdr:colOff>
      <xdr:row>32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Месяц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28479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5</xdr:row>
      <xdr:rowOff>62193</xdr:rowOff>
    </xdr:from>
    <xdr:to>
      <xdr:col>4</xdr:col>
      <xdr:colOff>340659</xdr:colOff>
      <xdr:row>10</xdr:row>
      <xdr:rowOff>119343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Подрядчик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дрядчик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82" y="1181381"/>
              <a:ext cx="1813952" cy="890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26894</xdr:colOff>
      <xdr:row>11</xdr:row>
      <xdr:rowOff>29136</xdr:rowOff>
    </xdr:from>
    <xdr:to>
      <xdr:col>4</xdr:col>
      <xdr:colOff>340659</xdr:colOff>
      <xdr:row>19</xdr:row>
      <xdr:rowOff>109819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Кампания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мпания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82" y="2148449"/>
              <a:ext cx="1813952" cy="1414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26894</xdr:colOff>
      <xdr:row>20</xdr:row>
      <xdr:rowOff>19612</xdr:rowOff>
    </xdr:from>
    <xdr:to>
      <xdr:col>4</xdr:col>
      <xdr:colOff>340659</xdr:colOff>
      <xdr:row>24</xdr:row>
      <xdr:rowOff>562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Месяцы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82" y="3639112"/>
              <a:ext cx="1813952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391646</xdr:colOff>
      <xdr:row>5</xdr:row>
      <xdr:rowOff>62193</xdr:rowOff>
    </xdr:from>
    <xdr:to>
      <xdr:col>15</xdr:col>
      <xdr:colOff>235324</xdr:colOff>
      <xdr:row>24</xdr:row>
      <xdr:rowOff>561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504264</xdr:colOff>
      <xdr:row>24</xdr:row>
      <xdr:rowOff>41464</xdr:rowOff>
    </xdr:from>
    <xdr:to>
      <xdr:col>20</xdr:col>
      <xdr:colOff>530039</xdr:colOff>
      <xdr:row>39</xdr:row>
      <xdr:rowOff>107156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36419</xdr:colOff>
      <xdr:row>24</xdr:row>
      <xdr:rowOff>43144</xdr:rowOff>
    </xdr:from>
    <xdr:to>
      <xdr:col>10</xdr:col>
      <xdr:colOff>459441</xdr:colOff>
      <xdr:row>39</xdr:row>
      <xdr:rowOff>108836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268941</xdr:colOff>
      <xdr:row>5</xdr:row>
      <xdr:rowOff>62193</xdr:rowOff>
    </xdr:from>
    <xdr:to>
      <xdr:col>20</xdr:col>
      <xdr:colOff>565337</xdr:colOff>
      <xdr:row>24</xdr:row>
      <xdr:rowOff>10086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68.424247222225" createdVersion="6" refreshedVersion="6" minRefreshableVersion="3" recordCount="36">
  <cacheSource type="worksheet">
    <worksheetSource ref="A1:G37" sheet="реклама"/>
  </cacheSource>
  <cacheFields count="12">
    <cacheField name="Дата" numFmtId="164">
      <sharedItems containsSemiMixedTypes="0" containsNonDate="0" containsDate="1" containsString="0" minDate="2018-07-23T00:00:00" maxDate="2018-09-25T00:00:00" count="10"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</sharedItems>
      <fieldGroup par="7" base="0">
        <rangePr groupBy="days" startDate="2018-07-23T00:00:00" endDate="2018-09-25T00:00:00"/>
        <groupItems count="368">
          <s v="&lt;23.07.2018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5.09.2018"/>
        </groupItems>
      </fieldGroup>
    </cacheField>
    <cacheField name="Подрядчик" numFmtId="0">
      <sharedItems count="2">
        <s v="Веб-магия"/>
        <s v="Директ-про"/>
      </sharedItems>
    </cacheField>
    <cacheField name="Кампания" numFmtId="0">
      <sharedItems count="4">
        <s v="РСЯ"/>
        <s v="Поиск"/>
        <s v="ВК"/>
        <s v="Google КМС"/>
      </sharedItems>
    </cacheField>
    <cacheField name="Факт расхода" numFmtId="0">
      <sharedItems containsSemiMixedTypes="0" containsString="0" containsNumber="1" containsInteger="1" minValue="169" maxValue="12681"/>
    </cacheField>
    <cacheField name="Переходов" numFmtId="0">
      <sharedItems containsSemiMixedTypes="0" containsString="0" containsNumber="1" containsInteger="1" minValue="6" maxValue="278"/>
    </cacheField>
    <cacheField name="Лидов" numFmtId="0">
      <sharedItems containsSemiMixedTypes="0" containsString="0" containsNumber="1" containsInteger="1" minValue="0" maxValue="7"/>
    </cacheField>
    <cacheField name="Заказов" numFmtId="0">
      <sharedItems containsSemiMixedTypes="0" containsString="0" containsNumber="1" containsInteger="1" minValue="0" maxValue="3"/>
    </cacheField>
    <cacheField name="Месяцы" numFmtId="0" databaseField="0">
      <fieldGroup base="0">
        <rangePr groupBy="months" startDate="2018-07-23T00:00:00" endDate="2018-09-25T00:00:00"/>
        <groupItems count="14">
          <s v="&lt;23.07.201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5.09.2018"/>
        </groupItems>
      </fieldGroup>
    </cacheField>
    <cacheField name="Ст-ть лида" numFmtId="0" formula="IFERROR('Факт расхода' /Лидов,0)" databaseField="0"/>
    <cacheField name="Ст-ть заказа" numFmtId="0" formula="IFERROR('Факт расхода' /Заказов,0)" databaseField="0"/>
    <cacheField name="Конверсия лида в заказ" numFmtId="0" formula="IFERROR(Заказов /Лидов,0)" databaseField="0"/>
    <cacheField name="Конверсия перехода в лид" numFmtId="0" formula="IFERROR(Лидов /Переходов,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366"/>
    <n v="35"/>
    <n v="1"/>
    <n v="1"/>
  </r>
  <r>
    <x v="0"/>
    <x v="0"/>
    <x v="1"/>
    <n v="3752"/>
    <n v="72"/>
    <n v="5"/>
    <n v="3"/>
  </r>
  <r>
    <x v="0"/>
    <x v="1"/>
    <x v="1"/>
    <n v="1258"/>
    <n v="34"/>
    <n v="0"/>
    <n v="0"/>
  </r>
  <r>
    <x v="1"/>
    <x v="0"/>
    <x v="0"/>
    <n v="390"/>
    <n v="26"/>
    <n v="0"/>
    <n v="0"/>
  </r>
  <r>
    <x v="1"/>
    <x v="0"/>
    <x v="1"/>
    <n v="3125"/>
    <n v="62"/>
    <n v="2"/>
    <n v="1"/>
  </r>
  <r>
    <x v="1"/>
    <x v="1"/>
    <x v="1"/>
    <n v="4167"/>
    <n v="113"/>
    <n v="2"/>
    <n v="0"/>
  </r>
  <r>
    <x v="2"/>
    <x v="0"/>
    <x v="0"/>
    <n v="169"/>
    <n v="11"/>
    <n v="1"/>
    <n v="1"/>
  </r>
  <r>
    <x v="2"/>
    <x v="0"/>
    <x v="1"/>
    <n v="2033"/>
    <n v="41"/>
    <n v="2"/>
    <n v="1"/>
  </r>
  <r>
    <x v="2"/>
    <x v="1"/>
    <x v="0"/>
    <n v="683"/>
    <n v="20"/>
    <n v="2"/>
    <n v="1"/>
  </r>
  <r>
    <x v="2"/>
    <x v="1"/>
    <x v="1"/>
    <n v="646"/>
    <n v="6"/>
    <n v="0"/>
    <n v="0"/>
  </r>
  <r>
    <x v="2"/>
    <x v="1"/>
    <x v="2"/>
    <n v="975"/>
    <n v="66"/>
    <n v="0"/>
    <n v="0"/>
  </r>
  <r>
    <x v="3"/>
    <x v="0"/>
    <x v="0"/>
    <n v="196"/>
    <n v="14"/>
    <n v="0"/>
    <n v="0"/>
  </r>
  <r>
    <x v="3"/>
    <x v="0"/>
    <x v="1"/>
    <n v="2006"/>
    <n v="40"/>
    <n v="1"/>
    <n v="1"/>
  </r>
  <r>
    <x v="3"/>
    <x v="1"/>
    <x v="0"/>
    <n v="1331"/>
    <n v="39"/>
    <n v="0"/>
    <n v="0"/>
  </r>
  <r>
    <x v="3"/>
    <x v="1"/>
    <x v="1"/>
    <n v="897"/>
    <n v="8"/>
    <n v="0"/>
    <n v="0"/>
  </r>
  <r>
    <x v="3"/>
    <x v="1"/>
    <x v="2"/>
    <n v="684"/>
    <n v="46"/>
    <n v="0"/>
    <n v="0"/>
  </r>
  <r>
    <x v="4"/>
    <x v="0"/>
    <x v="0"/>
    <n v="4269"/>
    <n v="144"/>
    <n v="4"/>
    <n v="2"/>
  </r>
  <r>
    <x v="4"/>
    <x v="0"/>
    <x v="1"/>
    <n v="1184"/>
    <n v="30"/>
    <n v="1"/>
    <n v="1"/>
  </r>
  <r>
    <x v="4"/>
    <x v="1"/>
    <x v="0"/>
    <n v="3197"/>
    <n v="95"/>
    <n v="2"/>
    <n v="2"/>
  </r>
  <r>
    <x v="4"/>
    <x v="1"/>
    <x v="1"/>
    <n v="1263"/>
    <n v="10"/>
    <n v="1"/>
    <n v="1"/>
  </r>
  <r>
    <x v="4"/>
    <x v="1"/>
    <x v="2"/>
    <n v="840"/>
    <n v="54"/>
    <n v="1"/>
    <n v="1"/>
  </r>
  <r>
    <x v="4"/>
    <x v="1"/>
    <x v="3"/>
    <n v="3451"/>
    <n v="278"/>
    <n v="0"/>
    <n v="0"/>
  </r>
  <r>
    <x v="5"/>
    <x v="0"/>
    <x v="0"/>
    <n v="7044"/>
    <n v="249"/>
    <n v="3"/>
    <n v="2"/>
  </r>
  <r>
    <x v="5"/>
    <x v="0"/>
    <x v="1"/>
    <n v="556"/>
    <n v="26"/>
    <n v="0"/>
    <n v="0"/>
  </r>
  <r>
    <x v="5"/>
    <x v="1"/>
    <x v="0"/>
    <n v="2456"/>
    <n v="62"/>
    <n v="2"/>
    <n v="0"/>
  </r>
  <r>
    <x v="5"/>
    <x v="1"/>
    <x v="1"/>
    <n v="1224"/>
    <n v="8"/>
    <n v="0"/>
    <n v="0"/>
  </r>
  <r>
    <x v="5"/>
    <x v="1"/>
    <x v="2"/>
    <n v="291"/>
    <n v="16"/>
    <n v="0"/>
    <n v="0"/>
  </r>
  <r>
    <x v="5"/>
    <x v="1"/>
    <x v="3"/>
    <n v="225"/>
    <n v="25"/>
    <n v="0"/>
    <n v="0"/>
  </r>
  <r>
    <x v="6"/>
    <x v="0"/>
    <x v="0"/>
    <n v="4186"/>
    <n v="172"/>
    <n v="2"/>
    <n v="1"/>
  </r>
  <r>
    <x v="6"/>
    <x v="0"/>
    <x v="1"/>
    <n v="211"/>
    <n v="11"/>
    <n v="0"/>
    <n v="0"/>
  </r>
  <r>
    <x v="7"/>
    <x v="0"/>
    <x v="0"/>
    <n v="3591"/>
    <n v="152"/>
    <n v="1"/>
    <n v="1"/>
  </r>
  <r>
    <x v="7"/>
    <x v="0"/>
    <x v="1"/>
    <n v="1879"/>
    <n v="78"/>
    <n v="3"/>
    <n v="0"/>
  </r>
  <r>
    <x v="8"/>
    <x v="0"/>
    <x v="0"/>
    <n v="12681"/>
    <n v="124"/>
    <n v="7"/>
    <n v="2"/>
  </r>
  <r>
    <x v="8"/>
    <x v="0"/>
    <x v="1"/>
    <n v="4879"/>
    <n v="98"/>
    <n v="3"/>
    <n v="1"/>
  </r>
  <r>
    <x v="9"/>
    <x v="0"/>
    <x v="0"/>
    <n v="12681"/>
    <n v="124"/>
    <n v="7"/>
    <n v="2"/>
  </r>
  <r>
    <x v="9"/>
    <x v="0"/>
    <x v="1"/>
    <n v="4879"/>
    <n v="111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труктура_расходов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40:B45" firstHeaderRow="1" firstDataRow="1" firstDataCol="1"/>
  <pivotFields count="12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axis="axisRow" showAll="0" sortType="a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name=" Факт расхода" fld="3" baseField="0" baseItem="1" numFmtId="3"/>
  </dataField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По_кампаниям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3:E38" firstHeaderRow="0" firstDataRow="1" firstDataCol="1"/>
  <pivotFields count="12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Лидов" fld="5" baseField="0" baseItem="1" numFmtId="3"/>
    <dataField name=" Заказов" fld="6" baseField="0" baseItem="1" numFmtId="3"/>
    <dataField name=" Конверсия перехода в лид" fld="11" baseField="0" baseItem="481521152" numFmtId="9"/>
    <dataField name=" Конверсия лида в заказ" fld="10" baseField="0" baseItem="481520448" numFmtId="9"/>
  </dataFields>
  <chartFormats count="8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По_подрядчикам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28:E31" firstHeaderRow="0" firstDataRow="1" firstDataCol="1"/>
  <pivotFields count="12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Лидов" fld="5" baseField="0" baseItem="1" numFmtId="3"/>
    <dataField name=" Заказов" fld="6" baseField="0" baseItem="1" numFmtId="3"/>
    <dataField name=" Конверсия перехода в лид" fld="11" baseField="0" baseItem="481521152" numFmtId="9"/>
    <dataField name=" Конверсия лида в заказ" fld="10" baseField="0" baseItem="481520448" numFmtId="9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Динамика_осн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2:D26" firstHeaderRow="0" firstDataRow="1" firstDataCol="1"/>
  <pivotFields count="12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  <pivotField showAll="0"/>
    <pivotField dataField="1"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0"/>
  </rowFields>
  <rowItems count="14">
    <i>
      <x v="7"/>
    </i>
    <i r="1">
      <x v="205"/>
    </i>
    <i r="1">
      <x v="212"/>
    </i>
    <i>
      <x v="8"/>
    </i>
    <i r="1">
      <x v="219"/>
    </i>
    <i r="1">
      <x v="226"/>
    </i>
    <i r="1">
      <x v="233"/>
    </i>
    <i r="1">
      <x v="240"/>
    </i>
    <i>
      <x v="9"/>
    </i>
    <i r="1">
      <x v="247"/>
    </i>
    <i r="1">
      <x v="254"/>
    </i>
    <i r="1">
      <x v="261"/>
    </i>
    <i r="1">
      <x v="2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Факт расхода" fld="3" baseField="0" baseItem="1" numFmtId="3"/>
    <dataField name=" Лидов" fld="5" baseField="0" baseItem="1" numFmtId="3"/>
    <dataField name=" Заказов" fld="6" baseField="0" baseItem="1" numFmtId="3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КПИ" cacheId="12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12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  <pivotField showAll="0"/>
    <pivotField dataField="1"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 Факт расхода" fld="3" baseField="0" baseItem="1" numFmtId="3"/>
    <dataField name=" Лидов" fld="5" baseField="0" baseItem="1" numFmtId="3"/>
    <dataField name=" Заказов" fld="6" baseField="0" baseItem="1" numFmtId="3"/>
    <dataField name=" Стоимость лида" fld="8" baseField="0" baseItem="481522560" numFmtId="3"/>
    <dataField name=" Стоимость заказа" fld="9" baseField="0" baseItem="481522912" numFmtId="3"/>
    <dataField name=" Конверсия перехода в лид" fld="11" baseField="0" baseItem="481521152" numFmtId="9"/>
    <dataField name=" Конверсия лида в заказ" fld="10" baseField="0" baseItem="481520448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Подрядчик" sourceName="Подрядчик">
  <pivotTables>
    <pivotTable tabId="2" name="КПИ"/>
    <pivotTable tabId="2" name="Динамика_осн"/>
    <pivotTable tabId="2" name="По_кампаниям"/>
    <pivotTable tabId="2" name="Структура_расходов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мпания" sourceName="Кампания">
  <pivotTables>
    <pivotTable tabId="2" name="КПИ"/>
    <pivotTable tabId="2" name="Динамика_осн"/>
    <pivotTable tabId="2" name="По_подрядчикам"/>
  </pivotTables>
  <data>
    <tabular pivotCacheId="1">
      <items count="4">
        <i x="3" s="1"/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сяцы" sourceName="Месяцы">
  <pivotTables>
    <pivotTable tabId="2" name="КПИ"/>
    <pivotTable tabId="2" name="По_кампаниям"/>
    <pivotTable tabId="2" name="По_подрядчикам"/>
    <pivotTable tabId="2" name="Структура_расходов"/>
  </pivotTables>
  <data>
    <tabular pivotCacheId="1">
      <items count="14">
        <i x="7" s="1"/>
        <i x="8" s="1"/>
        <i x="9" s="1"/>
        <i x="1" s="1" nd="1"/>
        <i x="2" s="1" nd="1"/>
        <i x="3" s="1" nd="1"/>
        <i x="4" s="1" nd="1"/>
        <i x="5" s="1" nd="1"/>
        <i x="6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одрядчик" cache="Срез_Подрядчик" caption="Подрядчик" style="SlicerStyleOther2" rowHeight="225425"/>
  <slicer name="Кампания" cache="Срез_Кампания" caption="Кампания" style="SlicerStyleOther2" rowHeight="225425"/>
  <slicer name="Месяцы" cache="Срез_Месяцы" caption="Месяцы" style="SlicerStyleOther2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одрядчик 1" cache="Срез_Подрядчик" caption="Подрядчик" style="SlicerStyleOther2" rowHeight="225425"/>
  <slicer name="Кампания 1" cache="Срез_Кампания" caption="Кампания" style="SlicerStyleOther2" rowHeight="225425"/>
  <slicer name="Месяцы 1" cache="Срез_Месяцы" caption="Месяцы" columnCount="3" style="SlicerStyleOther2" rowHeight="225425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>
      <selection activeCell="A4" sqref="A4"/>
    </sheetView>
  </sheetViews>
  <sheetFormatPr defaultRowHeight="12.75" x14ac:dyDescent="0.2"/>
  <cols>
    <col min="1" max="1" width="18.28515625" customWidth="1"/>
    <col min="2" max="2" width="7.42578125" customWidth="1"/>
    <col min="3" max="3" width="9.28515625" customWidth="1"/>
    <col min="4" max="4" width="27.7109375" customWidth="1"/>
    <col min="5" max="6" width="24.85546875" customWidth="1"/>
    <col min="7" max="7" width="24.85546875" bestFit="1" customWidth="1"/>
  </cols>
  <sheetData>
    <row r="3" spans="1:4" x14ac:dyDescent="0.2">
      <c r="A3" s="23" t="s">
        <v>16</v>
      </c>
    </row>
    <row r="4" spans="1:4" x14ac:dyDescent="0.2">
      <c r="A4" s="24" t="s">
        <v>13</v>
      </c>
      <c r="B4" s="22">
        <v>93665</v>
      </c>
    </row>
    <row r="5" spans="1:4" x14ac:dyDescent="0.2">
      <c r="A5" s="24" t="s">
        <v>14</v>
      </c>
      <c r="B5" s="22">
        <v>57</v>
      </c>
    </row>
    <row r="6" spans="1:4" x14ac:dyDescent="0.2">
      <c r="A6" s="24" t="s">
        <v>15</v>
      </c>
      <c r="B6" s="22">
        <v>26</v>
      </c>
    </row>
    <row r="7" spans="1:4" x14ac:dyDescent="0.2">
      <c r="A7" s="24" t="s">
        <v>34</v>
      </c>
      <c r="B7" s="22">
        <v>1643.2456140350878</v>
      </c>
    </row>
    <row r="8" spans="1:4" x14ac:dyDescent="0.2">
      <c r="A8" s="24" t="s">
        <v>35</v>
      </c>
      <c r="B8" s="22">
        <v>3602.5</v>
      </c>
    </row>
    <row r="9" spans="1:4" x14ac:dyDescent="0.2">
      <c r="A9" s="24" t="s">
        <v>33</v>
      </c>
      <c r="B9" s="26">
        <v>2.2800000000000001E-2</v>
      </c>
    </row>
    <row r="10" spans="1:4" x14ac:dyDescent="0.2">
      <c r="A10" s="24" t="s">
        <v>32</v>
      </c>
      <c r="B10" s="26">
        <v>0.45614035087719296</v>
      </c>
    </row>
    <row r="12" spans="1:4" x14ac:dyDescent="0.2">
      <c r="A12" s="23" t="s">
        <v>17</v>
      </c>
      <c r="B12" t="s">
        <v>13</v>
      </c>
      <c r="C12" t="s">
        <v>14</v>
      </c>
      <c r="D12" t="s">
        <v>15</v>
      </c>
    </row>
    <row r="13" spans="1:4" x14ac:dyDescent="0.2">
      <c r="A13" s="24" t="s">
        <v>19</v>
      </c>
      <c r="B13" s="22"/>
      <c r="C13" s="22"/>
      <c r="D13" s="22"/>
    </row>
    <row r="14" spans="1:4" x14ac:dyDescent="0.2">
      <c r="A14" s="25" t="s">
        <v>20</v>
      </c>
      <c r="B14" s="22">
        <v>5376</v>
      </c>
      <c r="C14" s="22">
        <v>6</v>
      </c>
      <c r="D14" s="22">
        <v>4</v>
      </c>
    </row>
    <row r="15" spans="1:4" x14ac:dyDescent="0.2">
      <c r="A15" s="25" t="s">
        <v>21</v>
      </c>
      <c r="B15" s="22">
        <v>7682</v>
      </c>
      <c r="C15" s="22">
        <v>4</v>
      </c>
      <c r="D15" s="22">
        <v>1</v>
      </c>
    </row>
    <row r="16" spans="1:4" x14ac:dyDescent="0.2">
      <c r="A16" s="24" t="s">
        <v>22</v>
      </c>
      <c r="B16" s="22"/>
      <c r="C16" s="22"/>
      <c r="D16" s="22"/>
    </row>
    <row r="17" spans="1:7" x14ac:dyDescent="0.2">
      <c r="A17" s="25" t="s">
        <v>23</v>
      </c>
      <c r="B17" s="22">
        <v>4506</v>
      </c>
      <c r="C17" s="22">
        <v>5</v>
      </c>
      <c r="D17" s="22">
        <v>3</v>
      </c>
    </row>
    <row r="18" spans="1:7" x14ac:dyDescent="0.2">
      <c r="A18" s="25" t="s">
        <v>24</v>
      </c>
      <c r="B18" s="22">
        <v>5114</v>
      </c>
      <c r="C18" s="22">
        <v>1</v>
      </c>
      <c r="D18" s="22">
        <v>1</v>
      </c>
    </row>
    <row r="19" spans="1:7" x14ac:dyDescent="0.2">
      <c r="A19" s="25" t="s">
        <v>25</v>
      </c>
      <c r="B19" s="22">
        <v>14204</v>
      </c>
      <c r="C19" s="22">
        <v>9</v>
      </c>
      <c r="D19" s="22">
        <v>7</v>
      </c>
    </row>
    <row r="20" spans="1:7" x14ac:dyDescent="0.2">
      <c r="A20" s="25" t="s">
        <v>26</v>
      </c>
      <c r="B20" s="22">
        <v>11796</v>
      </c>
      <c r="C20" s="22">
        <v>5</v>
      </c>
      <c r="D20" s="22">
        <v>2</v>
      </c>
    </row>
    <row r="21" spans="1:7" x14ac:dyDescent="0.2">
      <c r="A21" s="24" t="s">
        <v>27</v>
      </c>
      <c r="B21" s="22"/>
      <c r="C21" s="22"/>
      <c r="D21" s="22"/>
    </row>
    <row r="22" spans="1:7" x14ac:dyDescent="0.2">
      <c r="A22" s="25" t="s">
        <v>28</v>
      </c>
      <c r="B22" s="22">
        <v>4397</v>
      </c>
      <c r="C22" s="22">
        <v>2</v>
      </c>
      <c r="D22" s="22">
        <v>1</v>
      </c>
    </row>
    <row r="23" spans="1:7" x14ac:dyDescent="0.2">
      <c r="A23" s="25" t="s">
        <v>29</v>
      </c>
      <c r="B23" s="22">
        <v>5470</v>
      </c>
      <c r="C23" s="22">
        <v>4</v>
      </c>
      <c r="D23" s="22">
        <v>1</v>
      </c>
    </row>
    <row r="24" spans="1:7" x14ac:dyDescent="0.2">
      <c r="A24" s="25" t="s">
        <v>30</v>
      </c>
      <c r="B24" s="22">
        <v>17560</v>
      </c>
      <c r="C24" s="22">
        <v>10</v>
      </c>
      <c r="D24" s="22">
        <v>3</v>
      </c>
    </row>
    <row r="25" spans="1:7" x14ac:dyDescent="0.2">
      <c r="A25" s="25" t="s">
        <v>31</v>
      </c>
      <c r="B25" s="22">
        <v>17560</v>
      </c>
      <c r="C25" s="22">
        <v>11</v>
      </c>
      <c r="D25" s="22">
        <v>3</v>
      </c>
    </row>
    <row r="26" spans="1:7" x14ac:dyDescent="0.2">
      <c r="A26" s="24" t="s">
        <v>18</v>
      </c>
      <c r="B26" s="22">
        <v>93665</v>
      </c>
      <c r="C26" s="22">
        <v>57</v>
      </c>
      <c r="D26" s="22">
        <v>26</v>
      </c>
    </row>
    <row r="28" spans="1:7" x14ac:dyDescent="0.2">
      <c r="A28" s="23" t="s">
        <v>17</v>
      </c>
      <c r="B28" t="s">
        <v>14</v>
      </c>
      <c r="C28" t="s">
        <v>15</v>
      </c>
      <c r="D28" t="s">
        <v>33</v>
      </c>
      <c r="E28" t="s">
        <v>32</v>
      </c>
    </row>
    <row r="29" spans="1:7" x14ac:dyDescent="0.2">
      <c r="A29" s="24" t="s">
        <v>7</v>
      </c>
      <c r="B29" s="22">
        <v>47</v>
      </c>
      <c r="C29" s="22">
        <v>21</v>
      </c>
      <c r="D29" s="26">
        <v>2.9012345679012345E-2</v>
      </c>
      <c r="E29" s="26">
        <v>0.44680851063829785</v>
      </c>
    </row>
    <row r="30" spans="1:7" x14ac:dyDescent="0.2">
      <c r="A30" s="24" t="s">
        <v>10</v>
      </c>
      <c r="B30" s="22">
        <v>10</v>
      </c>
      <c r="C30" s="22">
        <v>5</v>
      </c>
      <c r="D30" s="26">
        <v>1.1363636363636364E-2</v>
      </c>
      <c r="E30" s="26">
        <v>0.5</v>
      </c>
      <c r="F30" s="22"/>
      <c r="G30" s="26"/>
    </row>
    <row r="31" spans="1:7" x14ac:dyDescent="0.2">
      <c r="A31" s="24" t="s">
        <v>18</v>
      </c>
      <c r="B31" s="22">
        <v>57</v>
      </c>
      <c r="C31" s="22">
        <v>26</v>
      </c>
      <c r="D31" s="26">
        <v>2.2800000000000001E-2</v>
      </c>
      <c r="E31" s="26">
        <v>0.45614035087719296</v>
      </c>
      <c r="F31" s="22"/>
      <c r="G31" s="26"/>
    </row>
    <row r="32" spans="1:7" x14ac:dyDescent="0.2">
      <c r="C32" s="22"/>
      <c r="D32" s="22"/>
      <c r="E32" s="22"/>
      <c r="F32" s="22"/>
      <c r="G32" s="26"/>
    </row>
    <row r="33" spans="1:7" x14ac:dyDescent="0.2">
      <c r="A33" s="23" t="s">
        <v>17</v>
      </c>
      <c r="B33" t="s">
        <v>14</v>
      </c>
      <c r="C33" t="s">
        <v>15</v>
      </c>
      <c r="D33" t="s">
        <v>33</v>
      </c>
      <c r="E33" t="s">
        <v>32</v>
      </c>
      <c r="F33" s="22"/>
      <c r="G33" s="26"/>
    </row>
    <row r="34" spans="1:7" x14ac:dyDescent="0.2">
      <c r="A34" s="24" t="s">
        <v>12</v>
      </c>
      <c r="B34" s="22">
        <v>0</v>
      </c>
      <c r="C34" s="22">
        <v>0</v>
      </c>
      <c r="D34" s="26">
        <v>0</v>
      </c>
      <c r="E34" s="26">
        <v>0</v>
      </c>
      <c r="F34" s="22"/>
      <c r="G34" s="26"/>
    </row>
    <row r="35" spans="1:7" x14ac:dyDescent="0.2">
      <c r="A35" s="24" t="s">
        <v>11</v>
      </c>
      <c r="B35" s="22">
        <v>1</v>
      </c>
      <c r="C35" s="22">
        <v>1</v>
      </c>
      <c r="D35" s="26">
        <v>5.4945054945054949E-3</v>
      </c>
      <c r="E35" s="26">
        <v>1</v>
      </c>
      <c r="F35" s="22"/>
      <c r="G35" s="26"/>
    </row>
    <row r="36" spans="1:7" x14ac:dyDescent="0.2">
      <c r="A36" s="24" t="s">
        <v>9</v>
      </c>
      <c r="B36" s="22">
        <v>24</v>
      </c>
      <c r="C36" s="22">
        <v>10</v>
      </c>
      <c r="D36" s="26">
        <v>3.2085561497326207E-2</v>
      </c>
      <c r="E36" s="26">
        <v>0.41666666666666669</v>
      </c>
      <c r="F36" s="22"/>
      <c r="G36" s="26"/>
    </row>
    <row r="37" spans="1:7" x14ac:dyDescent="0.2">
      <c r="A37" s="24" t="s">
        <v>8</v>
      </c>
      <c r="B37" s="22">
        <v>32</v>
      </c>
      <c r="C37" s="22">
        <v>15</v>
      </c>
      <c r="D37" s="26">
        <v>2.5256511444356748E-2</v>
      </c>
      <c r="E37" s="26">
        <v>0.46875</v>
      </c>
      <c r="F37" s="22"/>
      <c r="G37" s="26"/>
    </row>
    <row r="38" spans="1:7" x14ac:dyDescent="0.2">
      <c r="A38" s="24" t="s">
        <v>18</v>
      </c>
      <c r="B38" s="22">
        <v>57</v>
      </c>
      <c r="C38" s="22">
        <v>26</v>
      </c>
      <c r="D38" s="26">
        <v>2.2800000000000001E-2</v>
      </c>
      <c r="E38" s="26">
        <v>0.45614035087719296</v>
      </c>
      <c r="F38" s="22"/>
      <c r="G38" s="26"/>
    </row>
    <row r="39" spans="1:7" x14ac:dyDescent="0.2">
      <c r="A39" s="25"/>
      <c r="B39" s="22"/>
      <c r="C39" s="22"/>
      <c r="D39" s="22"/>
      <c r="E39" s="22"/>
      <c r="F39" s="22"/>
      <c r="G39" s="26"/>
    </row>
    <row r="40" spans="1:7" x14ac:dyDescent="0.2">
      <c r="A40" s="23" t="s">
        <v>17</v>
      </c>
      <c r="B40" t="s">
        <v>13</v>
      </c>
      <c r="D40" s="22"/>
      <c r="E40" s="22"/>
      <c r="F40" s="22"/>
      <c r="G40" s="26"/>
    </row>
    <row r="41" spans="1:7" x14ac:dyDescent="0.2">
      <c r="A41" s="24" t="s">
        <v>11</v>
      </c>
      <c r="B41" s="22">
        <v>2790</v>
      </c>
      <c r="D41" s="22"/>
      <c r="E41" s="22"/>
      <c r="F41" s="22"/>
      <c r="G41" s="26"/>
    </row>
    <row r="42" spans="1:7" x14ac:dyDescent="0.2">
      <c r="A42" s="24" t="s">
        <v>12</v>
      </c>
      <c r="B42" s="22">
        <v>3676</v>
      </c>
      <c r="C42" s="22"/>
      <c r="D42" s="22"/>
      <c r="E42" s="22"/>
      <c r="F42" s="22"/>
      <c r="G42" s="26"/>
    </row>
    <row r="43" spans="1:7" x14ac:dyDescent="0.2">
      <c r="A43" s="24" t="s">
        <v>9</v>
      </c>
      <c r="B43" s="22">
        <v>33959</v>
      </c>
    </row>
    <row r="44" spans="1:7" x14ac:dyDescent="0.2">
      <c r="A44" s="24" t="s">
        <v>8</v>
      </c>
      <c r="B44" s="22">
        <v>53240</v>
      </c>
    </row>
    <row r="45" spans="1:7" x14ac:dyDescent="0.2">
      <c r="A45" s="24" t="s">
        <v>18</v>
      </c>
      <c r="B45" s="22">
        <v>93665</v>
      </c>
    </row>
  </sheetData>
  <pageMargins left="0.7" right="0.7" top="0.75" bottom="0.75" header="0.3" footer="0.3"/>
  <pageSetup paperSize="9"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"/>
  <sheetViews>
    <sheetView showGridLines="0" tabSelected="1" zoomScale="80" zoomScaleNormal="80" workbookViewId="0">
      <selection activeCell="Y16" sqref="Y16"/>
    </sheetView>
  </sheetViews>
  <sheetFormatPr defaultRowHeight="12.75" x14ac:dyDescent="0.2"/>
  <cols>
    <col min="1" max="1" width="2.5703125" customWidth="1"/>
    <col min="4" max="4" width="4.28515625" customWidth="1"/>
    <col min="7" max="7" width="4.28515625" customWidth="1"/>
    <col min="10" max="10" width="4.28515625" customWidth="1"/>
    <col min="13" max="13" width="4.28515625" customWidth="1"/>
    <col min="16" max="16" width="4.28515625" customWidth="1"/>
    <col min="19" max="19" width="4.28515625" customWidth="1"/>
  </cols>
  <sheetData>
    <row r="1" spans="2:21" ht="8.25" customHeight="1" x14ac:dyDescent="0.2">
      <c r="B1" s="38" t="s">
        <v>36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0"/>
    </row>
    <row r="2" spans="2:21" ht="19.5" customHeight="1" x14ac:dyDescent="0.2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/>
    </row>
    <row r="3" spans="2:21" ht="8.25" customHeight="1" x14ac:dyDescent="0.2"/>
    <row r="4" spans="2:21" ht="33.75" customHeight="1" x14ac:dyDescent="0.2">
      <c r="B4" s="29" t="str">
        <f>всп!A4</f>
        <v xml:space="preserve"> Факт расхода</v>
      </c>
      <c r="C4" s="30"/>
      <c r="D4" s="27"/>
      <c r="E4" s="33" t="str">
        <f>всп!A5</f>
        <v xml:space="preserve"> Лидов</v>
      </c>
      <c r="F4" s="34"/>
      <c r="G4" s="35"/>
      <c r="H4" s="33" t="str">
        <f>всп!A6</f>
        <v xml:space="preserve"> Заказов</v>
      </c>
      <c r="I4" s="34"/>
      <c r="J4" s="35"/>
      <c r="K4" s="33" t="str">
        <f>всп!A7</f>
        <v xml:space="preserve"> Стоимость лида</v>
      </c>
      <c r="L4" s="34"/>
      <c r="M4" s="35"/>
      <c r="N4" s="33" t="str">
        <f>всп!A8</f>
        <v xml:space="preserve"> Стоимость заказа</v>
      </c>
      <c r="O4" s="34"/>
      <c r="P4" s="35"/>
      <c r="Q4" s="33" t="str">
        <f>всп!A9</f>
        <v xml:space="preserve"> Конверсия перехода в лид</v>
      </c>
      <c r="R4" s="34"/>
      <c r="S4" s="35"/>
      <c r="T4" s="33" t="str">
        <f>всп!A10</f>
        <v xml:space="preserve"> Конверсия лида в заказ</v>
      </c>
      <c r="U4" s="34"/>
    </row>
    <row r="5" spans="2:21" ht="18" x14ac:dyDescent="0.25">
      <c r="B5" s="31">
        <f>GETPIVOTDATA(" Факт расхода",всп!$A$3)</f>
        <v>93665</v>
      </c>
      <c r="C5" s="32"/>
      <c r="D5" s="28"/>
      <c r="E5" s="31">
        <f>GETPIVOTDATA(" Лидов",всп!$A$3)</f>
        <v>57</v>
      </c>
      <c r="F5" s="32"/>
      <c r="G5" s="28"/>
      <c r="H5" s="31">
        <f>GETPIVOTDATA(" Заказов",всп!$A$3)</f>
        <v>26</v>
      </c>
      <c r="I5" s="32"/>
      <c r="J5" s="28"/>
      <c r="K5" s="31">
        <f>GETPIVOTDATA(" Стоимость лида",всп!$A$3)</f>
        <v>1643.2456140350878</v>
      </c>
      <c r="L5" s="32"/>
      <c r="M5" s="28"/>
      <c r="N5" s="31">
        <f>GETPIVOTDATA(" Стоимость заказа",всп!$A$3)</f>
        <v>3602.5</v>
      </c>
      <c r="O5" s="32"/>
      <c r="P5" s="28"/>
      <c r="Q5" s="36">
        <f>GETPIVOTDATA(" Конверсия перехода в лид",всп!$A$3)</f>
        <v>2.2800000000000001E-2</v>
      </c>
      <c r="R5" s="37"/>
      <c r="S5" s="28"/>
      <c r="T5" s="36">
        <f>GETPIVOTDATA(" Конверсия лида в заказ",всп!$A$3)</f>
        <v>0.45614035087719296</v>
      </c>
      <c r="U5" s="37"/>
    </row>
  </sheetData>
  <mergeCells count="15">
    <mergeCell ref="T4:U4"/>
    <mergeCell ref="T5:U5"/>
    <mergeCell ref="B1:U2"/>
    <mergeCell ref="K4:L4"/>
    <mergeCell ref="K5:L5"/>
    <mergeCell ref="N4:O4"/>
    <mergeCell ref="N5:O5"/>
    <mergeCell ref="Q4:R4"/>
    <mergeCell ref="Q5:R5"/>
    <mergeCell ref="B4:C4"/>
    <mergeCell ref="B5:C5"/>
    <mergeCell ref="E4:F4"/>
    <mergeCell ref="E5:F5"/>
    <mergeCell ref="H4:I4"/>
    <mergeCell ref="H5:I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3"/>
  <sheetViews>
    <sheetView zoomScale="80" zoomScaleNormal="80" workbookViewId="0">
      <pane ySplit="1" topLeftCell="A2" activePane="bottomLeft" state="frozen"/>
      <selection activeCell="A4" sqref="A4"/>
      <selection pane="bottomLeft" activeCell="A4" sqref="A4"/>
    </sheetView>
  </sheetViews>
  <sheetFormatPr defaultColWidth="14.42578125" defaultRowHeight="15.75" customHeight="1" x14ac:dyDescent="0.2"/>
  <cols>
    <col min="3" max="3" width="20.5703125" customWidth="1"/>
    <col min="7" max="7" width="13.42578125" customWidth="1"/>
  </cols>
  <sheetData>
    <row r="1" spans="1:25" s="14" customFormat="1" ht="15.75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W1" s="16"/>
      <c r="X1" s="16"/>
      <c r="Y1" s="16"/>
    </row>
    <row r="2" spans="1:25" ht="15.75" customHeight="1" x14ac:dyDescent="0.2">
      <c r="A2" s="17">
        <v>43304</v>
      </c>
      <c r="B2" s="18" t="s">
        <v>7</v>
      </c>
      <c r="C2" s="18" t="s">
        <v>8</v>
      </c>
      <c r="D2" s="19">
        <v>366</v>
      </c>
      <c r="E2" s="19">
        <v>35</v>
      </c>
      <c r="F2" s="20">
        <v>1</v>
      </c>
      <c r="G2" s="4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6"/>
      <c r="W2" s="16"/>
      <c r="X2" s="16"/>
      <c r="Y2" s="16"/>
    </row>
    <row r="3" spans="1:25" ht="15.75" customHeight="1" x14ac:dyDescent="0.2">
      <c r="A3" s="2">
        <v>43304</v>
      </c>
      <c r="B3" s="3" t="s">
        <v>7</v>
      </c>
      <c r="C3" s="3" t="s">
        <v>9</v>
      </c>
      <c r="D3" s="4">
        <v>3752</v>
      </c>
      <c r="E3" s="4">
        <v>72</v>
      </c>
      <c r="F3" s="4">
        <v>5</v>
      </c>
      <c r="G3" s="4">
        <v>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  <c r="W3" s="16"/>
      <c r="X3" s="16"/>
      <c r="Y3" s="16"/>
    </row>
    <row r="4" spans="1:25" ht="15.75" customHeight="1" x14ac:dyDescent="0.2">
      <c r="A4" s="2">
        <v>43304</v>
      </c>
      <c r="B4" s="3" t="s">
        <v>10</v>
      </c>
      <c r="C4" s="3" t="s">
        <v>9</v>
      </c>
      <c r="D4" s="4">
        <v>1258</v>
      </c>
      <c r="E4" s="4">
        <v>34</v>
      </c>
      <c r="F4" s="4">
        <v>0</v>
      </c>
      <c r="G4" s="4">
        <v>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  <c r="W4" s="16"/>
      <c r="X4" s="16"/>
      <c r="Y4" s="16"/>
    </row>
    <row r="5" spans="1:25" ht="15.75" customHeight="1" x14ac:dyDescent="0.2">
      <c r="A5" s="5">
        <v>43311</v>
      </c>
      <c r="B5" s="3" t="s">
        <v>7</v>
      </c>
      <c r="C5" s="3" t="s">
        <v>8</v>
      </c>
      <c r="D5" s="6">
        <v>390</v>
      </c>
      <c r="E5" s="6">
        <v>26</v>
      </c>
      <c r="F5" s="4">
        <v>0</v>
      </c>
      <c r="G5" s="4"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  <c r="W5" s="16"/>
      <c r="X5" s="16"/>
      <c r="Y5" s="16"/>
    </row>
    <row r="6" spans="1:25" ht="15.75" customHeight="1" x14ac:dyDescent="0.2">
      <c r="A6" s="5">
        <v>43311</v>
      </c>
      <c r="B6" s="3" t="s">
        <v>7</v>
      </c>
      <c r="C6" s="3" t="s">
        <v>9</v>
      </c>
      <c r="D6" s="7">
        <v>3125</v>
      </c>
      <c r="E6" s="6">
        <v>62</v>
      </c>
      <c r="F6" s="4">
        <v>2</v>
      </c>
      <c r="G6" s="4">
        <v>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6"/>
    </row>
    <row r="7" spans="1:25" ht="15.75" customHeight="1" x14ac:dyDescent="0.2">
      <c r="A7" s="5">
        <v>43311</v>
      </c>
      <c r="B7" s="3" t="s">
        <v>10</v>
      </c>
      <c r="C7" s="3" t="s">
        <v>9</v>
      </c>
      <c r="D7" s="6">
        <v>4167</v>
      </c>
      <c r="E7" s="4">
        <v>113</v>
      </c>
      <c r="F7" s="4">
        <v>2</v>
      </c>
      <c r="G7" s="4">
        <v>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6"/>
      <c r="X7" s="16"/>
      <c r="Y7" s="16"/>
    </row>
    <row r="8" spans="1:25" ht="15.75" customHeight="1" x14ac:dyDescent="0.2">
      <c r="A8" s="5">
        <v>43318</v>
      </c>
      <c r="B8" s="3" t="s">
        <v>7</v>
      </c>
      <c r="C8" s="3" t="s">
        <v>8</v>
      </c>
      <c r="D8" s="6">
        <v>169</v>
      </c>
      <c r="E8" s="6">
        <v>11</v>
      </c>
      <c r="F8" s="4">
        <v>1</v>
      </c>
      <c r="G8" s="4">
        <v>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6"/>
      <c r="W8" s="16"/>
      <c r="X8" s="16"/>
      <c r="Y8" s="16"/>
    </row>
    <row r="9" spans="1:25" ht="15.75" customHeight="1" x14ac:dyDescent="0.2">
      <c r="A9" s="5">
        <v>43318</v>
      </c>
      <c r="B9" s="3" t="s">
        <v>7</v>
      </c>
      <c r="C9" s="3" t="s">
        <v>9</v>
      </c>
      <c r="D9" s="6">
        <v>2033</v>
      </c>
      <c r="E9" s="6">
        <v>41</v>
      </c>
      <c r="F9" s="4">
        <v>2</v>
      </c>
      <c r="G9" s="4">
        <v>1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6"/>
      <c r="W9" s="16"/>
      <c r="X9" s="16"/>
      <c r="Y9" s="16"/>
    </row>
    <row r="10" spans="1:25" ht="15.75" customHeight="1" x14ac:dyDescent="0.2">
      <c r="A10" s="5">
        <v>43318</v>
      </c>
      <c r="B10" s="8" t="s">
        <v>10</v>
      </c>
      <c r="C10" s="8" t="s">
        <v>8</v>
      </c>
      <c r="D10" s="6">
        <v>683</v>
      </c>
      <c r="E10" s="6">
        <v>20</v>
      </c>
      <c r="F10" s="9">
        <v>2</v>
      </c>
      <c r="G10" s="9">
        <v>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.75" customHeight="1" x14ac:dyDescent="0.2">
      <c r="A11" s="5">
        <v>43318</v>
      </c>
      <c r="B11" s="8" t="s">
        <v>10</v>
      </c>
      <c r="C11" s="8" t="s">
        <v>9</v>
      </c>
      <c r="D11" s="10">
        <v>646</v>
      </c>
      <c r="E11" s="6">
        <v>6</v>
      </c>
      <c r="F11" s="9">
        <v>0</v>
      </c>
      <c r="G11" s="9"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.75" customHeight="1" x14ac:dyDescent="0.2">
      <c r="A12" s="5">
        <v>43318</v>
      </c>
      <c r="B12" s="8" t="s">
        <v>10</v>
      </c>
      <c r="C12" s="8" t="s">
        <v>11</v>
      </c>
      <c r="D12" s="10">
        <v>975</v>
      </c>
      <c r="E12" s="10">
        <v>66</v>
      </c>
      <c r="F12" s="9">
        <v>0</v>
      </c>
      <c r="G12" s="9">
        <v>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6"/>
      <c r="W12" s="16"/>
      <c r="X12" s="16"/>
      <c r="Y12" s="16"/>
    </row>
    <row r="13" spans="1:25" ht="15.75" customHeight="1" x14ac:dyDescent="0.2">
      <c r="A13" s="5">
        <v>43325</v>
      </c>
      <c r="B13" s="3" t="s">
        <v>7</v>
      </c>
      <c r="C13" s="3" t="s">
        <v>8</v>
      </c>
      <c r="D13" s="6">
        <v>196</v>
      </c>
      <c r="E13" s="11">
        <v>14</v>
      </c>
      <c r="F13" s="4">
        <v>0</v>
      </c>
      <c r="G13" s="4"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5.75" customHeight="1" x14ac:dyDescent="0.2">
      <c r="A14" s="5">
        <v>43325</v>
      </c>
      <c r="B14" s="3" t="s">
        <v>7</v>
      </c>
      <c r="C14" s="3" t="s">
        <v>9</v>
      </c>
      <c r="D14" s="6">
        <v>2006</v>
      </c>
      <c r="E14" s="11">
        <v>40</v>
      </c>
      <c r="F14" s="4">
        <v>1</v>
      </c>
      <c r="G14" s="4">
        <v>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.75" customHeight="1" x14ac:dyDescent="0.2">
      <c r="A15" s="5">
        <v>43325</v>
      </c>
      <c r="B15" s="8" t="s">
        <v>10</v>
      </c>
      <c r="C15" s="8" t="s">
        <v>8</v>
      </c>
      <c r="D15" s="6">
        <v>1331</v>
      </c>
      <c r="E15" s="6">
        <v>39</v>
      </c>
      <c r="F15" s="9">
        <v>0</v>
      </c>
      <c r="G15" s="9">
        <v>0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5.75" customHeight="1" x14ac:dyDescent="0.2">
      <c r="A16" s="5">
        <v>43325</v>
      </c>
      <c r="B16" s="8" t="s">
        <v>10</v>
      </c>
      <c r="C16" s="8" t="s">
        <v>9</v>
      </c>
      <c r="D16" s="10">
        <v>897</v>
      </c>
      <c r="E16" s="6">
        <v>8</v>
      </c>
      <c r="F16" s="9">
        <v>0</v>
      </c>
      <c r="G16" s="9"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5.75" customHeight="1" x14ac:dyDescent="0.2">
      <c r="A17" s="5">
        <v>43325</v>
      </c>
      <c r="B17" s="8" t="s">
        <v>10</v>
      </c>
      <c r="C17" s="8" t="s">
        <v>11</v>
      </c>
      <c r="D17" s="10">
        <v>684</v>
      </c>
      <c r="E17" s="10">
        <v>46</v>
      </c>
      <c r="F17" s="9">
        <v>0</v>
      </c>
      <c r="G17" s="9"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6"/>
      <c r="W17" s="16"/>
      <c r="X17" s="16"/>
      <c r="Y17" s="16"/>
    </row>
    <row r="18" spans="1:25" ht="15.75" customHeight="1" x14ac:dyDescent="0.2">
      <c r="A18" s="5">
        <v>43332</v>
      </c>
      <c r="B18" s="3" t="s">
        <v>7</v>
      </c>
      <c r="C18" s="3" t="s">
        <v>8</v>
      </c>
      <c r="D18" s="12">
        <v>4269</v>
      </c>
      <c r="E18" s="11">
        <v>144</v>
      </c>
      <c r="F18" s="12">
        <v>4</v>
      </c>
      <c r="G18" s="12">
        <v>2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5.75" customHeight="1" x14ac:dyDescent="0.2">
      <c r="A19" s="5">
        <v>43332</v>
      </c>
      <c r="B19" s="3" t="s">
        <v>7</v>
      </c>
      <c r="C19" s="3" t="s">
        <v>9</v>
      </c>
      <c r="D19" s="12">
        <v>1184</v>
      </c>
      <c r="E19" s="11">
        <v>30</v>
      </c>
      <c r="F19" s="12">
        <v>1</v>
      </c>
      <c r="G19" s="12">
        <v>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5.75" customHeight="1" x14ac:dyDescent="0.2">
      <c r="A20" s="5">
        <v>43332</v>
      </c>
      <c r="B20" s="8" t="s">
        <v>10</v>
      </c>
      <c r="C20" s="8" t="s">
        <v>8</v>
      </c>
      <c r="D20" s="12">
        <v>3197</v>
      </c>
      <c r="E20" s="12">
        <v>95</v>
      </c>
      <c r="F20" s="12">
        <v>2</v>
      </c>
      <c r="G20" s="12">
        <v>2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.75" customHeight="1" x14ac:dyDescent="0.2">
      <c r="A21" s="5">
        <v>43332</v>
      </c>
      <c r="B21" s="8" t="s">
        <v>10</v>
      </c>
      <c r="C21" s="8" t="s">
        <v>9</v>
      </c>
      <c r="D21" s="12">
        <v>1263</v>
      </c>
      <c r="E21" s="12">
        <v>10</v>
      </c>
      <c r="F21" s="12">
        <v>1</v>
      </c>
      <c r="G21" s="12">
        <v>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5.75" customHeight="1" x14ac:dyDescent="0.2">
      <c r="A22" s="5">
        <v>43332</v>
      </c>
      <c r="B22" s="8" t="s">
        <v>10</v>
      </c>
      <c r="C22" s="8" t="s">
        <v>11</v>
      </c>
      <c r="D22" s="12">
        <v>840</v>
      </c>
      <c r="E22" s="12">
        <v>54</v>
      </c>
      <c r="F22" s="12">
        <v>1</v>
      </c>
      <c r="G22" s="12">
        <v>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5.75" customHeight="1" x14ac:dyDescent="0.2">
      <c r="A23" s="5">
        <v>43332</v>
      </c>
      <c r="B23" s="8" t="s">
        <v>10</v>
      </c>
      <c r="C23" s="8" t="s">
        <v>12</v>
      </c>
      <c r="D23" s="12">
        <v>3451</v>
      </c>
      <c r="E23" s="12">
        <v>278</v>
      </c>
      <c r="F23" s="12">
        <v>0</v>
      </c>
      <c r="G23" s="12">
        <v>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6"/>
      <c r="W23" s="16"/>
      <c r="X23" s="16"/>
      <c r="Y23" s="16"/>
    </row>
    <row r="24" spans="1:25" ht="15.75" customHeight="1" x14ac:dyDescent="0.2">
      <c r="A24" s="5">
        <v>43339</v>
      </c>
      <c r="B24" s="3" t="s">
        <v>7</v>
      </c>
      <c r="C24" s="3" t="s">
        <v>8</v>
      </c>
      <c r="D24" s="12">
        <v>7044</v>
      </c>
      <c r="E24" s="11">
        <v>249</v>
      </c>
      <c r="F24" s="12">
        <v>3</v>
      </c>
      <c r="G24" s="12">
        <v>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5.75" customHeight="1" x14ac:dyDescent="0.2">
      <c r="A25" s="5">
        <v>43339</v>
      </c>
      <c r="B25" s="3" t="s">
        <v>7</v>
      </c>
      <c r="C25" s="3" t="s">
        <v>9</v>
      </c>
      <c r="D25" s="12">
        <v>556</v>
      </c>
      <c r="E25" s="11">
        <v>26</v>
      </c>
      <c r="F25" s="12">
        <v>0</v>
      </c>
      <c r="G25" s="12">
        <v>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5.75" customHeight="1" x14ac:dyDescent="0.2">
      <c r="A26" s="5">
        <v>43339</v>
      </c>
      <c r="B26" s="8" t="s">
        <v>10</v>
      </c>
      <c r="C26" s="8" t="s">
        <v>8</v>
      </c>
      <c r="D26" s="12">
        <v>2456</v>
      </c>
      <c r="E26" s="12">
        <v>62</v>
      </c>
      <c r="F26" s="12">
        <v>2</v>
      </c>
      <c r="G26" s="12"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5.75" customHeight="1" x14ac:dyDescent="0.2">
      <c r="A27" s="5">
        <v>43339</v>
      </c>
      <c r="B27" s="8" t="s">
        <v>10</v>
      </c>
      <c r="C27" s="8" t="s">
        <v>9</v>
      </c>
      <c r="D27" s="12">
        <v>1224</v>
      </c>
      <c r="E27" s="12">
        <v>8</v>
      </c>
      <c r="F27" s="12">
        <v>0</v>
      </c>
      <c r="G27" s="12">
        <v>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5.75" customHeight="1" x14ac:dyDescent="0.2">
      <c r="A28" s="5">
        <v>43339</v>
      </c>
      <c r="B28" s="8" t="s">
        <v>10</v>
      </c>
      <c r="C28" s="8" t="s">
        <v>11</v>
      </c>
      <c r="D28" s="12">
        <v>291</v>
      </c>
      <c r="E28" s="12">
        <v>16</v>
      </c>
      <c r="F28" s="12">
        <v>0</v>
      </c>
      <c r="G28" s="12">
        <v>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5.75" customHeight="1" x14ac:dyDescent="0.2">
      <c r="A29" s="5">
        <v>43339</v>
      </c>
      <c r="B29" s="8" t="s">
        <v>10</v>
      </c>
      <c r="C29" s="8" t="s">
        <v>12</v>
      </c>
      <c r="D29" s="12">
        <v>225</v>
      </c>
      <c r="E29" s="12">
        <v>25</v>
      </c>
      <c r="F29" s="12">
        <v>0</v>
      </c>
      <c r="G29" s="12">
        <v>0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6"/>
      <c r="W29" s="16"/>
      <c r="X29" s="16"/>
      <c r="Y29" s="16"/>
    </row>
    <row r="30" spans="1:25" ht="12.75" x14ac:dyDescent="0.2">
      <c r="A30" s="5">
        <v>43346</v>
      </c>
      <c r="B30" s="3" t="s">
        <v>7</v>
      </c>
      <c r="C30" s="3" t="s">
        <v>8</v>
      </c>
      <c r="D30" s="13">
        <v>4186</v>
      </c>
      <c r="E30" s="11">
        <v>172</v>
      </c>
      <c r="F30" s="12">
        <v>2</v>
      </c>
      <c r="G30" s="12">
        <v>1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2.75" x14ac:dyDescent="0.2">
      <c r="A31" s="5">
        <v>43346</v>
      </c>
      <c r="B31" s="3" t="s">
        <v>7</v>
      </c>
      <c r="C31" s="3" t="s">
        <v>9</v>
      </c>
      <c r="D31" s="12">
        <v>211</v>
      </c>
      <c r="E31" s="12">
        <v>11</v>
      </c>
      <c r="F31" s="12">
        <v>0</v>
      </c>
      <c r="G31" s="12">
        <v>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6"/>
      <c r="W31" s="16"/>
      <c r="X31" s="16"/>
      <c r="Y31" s="16"/>
    </row>
    <row r="32" spans="1:25" ht="12.75" x14ac:dyDescent="0.2">
      <c r="A32" s="5">
        <v>43353</v>
      </c>
      <c r="B32" s="3" t="s">
        <v>7</v>
      </c>
      <c r="C32" s="3" t="s">
        <v>8</v>
      </c>
      <c r="D32" s="12">
        <v>3591</v>
      </c>
      <c r="E32" s="11">
        <v>152</v>
      </c>
      <c r="F32" s="12">
        <v>1</v>
      </c>
      <c r="G32" s="12">
        <v>1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2.75" x14ac:dyDescent="0.2">
      <c r="A33" s="5">
        <v>43353</v>
      </c>
      <c r="B33" s="3" t="s">
        <v>7</v>
      </c>
      <c r="C33" s="3" t="s">
        <v>9</v>
      </c>
      <c r="D33" s="12">
        <v>1879</v>
      </c>
      <c r="E33" s="12">
        <v>78</v>
      </c>
      <c r="F33" s="12">
        <v>3</v>
      </c>
      <c r="G33" s="12">
        <v>0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6"/>
      <c r="W33" s="16"/>
      <c r="X33" s="16"/>
      <c r="Y33" s="16"/>
    </row>
    <row r="34" spans="1:25" ht="12.75" x14ac:dyDescent="0.2">
      <c r="A34" s="5">
        <v>43360</v>
      </c>
      <c r="B34" s="3" t="s">
        <v>7</v>
      </c>
      <c r="C34" s="3" t="s">
        <v>8</v>
      </c>
      <c r="D34" s="12">
        <v>12681</v>
      </c>
      <c r="E34" s="12">
        <v>124</v>
      </c>
      <c r="F34" s="12">
        <v>7</v>
      </c>
      <c r="G34" s="12">
        <v>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2.75" x14ac:dyDescent="0.2">
      <c r="A35" s="5">
        <v>43360</v>
      </c>
      <c r="B35" s="3" t="s">
        <v>7</v>
      </c>
      <c r="C35" s="3" t="s">
        <v>9</v>
      </c>
      <c r="D35" s="12">
        <v>4879</v>
      </c>
      <c r="E35" s="12">
        <v>98</v>
      </c>
      <c r="F35" s="12">
        <v>3</v>
      </c>
      <c r="G35" s="12">
        <v>1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2.75" x14ac:dyDescent="0.2">
      <c r="A36" s="5">
        <v>43367</v>
      </c>
      <c r="B36" s="3" t="s">
        <v>7</v>
      </c>
      <c r="C36" s="3" t="s">
        <v>8</v>
      </c>
      <c r="D36" s="12">
        <v>12681</v>
      </c>
      <c r="E36" s="12">
        <v>124</v>
      </c>
      <c r="F36" s="12">
        <v>7</v>
      </c>
      <c r="G36" s="12">
        <v>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2.75" x14ac:dyDescent="0.2">
      <c r="A37" s="5">
        <v>43367</v>
      </c>
      <c r="B37" s="3" t="s">
        <v>7</v>
      </c>
      <c r="C37" s="3" t="s">
        <v>9</v>
      </c>
      <c r="D37" s="12">
        <v>4879</v>
      </c>
      <c r="E37" s="12">
        <v>111</v>
      </c>
      <c r="F37" s="12">
        <v>4</v>
      </c>
      <c r="G37" s="12">
        <v>1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2.75" x14ac:dyDescent="0.2">
      <c r="D38" s="1"/>
      <c r="E38" s="1"/>
      <c r="F38" s="1"/>
      <c r="G38" s="1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2.75" x14ac:dyDescent="0.2">
      <c r="D39" s="1"/>
      <c r="E39" s="1"/>
      <c r="F39" s="1"/>
      <c r="G39" s="1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2.75" x14ac:dyDescent="0.2">
      <c r="D40" s="1"/>
      <c r="E40" s="1"/>
      <c r="F40" s="1"/>
      <c r="G40" s="1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2.75" x14ac:dyDescent="0.2">
      <c r="D41" s="1"/>
      <c r="E41" s="1"/>
      <c r="F41" s="1"/>
      <c r="G41" s="1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2.75" x14ac:dyDescent="0.2">
      <c r="D42" s="1"/>
      <c r="E42" s="1"/>
      <c r="F42" s="1"/>
      <c r="G42" s="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2.75" x14ac:dyDescent="0.2">
      <c r="D43" s="1"/>
      <c r="E43" s="1"/>
      <c r="F43" s="1"/>
      <c r="G43" s="1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2.75" x14ac:dyDescent="0.2">
      <c r="D44" s="1"/>
      <c r="E44" s="1"/>
      <c r="F44" s="1"/>
      <c r="G44" s="1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2.75" x14ac:dyDescent="0.2">
      <c r="D45" s="1"/>
      <c r="E45" s="1"/>
      <c r="F45" s="1"/>
      <c r="G45" s="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2.75" x14ac:dyDescent="0.2">
      <c r="D46" s="1"/>
      <c r="E46" s="1"/>
      <c r="F46" s="1"/>
      <c r="G46" s="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2.75" x14ac:dyDescent="0.2">
      <c r="D47" s="1"/>
      <c r="E47" s="1"/>
      <c r="F47" s="1"/>
      <c r="G47" s="1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2.75" x14ac:dyDescent="0.2">
      <c r="D48" s="1"/>
      <c r="E48" s="1"/>
      <c r="F48" s="1"/>
      <c r="G48" s="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4:25" ht="12.75" x14ac:dyDescent="0.2">
      <c r="D49" s="1"/>
      <c r="E49" s="1"/>
      <c r="F49" s="1"/>
      <c r="G49" s="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4:25" ht="12.75" x14ac:dyDescent="0.2">
      <c r="D50" s="1"/>
      <c r="E50" s="1"/>
      <c r="F50" s="1"/>
      <c r="G50" s="1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4:25" ht="12.75" x14ac:dyDescent="0.2">
      <c r="D51" s="1"/>
      <c r="E51" s="1"/>
      <c r="F51" s="1"/>
      <c r="G51" s="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4:25" ht="12.75" x14ac:dyDescent="0.2">
      <c r="D52" s="1"/>
      <c r="E52" s="1"/>
      <c r="F52" s="1"/>
      <c r="G52" s="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4:25" ht="12.75" x14ac:dyDescent="0.2">
      <c r="D53" s="1"/>
      <c r="E53" s="1"/>
      <c r="F53" s="1"/>
      <c r="G53" s="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4:25" ht="12.75" x14ac:dyDescent="0.2">
      <c r="D54" s="1"/>
      <c r="E54" s="1"/>
      <c r="F54" s="1"/>
      <c r="G54" s="1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4:25" ht="12.75" x14ac:dyDescent="0.2">
      <c r="D55" s="1"/>
      <c r="E55" s="1"/>
      <c r="F55" s="1"/>
      <c r="G55" s="1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4:25" ht="12.75" x14ac:dyDescent="0.2">
      <c r="D56" s="1"/>
      <c r="E56" s="1"/>
      <c r="F56" s="1"/>
      <c r="G56" s="1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4:25" ht="12.75" x14ac:dyDescent="0.2">
      <c r="D57" s="1"/>
      <c r="E57" s="1"/>
      <c r="F57" s="1"/>
      <c r="G57" s="1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4:25" ht="12.75" x14ac:dyDescent="0.2">
      <c r="D58" s="1"/>
      <c r="E58" s="1"/>
      <c r="F58" s="1"/>
      <c r="G58" s="1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4:25" ht="12.75" x14ac:dyDescent="0.2">
      <c r="D59" s="1"/>
      <c r="E59" s="1"/>
      <c r="F59" s="1"/>
      <c r="G59" s="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4:25" ht="12.75" x14ac:dyDescent="0.2">
      <c r="D60" s="1"/>
      <c r="E60" s="1"/>
      <c r="F60" s="1"/>
      <c r="G60" s="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4:25" ht="12.75" x14ac:dyDescent="0.2">
      <c r="D61" s="1"/>
      <c r="E61" s="1"/>
      <c r="F61" s="1"/>
      <c r="G61" s="1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4:25" ht="12.75" x14ac:dyDescent="0.2">
      <c r="D62" s="1"/>
      <c r="E62" s="1"/>
      <c r="F62" s="1"/>
      <c r="G62" s="1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4:25" ht="12.75" x14ac:dyDescent="0.2">
      <c r="D63" s="1"/>
      <c r="E63" s="1"/>
      <c r="F63" s="1"/>
      <c r="G63" s="1"/>
    </row>
  </sheetData>
  <autoFilter ref="A1:G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всп</vt:lpstr>
      <vt:lpstr>чистовик</vt:lpstr>
      <vt:lpstr>реклама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2022-01-07T07:10:26Z</dcterms:created>
  <dcterms:modified xsi:type="dcterms:W3CDTF">2022-01-07T08:02:45Z</dcterms:modified>
</cp:coreProperties>
</file>