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jnE0yH6h/HH9eOITCatsfgv9DGe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40">
      <text>
        <t xml:space="preserve">in the document 23 from producer there is wrotten that Young's modulus is 1900 +- 200 mpa not 0,47 GPA
======
ID#AAAAbipsUSg
Alexey Selin    (2022-06-21 08:26:04)
in the document 23 from producer there is wrotten that Young's modulus is 1900 +- 200 mpa not 0,47 GPA</t>
      </text>
    </comment>
  </commentList>
  <extLst>
    <ext uri="GoogleSheetsCustomDataVersion1">
      <go:sheetsCustomData xmlns:go="http://customooxmlschemas.google.com/" r:id="rId1" roundtripDataSignature="AMtx7miXrb2Ew8sD41/rlopudUQhSF7xqA=="/>
    </ext>
  </extLst>
</comments>
</file>

<file path=xl/sharedStrings.xml><?xml version="1.0" encoding="utf-8"?>
<sst xmlns="http://schemas.openxmlformats.org/spreadsheetml/2006/main" count="4830" uniqueCount="1127">
  <si>
    <t>Methodes</t>
  </si>
  <si>
    <t>Materials</t>
  </si>
  <si>
    <t>Characteristics for methodes</t>
  </si>
  <si>
    <t>Deposition methods</t>
  </si>
  <si>
    <t>Powder bed fusion</t>
  </si>
  <si>
    <t>Printing methods</t>
  </si>
  <si>
    <t>Sheet lamination</t>
  </si>
  <si>
    <t>Stereolithography</t>
  </si>
  <si>
    <t>Ballistic particle (obsolete)</t>
  </si>
  <si>
    <t>Laser powder forming (LENS)</t>
  </si>
  <si>
    <t>Material extrusion (FDM)</t>
  </si>
  <si>
    <t>Electron beam melting (EBM)</t>
  </si>
  <si>
    <t>Selective laser melting</t>
  </si>
  <si>
    <t>Selective laser sintering, metals and ceramics (DMLS)</t>
  </si>
  <si>
    <t>Selective laser sintering, polymers (SLS)</t>
  </si>
  <si>
    <t>Solid ground curing (obsolete)</t>
  </si>
  <si>
    <t>Binder jetting</t>
  </si>
  <si>
    <t>Ceramic  mold prototyping for metals casting</t>
  </si>
  <si>
    <t>Material jetting (polyjet)</t>
  </si>
  <si>
    <t>Laminated object manufecture</t>
  </si>
  <si>
    <t>Ultrasonic consolidation</t>
  </si>
  <si>
    <t>Mask projection stereolithography</t>
  </si>
  <si>
    <t>Stereolithography (SLA)</t>
  </si>
  <si>
    <t>Circular prismatic</t>
  </si>
  <si>
    <t>+</t>
  </si>
  <si>
    <t>Non-circular prismatic</t>
  </si>
  <si>
    <t>COUT</t>
  </si>
  <si>
    <t>Flat sheet</t>
  </si>
  <si>
    <t>Dished sheet</t>
  </si>
  <si>
    <t>Solid 3-D</t>
  </si>
  <si>
    <t>v</t>
  </si>
  <si>
    <t>Hollow 3-D</t>
  </si>
  <si>
    <t>Mass range [kg]</t>
  </si>
  <si>
    <t>0,1-8</t>
  </si>
  <si>
    <t>0,1-15</t>
  </si>
  <si>
    <t>0,05-10</t>
  </si>
  <si>
    <t>0,1-5</t>
  </si>
  <si>
    <t>0,1-20</t>
  </si>
  <si>
    <t>0,1-30</t>
  </si>
  <si>
    <t>0,1-50</t>
  </si>
  <si>
    <t>0,1-10</t>
  </si>
  <si>
    <t>0,03-50</t>
  </si>
  <si>
    <t>0,01-3,8</t>
  </si>
  <si>
    <t>Range of section thickness [mm]</t>
  </si>
  <si>
    <t>1,5-100</t>
  </si>
  <si>
    <t>no inf</t>
  </si>
  <si>
    <t>0,5-100</t>
  </si>
  <si>
    <t>not inf</t>
  </si>
  <si>
    <t>0,8-100</t>
  </si>
  <si>
    <t>0,7-100</t>
  </si>
  <si>
    <t>1,2-100</t>
  </si>
  <si>
    <t>1-100</t>
  </si>
  <si>
    <t>Tolerance [mm]</t>
  </si>
  <si>
    <t>0,36-2</t>
  </si>
  <si>
    <t>0,127-2</t>
  </si>
  <si>
    <t>0,2-0,8</t>
  </si>
  <si>
    <t>0,1-2</t>
  </si>
  <si>
    <t>0,1-0,5</t>
  </si>
  <si>
    <t>0,3-2</t>
  </si>
  <si>
    <t>0,25-2</t>
  </si>
  <si>
    <t>Roughness [µm]</t>
  </si>
  <si>
    <t>100-330</t>
  </si>
  <si>
    <t>100-125</t>
  </si>
  <si>
    <t>8-125</t>
  </si>
  <si>
    <t>100-150</t>
  </si>
  <si>
    <t>10.0-50</t>
  </si>
  <si>
    <t>75-100</t>
  </si>
  <si>
    <t>100-140</t>
  </si>
  <si>
    <t>ENERGY</t>
  </si>
  <si>
    <t>NIVEAU DE CO2</t>
  </si>
  <si>
    <t>Primary shaping processes</t>
  </si>
  <si>
    <t>-</t>
  </si>
  <si>
    <t>Secondary shaping processes</t>
  </si>
  <si>
    <t>Machining processes</t>
  </si>
  <si>
    <t>Prototyping</t>
  </si>
  <si>
    <t>Discrete</t>
  </si>
  <si>
    <t>Continious</t>
  </si>
  <si>
    <t>Embodied energy, primary production (virgin grade) [MJ/kg]</t>
  </si>
  <si>
    <t>Embodied energy, primary production (typical grade) [MJ/kg]</t>
  </si>
  <si>
    <t>CO2 footprint, primary production (virgin grade) kg/kg</t>
  </si>
  <si>
    <t>CO2 footprint, primary production (typical grade) kg/kg</t>
  </si>
  <si>
    <t>Water usage [L/kg]</t>
  </si>
  <si>
    <t xml:space="preserve">Recycle </t>
  </si>
  <si>
    <t>Emdodied energy, recycling MJ/kg</t>
  </si>
  <si>
    <t>CO2 footprint, recycling kg/kg</t>
  </si>
  <si>
    <t>Recycle fraction in current supply %</t>
  </si>
  <si>
    <t>Energy of material production</t>
  </si>
  <si>
    <t>Downcycle</t>
  </si>
  <si>
    <t>Combust for energy recovery</t>
  </si>
  <si>
    <t>Heat of combustion (net) MJ/kg</t>
  </si>
  <si>
    <t>Combustion CO2 kg/kg</t>
  </si>
  <si>
    <t>Landfill</t>
  </si>
  <si>
    <t>Biodegrade</t>
  </si>
  <si>
    <t>Price EUR/kg</t>
  </si>
  <si>
    <t>Price per unit volume EUR/m^3</t>
  </si>
  <si>
    <t>Density kg/m^3</t>
  </si>
  <si>
    <t>Young's modulus Gpa</t>
  </si>
  <si>
    <t>Young's modulus Gpa above temperature</t>
  </si>
  <si>
    <t>Fabric production energy MJ/kg</t>
  </si>
  <si>
    <t>Fabric production CO2 kg/kg</t>
  </si>
  <si>
    <t>Fabric producton water l/kg</t>
  </si>
  <si>
    <t>Prepreg production energy</t>
  </si>
  <si>
    <t>Prepreg production CO2</t>
  </si>
  <si>
    <t>Prepreg production water</t>
  </si>
  <si>
    <t>Poisson's ratio</t>
  </si>
  <si>
    <t>Shear modulus</t>
  </si>
  <si>
    <t>Economic batch size (units)</t>
  </si>
  <si>
    <t>1.0-10</t>
  </si>
  <si>
    <t>1.0-100</t>
  </si>
  <si>
    <t>Relative cost index (per unit) [EUR]</t>
  </si>
  <si>
    <t>1800-2410</t>
  </si>
  <si>
    <t>14,1-4010</t>
  </si>
  <si>
    <t>147-1080</t>
  </si>
  <si>
    <t>37-4080</t>
  </si>
  <si>
    <t>103-3790</t>
  </si>
  <si>
    <t>164-1920</t>
  </si>
  <si>
    <t>12,1-1540</t>
  </si>
  <si>
    <t>1660-4070</t>
  </si>
  <si>
    <t>7,33-171</t>
  </si>
  <si>
    <t>147-677</t>
  </si>
  <si>
    <t>34,7-145</t>
  </si>
  <si>
    <t>38,8-1710</t>
  </si>
  <si>
    <t>21-3360</t>
  </si>
  <si>
    <t>24,3-3800</t>
  </si>
  <si>
    <t>Capital cost [EUR]</t>
  </si>
  <si>
    <t>161000-321000</t>
  </si>
  <si>
    <t>426000-682000</t>
  </si>
  <si>
    <t>80300-341000</t>
  </si>
  <si>
    <t>511000-682000</t>
  </si>
  <si>
    <t>341000-469000</t>
  </si>
  <si>
    <t>153000-724000</t>
  </si>
  <si>
    <t>482000-643000</t>
  </si>
  <si>
    <t>85200-1280000</t>
  </si>
  <si>
    <t>48200-112000</t>
  </si>
  <si>
    <t>852-341000</t>
  </si>
  <si>
    <t>96400-177000</t>
  </si>
  <si>
    <t>511000-1110000</t>
  </si>
  <si>
    <t>1700-213000</t>
  </si>
  <si>
    <t>1700-886000</t>
  </si>
  <si>
    <t>Material utilization fraction</t>
  </si>
  <si>
    <t>0,9-0,98</t>
  </si>
  <si>
    <t>0,8-1</t>
  </si>
  <si>
    <t>0,45-0,55</t>
  </si>
  <si>
    <t>0,75-0,85</t>
  </si>
  <si>
    <t>0,5-0,7</t>
  </si>
  <si>
    <t>0,95-1</t>
  </si>
  <si>
    <t>0,4-0,6</t>
  </si>
  <si>
    <t>0,7-0,8</t>
  </si>
  <si>
    <t>0,65-0,75</t>
  </si>
  <si>
    <t>Production rate (units) /hr</t>
  </si>
  <si>
    <t>0,06-0,08</t>
  </si>
  <si>
    <t>0,04-25</t>
  </si>
  <si>
    <t>0,13-1</t>
  </si>
  <si>
    <t>0,04-7</t>
  </si>
  <si>
    <t>0,04-1,6</t>
  </si>
  <si>
    <t>0,08-1</t>
  </si>
  <si>
    <t>0,1-400</t>
  </si>
  <si>
    <t>0,04-0,1</t>
  </si>
  <si>
    <t>1-500</t>
  </si>
  <si>
    <t>0,2-1</t>
  </si>
  <si>
    <t>1-5.0</t>
  </si>
  <si>
    <t>0,08-5</t>
  </si>
  <si>
    <t>0,04-40</t>
  </si>
  <si>
    <t>0,04-12</t>
  </si>
  <si>
    <t>Tool life (units)</t>
  </si>
  <si>
    <t>100000-1000000</t>
  </si>
  <si>
    <t>1.0-2</t>
  </si>
  <si>
    <t>Tooling cost [EUR]</t>
  </si>
  <si>
    <t>32,1-80,3</t>
  </si>
  <si>
    <t>0-0,0852</t>
  </si>
  <si>
    <t>Labor intensity</t>
  </si>
  <si>
    <t>not oinf</t>
  </si>
  <si>
    <t>low</t>
  </si>
  <si>
    <t>high</t>
  </si>
  <si>
    <t>medium</t>
  </si>
  <si>
    <t>NAME</t>
  </si>
  <si>
    <t>Composition</t>
  </si>
  <si>
    <t>Primary production energy, CO2 and water</t>
  </si>
  <si>
    <t>Recycling and end of life</t>
  </si>
  <si>
    <t>Processing energy, CO2 footprint&amp;water</t>
  </si>
  <si>
    <t>Price</t>
  </si>
  <si>
    <t>Physical properties</t>
  </si>
  <si>
    <t>Percent of gaz station</t>
  </si>
  <si>
    <t>Percent of charbon station</t>
  </si>
  <si>
    <t>Percent of nuclear station</t>
  </si>
  <si>
    <t>Percent of alternative energy</t>
  </si>
  <si>
    <t>Percent of hydrostation</t>
  </si>
  <si>
    <t>Flexural modulus</t>
  </si>
  <si>
    <t>min</t>
  </si>
  <si>
    <t>moyen</t>
  </si>
  <si>
    <t>max</t>
  </si>
  <si>
    <t>Contry</t>
  </si>
  <si>
    <t>UNS number</t>
  </si>
  <si>
    <t>US name</t>
  </si>
  <si>
    <t>Co</t>
  </si>
  <si>
    <t>Cr</t>
  </si>
  <si>
    <t>Fe</t>
  </si>
  <si>
    <t>V</t>
  </si>
  <si>
    <t>Mo</t>
  </si>
  <si>
    <t>Ni</t>
  </si>
  <si>
    <t>Cu</t>
  </si>
  <si>
    <t>Mn</t>
  </si>
  <si>
    <t>Si</t>
  </si>
  <si>
    <t>MIN</t>
  </si>
  <si>
    <t>MAX</t>
  </si>
  <si>
    <t>Energie totale de procédé et de matériaux (MJ/kg)</t>
  </si>
  <si>
    <t>Le cout (EUR)</t>
  </si>
  <si>
    <t>France</t>
  </si>
  <si>
    <t>CO2 kg</t>
  </si>
  <si>
    <t>Cobalt soft magnetic alloy, 27Co-0.6Cr-Fe</t>
  </si>
  <si>
    <t>K92650</t>
  </si>
  <si>
    <t>ASTM A801</t>
  </si>
  <si>
    <t>0.3</t>
  </si>
  <si>
    <t>0.31</t>
  </si>
  <si>
    <t>Technology</t>
  </si>
  <si>
    <t>Matériaux</t>
  </si>
  <si>
    <t>Energie consommée Moyenne (kWh/kg)</t>
  </si>
  <si>
    <t>Energie consommée Moyenne (MJ/kg)</t>
  </si>
  <si>
    <t>Where is information from?</t>
  </si>
  <si>
    <t>Chine</t>
  </si>
  <si>
    <t>Cobalt soft magnetic alloy, 2V-49Co-49Fe</t>
  </si>
  <si>
    <t>R30005</t>
  </si>
  <si>
    <t>moyenne</t>
  </si>
  <si>
    <t>Russia</t>
  </si>
  <si>
    <t>Casting CO2 kg/kg</t>
  </si>
  <si>
    <t>Casting water l/kg</t>
  </si>
  <si>
    <t>Roll forming, forging energy [MJ/kg]</t>
  </si>
  <si>
    <t>Roll forming, forging CO2 [kg/kg]</t>
  </si>
  <si>
    <t>Roll forming, forging water [L/kg]</t>
  </si>
  <si>
    <t>Extrusion, foil rolling energy</t>
  </si>
  <si>
    <t>Extrusion, foil rolling CO2</t>
  </si>
  <si>
    <t>Extrusion, foil rolling water</t>
  </si>
  <si>
    <t>Polymer molding energy</t>
  </si>
  <si>
    <t>Polymer molding CO2</t>
  </si>
  <si>
    <t>Polymer molding water</t>
  </si>
  <si>
    <t>Wire drawing energy</t>
  </si>
  <si>
    <t>Wire drawing CO2</t>
  </si>
  <si>
    <t>Wire drawing water</t>
  </si>
  <si>
    <t>Metal powder forming energy</t>
  </si>
  <si>
    <t>Metal powder forming CO2</t>
  </si>
  <si>
    <t>Metal powder forming water</t>
  </si>
  <si>
    <t xml:space="preserve">Vaporization energy </t>
  </si>
  <si>
    <t>Vaporization CO2</t>
  </si>
  <si>
    <t>Vaporization water</t>
  </si>
  <si>
    <t>Coarse machining energy (per unit wt removed)</t>
  </si>
  <si>
    <t>Coarse machining CO2 (per unit wt removed)</t>
  </si>
  <si>
    <t>Fince machining energy (per unit wt removed)</t>
  </si>
  <si>
    <t>Fince machining CO2 (per unit wt removed)</t>
  </si>
  <si>
    <t>Grinding energy (per unit wt removed)</t>
  </si>
  <si>
    <t>Grinding CO2 (per unit wt removed)</t>
  </si>
  <si>
    <t>Non-conventional machining energy (par unit wt removed)</t>
  </si>
  <si>
    <t>Non-conventional machining CO2 (par unit wt removed)</t>
  </si>
  <si>
    <t>Specific stiffness MN.m/kg</t>
  </si>
  <si>
    <t>Yield strength (elastic limit) Mpa</t>
  </si>
  <si>
    <t>Tensile strength Mpa</t>
  </si>
  <si>
    <t>Specific strength kN.m/kg</t>
  </si>
  <si>
    <t>Elongation % strength</t>
  </si>
  <si>
    <t>Tangent modulus Mpa</t>
  </si>
  <si>
    <t>Compressive strength MPa</t>
  </si>
  <si>
    <t>Flexural modulus Gpa</t>
  </si>
  <si>
    <t>Flexural strength (modulus of rupture) Mpa</t>
  </si>
  <si>
    <t>Shear modulus GPa</t>
  </si>
  <si>
    <t>Bulk modulus Gpa</t>
  </si>
  <si>
    <t>Shape factor</t>
  </si>
  <si>
    <t>Hardness-Vickers HV</t>
  </si>
  <si>
    <t>Hardness - Rockwell B HRB</t>
  </si>
  <si>
    <t>Hardness - Rockwell C HRC</t>
  </si>
  <si>
    <t>Hardness - Brinell HB</t>
  </si>
  <si>
    <t>Elastic stored energy (springs) [kJ/m^3]</t>
  </si>
  <si>
    <t>Fatique strength at 10^7 cycles</t>
  </si>
  <si>
    <t>Fatique strength model (stress amplitude)</t>
  </si>
  <si>
    <t>Acier inoxydable 316L</t>
  </si>
  <si>
    <t>Baumers et al.2011b</t>
  </si>
  <si>
    <t>SLM</t>
  </si>
  <si>
    <t>Baumers et al. 2010</t>
  </si>
  <si>
    <t>acier inoxydable 316L</t>
  </si>
  <si>
    <t>Kellens e al 2010</t>
  </si>
  <si>
    <t>Cobalt soft magnetic alloy, 2V-49Co-49Fe (high purity)</t>
  </si>
  <si>
    <t>Metaux</t>
  </si>
  <si>
    <t>acier inoxydable</t>
  </si>
  <si>
    <t>Report 3A</t>
  </si>
  <si>
    <t>USA</t>
  </si>
  <si>
    <t>Nickel-magnetic alloy, 45Ni-3Mo-Fe, soft</t>
  </si>
  <si>
    <t>0.32</t>
  </si>
  <si>
    <t>aluminium</t>
  </si>
  <si>
    <t>Germany</t>
  </si>
  <si>
    <t>4,42-4,89</t>
  </si>
  <si>
    <t>0,332-0,367</t>
  </si>
  <si>
    <t>3,44-5,16</t>
  </si>
  <si>
    <t>8,56-9,47</t>
  </si>
  <si>
    <t>0,642-0,71</t>
  </si>
  <si>
    <t>5,21-7,82</t>
  </si>
  <si>
    <t>31,3-34,6</t>
  </si>
  <si>
    <t>2,35-2,6</t>
  </si>
  <si>
    <t>11,8-17,7</t>
  </si>
  <si>
    <t>1,1-1,21</t>
  </si>
  <si>
    <t>0,0822-0,0908</t>
  </si>
  <si>
    <t>6,68-7,39</t>
  </si>
  <si>
    <t>0,501-0,554</t>
  </si>
  <si>
    <t>12,9-14,3</t>
  </si>
  <si>
    <t>0,967-1,07</t>
  </si>
  <si>
    <t>175-193</t>
  </si>
  <si>
    <t>13,1-14,5</t>
  </si>
  <si>
    <t>24,5-27</t>
  </si>
  <si>
    <t>310-1140</t>
  </si>
  <si>
    <t>552-1140</t>
  </si>
  <si>
    <t>39-143</t>
  </si>
  <si>
    <t>6.0-15</t>
  </si>
  <si>
    <t>500-540</t>
  </si>
  <si>
    <t>195-215</t>
  </si>
  <si>
    <t>0,3-0,31</t>
  </si>
  <si>
    <t>317-351</t>
  </si>
  <si>
    <t>301-333</t>
  </si>
  <si>
    <t>304-2440</t>
  </si>
  <si>
    <t>Nickel-magnetic alloy, 45Ni-Fe, alloy 1, cold rolled, soft</t>
  </si>
  <si>
    <t>ASTM Alloy 1</t>
  </si>
  <si>
    <t>0-0,5</t>
  </si>
  <si>
    <t>0-0,3</t>
  </si>
  <si>
    <t>50-57</t>
  </si>
  <si>
    <t>43,5-46,5</t>
  </si>
  <si>
    <t>0-0,8</t>
  </si>
  <si>
    <t>alliage de magnésium</t>
  </si>
  <si>
    <t>4,34-4,79</t>
  </si>
  <si>
    <t>0,325-0,36</t>
  </si>
  <si>
    <t>3,41-5,11</t>
  </si>
  <si>
    <t>8,39-9,27</t>
  </si>
  <si>
    <t>0,629-0,696</t>
  </si>
  <si>
    <t>5,14-7,71</t>
  </si>
  <si>
    <t>30,7-33,9</t>
  </si>
  <si>
    <t>2,3-2,54</t>
  </si>
  <si>
    <t>11,6-17,3</t>
  </si>
  <si>
    <t>1,08-1,2</t>
  </si>
  <si>
    <t>0,0812-0,0898</t>
  </si>
  <si>
    <t>6,55-7,24</t>
  </si>
  <si>
    <t>0,492-0,543</t>
  </si>
  <si>
    <t>12,6-14</t>
  </si>
  <si>
    <t>0,948-1,05</t>
  </si>
  <si>
    <t>171-189</t>
  </si>
  <si>
    <t>12,8-14,2</t>
  </si>
  <si>
    <t>24-26,5</t>
  </si>
  <si>
    <t>365-1300</t>
  </si>
  <si>
    <t>696-1340</t>
  </si>
  <si>
    <t>45-160</t>
  </si>
  <si>
    <t>1.0-8</t>
  </si>
  <si>
    <t>354-392</t>
  </si>
  <si>
    <t>336-372</t>
  </si>
  <si>
    <t>417-3190</t>
  </si>
  <si>
    <t>DMLS</t>
  </si>
  <si>
    <t>Acier inoxydable 17-4 PH</t>
  </si>
  <si>
    <t>Baumers et al.2013</t>
  </si>
  <si>
    <t>Nickel-magnetic alloy, 45Ni-Fe, alloy 1, soft (annealed)</t>
  </si>
  <si>
    <t>Nickel-magnetic alloy, 49Ni-Fe, alloy 2B, cold rolled, soft</t>
  </si>
  <si>
    <t>ASTM Alloy 2B</t>
  </si>
  <si>
    <t>48-53</t>
  </si>
  <si>
    <t>47-49</t>
  </si>
  <si>
    <t>LENS</t>
  </si>
  <si>
    <t>alliage de cobalt</t>
  </si>
  <si>
    <t>10,9-12</t>
  </si>
  <si>
    <t>0,817-0,903</t>
  </si>
  <si>
    <t>20,6-30,9</t>
  </si>
  <si>
    <t>3,46-3,83</t>
  </si>
  <si>
    <t>0,26-0,287</t>
  </si>
  <si>
    <t>3,03-4,55</t>
  </si>
  <si>
    <t>6,64-7,34</t>
  </si>
  <si>
    <t>0,498-0,55</t>
  </si>
  <si>
    <t>4,39-6,58</t>
  </si>
  <si>
    <t>24,1-26,6</t>
  </si>
  <si>
    <t>1,81-2</t>
  </si>
  <si>
    <t>9,09-13,6</t>
  </si>
  <si>
    <t>37,2-41,2</t>
  </si>
  <si>
    <t>2,98-3,29</t>
  </si>
  <si>
    <t>40,6-60,9</t>
  </si>
  <si>
    <t>11400-12600</t>
  </si>
  <si>
    <t>852-941</t>
  </si>
  <si>
    <t>4730-7100</t>
  </si>
  <si>
    <t>0,952-1,05</t>
  </si>
  <si>
    <t>0,0714-0,0789</t>
  </si>
  <si>
    <t>5,24-5,79</t>
  </si>
  <si>
    <t>0,393-0,434</t>
  </si>
  <si>
    <t>10-11,1</t>
  </si>
  <si>
    <t>0,75-0,829</t>
  </si>
  <si>
    <t>114-126</t>
  </si>
  <si>
    <t>8,52-9,41</t>
  </si>
  <si>
    <t>24,1-29</t>
  </si>
  <si>
    <t>125-150</t>
  </si>
  <si>
    <t>440-530</t>
  </si>
  <si>
    <t>15,1-18,1</t>
  </si>
  <si>
    <t>20-40</t>
  </si>
  <si>
    <t>150-180</t>
  </si>
  <si>
    <t>200-240</t>
  </si>
  <si>
    <t>75-95</t>
  </si>
  <si>
    <t>165-225</t>
  </si>
  <si>
    <t>0,3-0,32</t>
  </si>
  <si>
    <t>120-140</t>
  </si>
  <si>
    <t>48-58</t>
  </si>
  <si>
    <t>110-130</t>
  </si>
  <si>
    <t>35,3-51,9</t>
  </si>
  <si>
    <t>175-610</t>
  </si>
  <si>
    <t>172-619</t>
  </si>
  <si>
    <t>Nickel-magnetic alloy, 49Ni-Fe, alloy 2B, soft (annealed)</t>
  </si>
  <si>
    <t>alliage de fer</t>
  </si>
  <si>
    <t>0,815-0,901</t>
  </si>
  <si>
    <t>6,39-7,06</t>
  </si>
  <si>
    <t>0,479-0,53</t>
  </si>
  <si>
    <t>4,28-6,43</t>
  </si>
  <si>
    <t>12,5-13,8</t>
  </si>
  <si>
    <t>0,937-1,04</t>
  </si>
  <si>
    <t>6,89-10,3</t>
  </si>
  <si>
    <t>46,1-50,9</t>
  </si>
  <si>
    <t>3,46-3,82</t>
  </si>
  <si>
    <t>17,4-26,1</t>
  </si>
  <si>
    <t>37-40,9</t>
  </si>
  <si>
    <t>2,96-3,27</t>
  </si>
  <si>
    <t>40,3-60,5</t>
  </si>
  <si>
    <t>1,39-1,54</t>
  </si>
  <si>
    <t>0,0723-0,0799</t>
  </si>
  <si>
    <t>9,63-10,6</t>
  </si>
  <si>
    <t>0,723-0,799</t>
  </si>
  <si>
    <t>18,1-20,8</t>
  </si>
  <si>
    <t>1,41-1,56</t>
  </si>
  <si>
    <t>24,4-25,7</t>
  </si>
  <si>
    <t>710-875</t>
  </si>
  <si>
    <t>710-915</t>
  </si>
  <si>
    <t>86,8-107</t>
  </si>
  <si>
    <t>2.0-6</t>
  </si>
  <si>
    <t>200-210</t>
  </si>
  <si>
    <t>75-85</t>
  </si>
  <si>
    <t>165-185</t>
  </si>
  <si>
    <t>220-270</t>
  </si>
  <si>
    <t>95-103</t>
  </si>
  <si>
    <t>16-26</t>
  </si>
  <si>
    <t>208-256</t>
  </si>
  <si>
    <t>1240-1850</t>
  </si>
  <si>
    <t>295-460</t>
  </si>
  <si>
    <t>276-492</t>
  </si>
  <si>
    <t>alliage de nickel</t>
  </si>
  <si>
    <t>Nickel-magnetic alloy, 75Ni-5Cu-2Cr-Fe, alloy 3, soft (annealed)</t>
  </si>
  <si>
    <t>NiCr20Co18Ti</t>
  </si>
  <si>
    <t>Wilson et al 2013</t>
  </si>
  <si>
    <t>165-245</t>
  </si>
  <si>
    <t>440-545</t>
  </si>
  <si>
    <t>20,2-30</t>
  </si>
  <si>
    <t>30-45</t>
  </si>
  <si>
    <t>195-245</t>
  </si>
  <si>
    <t>93-140</t>
  </si>
  <si>
    <t>76-140</t>
  </si>
  <si>
    <t>68,6-142</t>
  </si>
  <si>
    <t>175-275</t>
  </si>
  <si>
    <t>163-296</t>
  </si>
  <si>
    <t>EBM</t>
  </si>
  <si>
    <t>Ti6Al4V</t>
  </si>
  <si>
    <t>Baumers et al 2010</t>
  </si>
  <si>
    <t xml:space="preserve">Nickel-magnetic alloy, 78.5Ni-Fe, soft </t>
  </si>
  <si>
    <t>alliage de titane</t>
  </si>
  <si>
    <t>0,816-0,901</t>
  </si>
  <si>
    <t>6,04-6,68</t>
  </si>
  <si>
    <t>0,453-0,501</t>
  </si>
  <si>
    <t>4,14-6,2</t>
  </si>
  <si>
    <t>11,8-13</t>
  </si>
  <si>
    <t>0,885-0,978</t>
  </si>
  <si>
    <t>6,6-9,9</t>
  </si>
  <si>
    <t>43,5-48,1</t>
  </si>
  <si>
    <t>3,26-3,6</t>
  </si>
  <si>
    <t>16,4-24,6</t>
  </si>
  <si>
    <t>1,34-1,48</t>
  </si>
  <si>
    <t>0,1-0,111</t>
  </si>
  <si>
    <t>9,11-10,1</t>
  </si>
  <si>
    <t>0,684-0,756</t>
  </si>
  <si>
    <t>17,8-19,6</t>
  </si>
  <si>
    <t>1,33-1,47</t>
  </si>
  <si>
    <t>24,2-25,5</t>
  </si>
  <si>
    <t>670-840</t>
  </si>
  <si>
    <t>740-915</t>
  </si>
  <si>
    <t>81,2-102</t>
  </si>
  <si>
    <t>5.0-10</t>
  </si>
  <si>
    <t>180-230</t>
  </si>
  <si>
    <t>87-96</t>
  </si>
  <si>
    <t>6.0-18</t>
  </si>
  <si>
    <t>172-214</t>
  </si>
  <si>
    <t>1110-1700</t>
  </si>
  <si>
    <t xml:space="preserve">Nickel-magnetic alloy, 79Ni-4Vo-Fe, Alloy 4, colled rolled, soft </t>
  </si>
  <si>
    <t>Polymères</t>
  </si>
  <si>
    <t>FDM</t>
  </si>
  <si>
    <t>ABS</t>
  </si>
  <si>
    <t>Nickel-magnetic alloy, 79Ni-4Vo-Fe, Alloy 4, soft (annealed)</t>
  </si>
  <si>
    <t>PLA</t>
  </si>
  <si>
    <t>PC</t>
  </si>
  <si>
    <t>Nickel-magnetic alloy, Alloy 2A, cold rolled, soft</t>
  </si>
  <si>
    <t>Polycarbonate</t>
  </si>
  <si>
    <t>SLS</t>
  </si>
  <si>
    <t>PA12</t>
  </si>
  <si>
    <t xml:space="preserve">Nylon </t>
  </si>
  <si>
    <t>Telenko and Seepersad 2012</t>
  </si>
  <si>
    <t>Nylon 12</t>
  </si>
  <si>
    <t>Baumers et al. 2011a</t>
  </si>
  <si>
    <t>Polymer</t>
  </si>
  <si>
    <t>Kellens et al. 2010</t>
  </si>
  <si>
    <t>Screenivasan and Bourell 2010</t>
  </si>
  <si>
    <t>Polymer, Nylon, Polyamide, Polycarbonate</t>
  </si>
  <si>
    <t>Luo et al 1999</t>
  </si>
  <si>
    <t>Soft magnetic alloy, 1 Si-Fe</t>
  </si>
  <si>
    <t>0.286</t>
  </si>
  <si>
    <t>0.315</t>
  </si>
  <si>
    <t>PA (nylon)</t>
  </si>
  <si>
    <t>SLA</t>
  </si>
  <si>
    <t>Liquid photopolymer</t>
  </si>
  <si>
    <t>Soft magnetic alloy, 1 Si-Fe, free machining</t>
  </si>
  <si>
    <t>résine époxy</t>
  </si>
  <si>
    <t>Soft magnetic alloy, 2,5 Si-Fe</t>
  </si>
  <si>
    <t>Polyjet</t>
  </si>
  <si>
    <t>VeroClear (PMMA)</t>
  </si>
  <si>
    <t>Soft magnetic alloy, 2,5 Si-Fe, free machining</t>
  </si>
  <si>
    <t>Multi Jet fusion</t>
  </si>
  <si>
    <t>Soft magnetic alloy, 4 Si-Fe</t>
  </si>
  <si>
    <t>Cobalt, commercial purity &gt; 99.3%CO, annealed, soft</t>
  </si>
  <si>
    <t>0.33</t>
  </si>
  <si>
    <t>Cobalt, commercial purity &gt; 99.3%CO, annealed, hard</t>
  </si>
  <si>
    <t>Cobalt-based-superalloy, CMM, cast, ISO 5832-4</t>
  </si>
  <si>
    <t>0.29</t>
  </si>
  <si>
    <t>81.4</t>
  </si>
  <si>
    <t>85.3</t>
  </si>
  <si>
    <t>Methode</t>
  </si>
  <si>
    <t xml:space="preserve">Table Young's Modulus </t>
  </si>
  <si>
    <t>Cobalt-based-superalloy, MAR-M 302, cast</t>
  </si>
  <si>
    <t>0.34</t>
  </si>
  <si>
    <t>Material</t>
  </si>
  <si>
    <t>Young's Modulus of classic methode [GPa]</t>
  </si>
  <si>
    <t>Young's Modulus of additive methode [GPa]</t>
  </si>
  <si>
    <t>Ratio additive/classic modulus</t>
  </si>
  <si>
    <t>From where?</t>
  </si>
  <si>
    <t>Cobalt-based-superalloy, MAR-M 509, cast</t>
  </si>
  <si>
    <t>Cobalt-based-superalloy, UMCo-50, cast</t>
  </si>
  <si>
    <t>Min</t>
  </si>
  <si>
    <t>Moyenne</t>
  </si>
  <si>
    <t>Max</t>
  </si>
  <si>
    <t>Cobalt-based-superalloy, WI-52, cast</t>
  </si>
  <si>
    <t>Directed energy deposition - powder feedstock</t>
  </si>
  <si>
    <t>Alloy 316</t>
  </si>
  <si>
    <t>Cobalt-based-superalloy, X-40, cast</t>
  </si>
  <si>
    <t>Alloy 316L Cast</t>
  </si>
  <si>
    <t>INCONEL 600 annealed</t>
  </si>
  <si>
    <t>0.302</t>
  </si>
  <si>
    <t>79.9</t>
  </si>
  <si>
    <t>Alloy 316L 400 mm/s 100W</t>
  </si>
  <si>
    <t>INCONEL 600 cold drawn</t>
  </si>
  <si>
    <t>Alloy 316L 591  mm/s 100W</t>
  </si>
  <si>
    <t>INCONEL 600 cold worked</t>
  </si>
  <si>
    <t>Alloy 316L 600 mm/s 100W</t>
  </si>
  <si>
    <t>INCONEL 600 hard</t>
  </si>
  <si>
    <t>Alloy 316L 300 mm/s 100W</t>
  </si>
  <si>
    <t>INCONEL 600 hot worked</t>
  </si>
  <si>
    <t>Powder bed fusion - electron beam heat source</t>
  </si>
  <si>
    <t>Inconel 625 130 mm/s 50W long.</t>
  </si>
  <si>
    <t xml:space="preserve">INCONEL 600 spring temper </t>
  </si>
  <si>
    <t>0.28</t>
  </si>
  <si>
    <t>Inconel 625 130 mm/s 50W transv.</t>
  </si>
  <si>
    <t>INCONEL 600 wire (spring)</t>
  </si>
  <si>
    <t>Hayness 230 130 mm/s 50W long</t>
  </si>
  <si>
    <t>INCONEL 601 annealed</t>
  </si>
  <si>
    <t>Hayness 230 450-1200 mm/s 200W transv</t>
  </si>
  <si>
    <t>INCONEL 617 annealed</t>
  </si>
  <si>
    <t xml:space="preserve">Inconel 625 classic </t>
  </si>
  <si>
    <t>INCONEL 625 annealed</t>
  </si>
  <si>
    <t>0.291</t>
  </si>
  <si>
    <t>85.2</t>
  </si>
  <si>
    <t>Hayness 230 classic</t>
  </si>
  <si>
    <t>INCONEL 671 annealed</t>
  </si>
  <si>
    <t>0.26</t>
  </si>
  <si>
    <t>Directed energy deposition - wire feedstock</t>
  </si>
  <si>
    <t>Inconel 625  5mm/s long.</t>
  </si>
  <si>
    <t>INCONEL 686 annealed</t>
  </si>
  <si>
    <t>0.332</t>
  </si>
  <si>
    <t>0.349</t>
  </si>
  <si>
    <t>Inconel 718  5mm/s long. As deposited long.</t>
  </si>
  <si>
    <t>INCONEL 706 annealed</t>
  </si>
  <si>
    <t>Inconel 718  as deposited long.</t>
  </si>
  <si>
    <t>INCONEL 706 solution treated</t>
  </si>
  <si>
    <t>0.38</t>
  </si>
  <si>
    <t>0.396</t>
  </si>
  <si>
    <t>Inconel 718  HT long.</t>
  </si>
  <si>
    <t>24.1</t>
  </si>
  <si>
    <t>INCONEL 718 solution treated</t>
  </si>
  <si>
    <t>83.1</t>
  </si>
  <si>
    <t>25.8</t>
  </si>
  <si>
    <t>INCONEL 718 solution treated and aged</t>
  </si>
  <si>
    <t>80.9</t>
  </si>
  <si>
    <t>Inconel 718 classic</t>
  </si>
  <si>
    <t>INCONEL 754 annealed</t>
  </si>
  <si>
    <t>0.323</t>
  </si>
  <si>
    <t>0.337</t>
  </si>
  <si>
    <t>Powder bed fusion - laser heat source</t>
  </si>
  <si>
    <t>Ti-6Al-4V Renishaw AM250 225 mm/s 157W long</t>
  </si>
  <si>
    <t>INCONEL X-750 annealed&amp;aged</t>
  </si>
  <si>
    <t>0.312</t>
  </si>
  <si>
    <t>INCONEL X-750 equalized&amp;aged</t>
  </si>
  <si>
    <t>Renishaw AM250 classic</t>
  </si>
  <si>
    <t>low alloy steel AISI 4130 annealed</t>
  </si>
  <si>
    <t>0.285</t>
  </si>
  <si>
    <t>0.295</t>
  </si>
  <si>
    <t>Ti-6Al-4V custom 2000W 10.6 mm/s long.</t>
  </si>
  <si>
    <t>low alloy steel AISI 4135 normalized</t>
  </si>
  <si>
    <t>0.333</t>
  </si>
  <si>
    <t>Ti-6Al-4V custom 2000W 10.6 mm/s transv.</t>
  </si>
  <si>
    <t>low alloy steel AISI 4135, air melted, quenched&amp;tempered</t>
  </si>
  <si>
    <t>Ti-6Al-4V custom CLASSIC</t>
  </si>
  <si>
    <t>low alloy steel AISI 4140, annealed</t>
  </si>
  <si>
    <t>Powder bed fusion - laser and electron heat sources</t>
  </si>
  <si>
    <t>Long. Ti-6Al-4V 750°C heat treatment in vacuum furnace, furnace cool</t>
  </si>
  <si>
    <t>low alloy steel AISI 4140, normalized</t>
  </si>
  <si>
    <t>Transv. Ti-6Al-4V 750°C heat treatment in vacuum furnace, furnace cool</t>
  </si>
  <si>
    <t>low alloy steel AISI 4150, annealed</t>
  </si>
  <si>
    <t>730°C, 2 h in N2 Ti-6Al-4V long.</t>
  </si>
  <si>
    <t>low alloy steel AISI 4150, normalized</t>
  </si>
  <si>
    <t>low alloy steel AISI 4320, annealed</t>
  </si>
  <si>
    <t>Powder build fusion</t>
  </si>
  <si>
    <t>AlSi10Mg as built long.</t>
  </si>
  <si>
    <t>low alloy steel AISI 4330V quenched&amp;tempered</t>
  </si>
  <si>
    <t>AlSi10Mg as built transv..</t>
  </si>
  <si>
    <t>low alloy steel AISI 4620, normalized</t>
  </si>
  <si>
    <t>low alloy steel AISI 4620</t>
  </si>
  <si>
    <t>AlSi10Mg 2h / 300°C</t>
  </si>
  <si>
    <t>low alloy steel AISI 5140 annealed</t>
  </si>
  <si>
    <t>low alloy steel AISI 8630 annealed</t>
  </si>
  <si>
    <t>AlSi10Mg  1400 ms/s 200W as built long.</t>
  </si>
  <si>
    <t>Cobalt-base-superalloy HAYNES STELLITE 6B</t>
  </si>
  <si>
    <t>AlSi10Mg  1400 ms/s 200W 6h / 175°C long.</t>
  </si>
  <si>
    <t>Cobalt-base-superalloy HAYNES STELLITE 6K</t>
  </si>
  <si>
    <t>AlSi10Mg  800 ms/s 195W 2h / 300°C long.</t>
  </si>
  <si>
    <t>Cobalt-base-superalloy HAYNES STELLITE 31</t>
  </si>
  <si>
    <t>AlSi10Mg  800 ms/s 195W 2h / 300°C transv.</t>
  </si>
  <si>
    <t>Titanium, alpha-beta alloy, Ti-6Al-4V ELI, annealed</t>
  </si>
  <si>
    <t>0.352</t>
  </si>
  <si>
    <t>AlSi10Mg  1000 ms/s 2h / 300°C long.</t>
  </si>
  <si>
    <t>Titanium, alpha-beta alloy, Ti-6Al-4V ELI, aged</t>
  </si>
  <si>
    <t>0.35</t>
  </si>
  <si>
    <t>0.37</t>
  </si>
  <si>
    <t>AlSi10Mg  1000 ms/s 2h / 300°C transv.</t>
  </si>
  <si>
    <t>Titanium, alpha-beta alloy, Ti-6Al-4V, annealed</t>
  </si>
  <si>
    <t>AlSi12 930 mm/s 350W as built transv.</t>
  </si>
  <si>
    <t>Titanium, alpha-beta alloy, Ti-6Al-4V, cast</t>
  </si>
  <si>
    <t>42.9</t>
  </si>
  <si>
    <t>AlSi12 930 mm/s 350W 200°C transv.</t>
  </si>
  <si>
    <t>Titanium, commercial purity, grade 2</t>
  </si>
  <si>
    <t>AlSi10Mg classic HPDC</t>
  </si>
  <si>
    <t>Stainless steel, martensitic, 17-4PH, cast, H1000</t>
  </si>
  <si>
    <t>0.27</t>
  </si>
  <si>
    <t>0.281</t>
  </si>
  <si>
    <t>92.5</t>
  </si>
  <si>
    <t>AlSi10Mg classic HPDC-T6</t>
  </si>
  <si>
    <t>Stainless steel, martensitic, 15-5PH, cast, H935</t>
  </si>
  <si>
    <t>AlSi12 Die Cast</t>
  </si>
  <si>
    <t>Stainless steel, martensitic, ASTM CB-7Cu, cast, aged at 480°C</t>
  </si>
  <si>
    <t>pas de difference</t>
  </si>
  <si>
    <t>0.275</t>
  </si>
  <si>
    <t>316L 103W long (cubic rus)</t>
  </si>
  <si>
    <t>Stainless steel, martensitic, ASTM CB-7Cu, cast, aged at 495°C</t>
  </si>
  <si>
    <t>316L 103W transv (cubic rus)</t>
  </si>
  <si>
    <t>Stainless steel, martensitic, ASTM CB-7Cu, cast, aged at 550°C</t>
  </si>
  <si>
    <t>316L 94,6W long (cubic rus)</t>
  </si>
  <si>
    <t>Stainless steel, martensitic, ASTM CB-7Cu, cast, aged at 580°C</t>
  </si>
  <si>
    <t>316L 94,6W transv (cubic rus)</t>
  </si>
  <si>
    <t>Stainless steel, martensitic, ASTM CB-7Cu, cast, aged at 595°C</t>
  </si>
  <si>
    <t>316L 85,5W long (cubic rus)</t>
  </si>
  <si>
    <t>Stainless steel, martensitic, ASTM CB-7Cu, cast, aged at 620°C</t>
  </si>
  <si>
    <t>316L 85,5W transv (cubic rus)</t>
  </si>
  <si>
    <t>ABS 40% aluminum flake</t>
  </si>
  <si>
    <t>0.389</t>
  </si>
  <si>
    <t>0.405</t>
  </si>
  <si>
    <t>0.891</t>
  </si>
  <si>
    <t>0.934</t>
  </si>
  <si>
    <t>2.75</t>
  </si>
  <si>
    <t>4.13</t>
  </si>
  <si>
    <t>316L 76,7W long (cubic rus)</t>
  </si>
  <si>
    <t>ABS extrusion</t>
  </si>
  <si>
    <t>0.394</t>
  </si>
  <si>
    <t>0.422</t>
  </si>
  <si>
    <t>0.319</t>
  </si>
  <si>
    <t>1.03</t>
  </si>
  <si>
    <t>1.2</t>
  </si>
  <si>
    <t>2.8</t>
  </si>
  <si>
    <t>316L 76,7W transv (cubic rus)</t>
  </si>
  <si>
    <t>ABS (flame retarded, molding and extrusion)</t>
  </si>
  <si>
    <t>92,&amp;</t>
  </si>
  <si>
    <t>0.392</t>
  </si>
  <si>
    <t>0.408</t>
  </si>
  <si>
    <t>0.664</t>
  </si>
  <si>
    <t>0.986</t>
  </si>
  <si>
    <t>2.06</t>
  </si>
  <si>
    <t>316L 103W long (isotropic rus)</t>
  </si>
  <si>
    <t>ABS (heat resistant, injection molding)</t>
  </si>
  <si>
    <t>0.393</t>
  </si>
  <si>
    <t>0.409</t>
  </si>
  <si>
    <t>0.703</t>
  </si>
  <si>
    <t>0.885</t>
  </si>
  <si>
    <t>316L 103W transv (isotropic rus)</t>
  </si>
  <si>
    <t>ABS (high-impact, injection molding)</t>
  </si>
  <si>
    <t>ABS (hIgh-impact, injection molding)</t>
  </si>
  <si>
    <t>316L 94,6W long (isotropic rus)</t>
  </si>
  <si>
    <t>ABS (injection molding, platable)</t>
  </si>
  <si>
    <t>0.391</t>
  </si>
  <si>
    <t>0.407</t>
  </si>
  <si>
    <t>0.79</t>
  </si>
  <si>
    <t>0.937</t>
  </si>
  <si>
    <t>2.34</t>
  </si>
  <si>
    <t>2.68</t>
  </si>
  <si>
    <t>316L 94,6W transv (isotropic rus)</t>
  </si>
  <si>
    <t>ABS (medium-impact, injection molding)</t>
  </si>
  <si>
    <t>0.74</t>
  </si>
  <si>
    <t>0.987</t>
  </si>
  <si>
    <t>2.13</t>
  </si>
  <si>
    <t>316L 85,5W long (isotropic rus)</t>
  </si>
  <si>
    <t>ABS (rubber modified, injection molding and extrusion)</t>
  </si>
  <si>
    <t>0.41</t>
  </si>
  <si>
    <t>0.745</t>
  </si>
  <si>
    <t>0.781</t>
  </si>
  <si>
    <t>1.79</t>
  </si>
  <si>
    <t>2.61</t>
  </si>
  <si>
    <t>316L 85,5W transv (isotropic rus)</t>
  </si>
  <si>
    <t>PC (10-15% PTFE, lubricated)</t>
  </si>
  <si>
    <t>0.818</t>
  </si>
  <si>
    <t>0.857</t>
  </si>
  <si>
    <t>1.72</t>
  </si>
  <si>
    <t>316L 76,7W long (isotropic rus)</t>
  </si>
  <si>
    <t>PC (30% PTFE, lubricated)</t>
  </si>
  <si>
    <t>0.383</t>
  </si>
  <si>
    <t>0.399</t>
  </si>
  <si>
    <t>1.11</t>
  </si>
  <si>
    <t>1.16</t>
  </si>
  <si>
    <t>3.09</t>
  </si>
  <si>
    <t>3.24</t>
  </si>
  <si>
    <t>316L 76,7W transv (isotropic rus)</t>
  </si>
  <si>
    <t>PC (copolymer, heat resistant)</t>
  </si>
  <si>
    <t>0.789</t>
  </si>
  <si>
    <t>0.836</t>
  </si>
  <si>
    <t>2.2</t>
  </si>
  <si>
    <t>2.4</t>
  </si>
  <si>
    <t>316L 68W long (isotropic rus)</t>
  </si>
  <si>
    <t>PC (high viscosity, molding and extrusion)</t>
  </si>
  <si>
    <t>0.829</t>
  </si>
  <si>
    <t>0.872</t>
  </si>
  <si>
    <t>2.27</t>
  </si>
  <si>
    <t>316L 68W transv (isotropic rus)</t>
  </si>
  <si>
    <t>PC (low viscosity, molding and extrusion)</t>
  </si>
  <si>
    <t>PC (low viscosity, molding and extrusion, flame retarded)</t>
  </si>
  <si>
    <t>2.33</t>
  </si>
  <si>
    <t xml:space="preserve">PP </t>
  </si>
  <si>
    <t>PC (20% carbon fiber)</t>
  </si>
  <si>
    <t>PC+PBT (general purpose)</t>
  </si>
  <si>
    <t>0.4</t>
  </si>
  <si>
    <t>0.681</t>
  </si>
  <si>
    <t>1.9</t>
  </si>
  <si>
    <t xml:space="preserve">PP/PE </t>
  </si>
  <si>
    <t>PC+PET (general purpose)</t>
  </si>
  <si>
    <t>0.395</t>
  </si>
  <si>
    <t>0.398</t>
  </si>
  <si>
    <t>0.748</t>
  </si>
  <si>
    <t>0.81</t>
  </si>
  <si>
    <t>2.41</t>
  </si>
  <si>
    <t>PA1010 (molding and extrusion)</t>
  </si>
  <si>
    <t>0.406</t>
  </si>
  <si>
    <t>0.423</t>
  </si>
  <si>
    <t>0.413</t>
  </si>
  <si>
    <t>PP/polyamide 6</t>
  </si>
  <si>
    <t>PA12 (flexible)</t>
  </si>
  <si>
    <t>0.13</t>
  </si>
  <si>
    <t>0.15</t>
  </si>
  <si>
    <t>0.42</t>
  </si>
  <si>
    <t>PA410 (molding and extrusion)</t>
  </si>
  <si>
    <t>0.36</t>
  </si>
  <si>
    <t>1.6</t>
  </si>
  <si>
    <t>1.68</t>
  </si>
  <si>
    <t>1.4</t>
  </si>
  <si>
    <t>1.47</t>
  </si>
  <si>
    <t>High density polyethylene/cenospheres</t>
  </si>
  <si>
    <t>PA69 (unfilled)</t>
  </si>
  <si>
    <t>0.397</t>
  </si>
  <si>
    <t>0.658</t>
  </si>
  <si>
    <t>0.69</t>
  </si>
  <si>
    <t>1.95</t>
  </si>
  <si>
    <t>2.04</t>
  </si>
  <si>
    <t>Epoxy resin (cycloaliphatic)</t>
  </si>
  <si>
    <t>0.385</t>
  </si>
  <si>
    <t>0.401</t>
  </si>
  <si>
    <t>1.05</t>
  </si>
  <si>
    <t>1.1</t>
  </si>
  <si>
    <t>2.93</t>
  </si>
  <si>
    <t>3.08</t>
  </si>
  <si>
    <t>Epoxy resin (unfilled)</t>
  </si>
  <si>
    <t>0.84</t>
  </si>
  <si>
    <t>0.883</t>
  </si>
  <si>
    <t>2.35</t>
  </si>
  <si>
    <t>2.47</t>
  </si>
  <si>
    <t>Epoxy resin (heat resistant)</t>
  </si>
  <si>
    <t>0.9</t>
  </si>
  <si>
    <t>2.9</t>
  </si>
  <si>
    <t>ABS/short glass fibers</t>
  </si>
  <si>
    <t>Epoxy resin (flexibilized)</t>
  </si>
  <si>
    <t>0.412</t>
  </si>
  <si>
    <t>0.428</t>
  </si>
  <si>
    <t>0.344</t>
  </si>
  <si>
    <t>0.361</t>
  </si>
  <si>
    <t>0.976</t>
  </si>
  <si>
    <t>1.02</t>
  </si>
  <si>
    <t>PMMA (cast sheet)</t>
  </si>
  <si>
    <t>0.365</t>
  </si>
  <si>
    <t>0.375</t>
  </si>
  <si>
    <t>3.3</t>
  </si>
  <si>
    <t>ABS/short carbon fibers</t>
  </si>
  <si>
    <t>PMMA (heat resistant)</t>
  </si>
  <si>
    <t>0.384</t>
  </si>
  <si>
    <t>0.866</t>
  </si>
  <si>
    <t>1.37</t>
  </si>
  <si>
    <t>4.26</t>
  </si>
  <si>
    <t>PMMA (impact modified)</t>
  </si>
  <si>
    <t>0.493</t>
  </si>
  <si>
    <t>1.23</t>
  </si>
  <si>
    <t>1.38</t>
  </si>
  <si>
    <t>2.96</t>
  </si>
  <si>
    <t>ABS/cellulose nanocrystals</t>
  </si>
  <si>
    <t>PMMA (molding and extrusion)</t>
  </si>
  <si>
    <t>0.387</t>
  </si>
  <si>
    <t>0.403</t>
  </si>
  <si>
    <t>0.803</t>
  </si>
  <si>
    <t>2.23</t>
  </si>
  <si>
    <t>3.16</t>
  </si>
  <si>
    <t>PMMA+PC (unfilled)</t>
  </si>
  <si>
    <t>0.861</t>
  </si>
  <si>
    <t>ABS/montmorrilonite</t>
  </si>
  <si>
    <t>Stainless steel, austenitic, AISI 316L, annealed</t>
  </si>
  <si>
    <t>NO</t>
  </si>
  <si>
    <t>0.265</t>
  </si>
  <si>
    <t>Aluminium A360.0, die cast, F</t>
  </si>
  <si>
    <t>0.322</t>
  </si>
  <si>
    <t>0.338</t>
  </si>
  <si>
    <t>27.4</t>
  </si>
  <si>
    <t>69.6</t>
  </si>
  <si>
    <t>72.4</t>
  </si>
  <si>
    <t>Polyamide 66/continuous carbon fibers</t>
  </si>
  <si>
    <t>Magnesium, AZ91D, cast, F</t>
  </si>
  <si>
    <t>15.6</t>
  </si>
  <si>
    <t>17.3</t>
  </si>
  <si>
    <t>Magnesium, AZ91C, cast, T6</t>
  </si>
  <si>
    <t>0.364</t>
  </si>
  <si>
    <t>17.9</t>
  </si>
  <si>
    <t>47.3</t>
  </si>
  <si>
    <t>Polyamide 12</t>
  </si>
  <si>
    <t>Magnesium, AZ80A,  T5</t>
  </si>
  <si>
    <t>Magnesium, AZ81A,  CAST</t>
  </si>
  <si>
    <t>Polyamide 12/ZrO2/tricalcium phosphate</t>
  </si>
  <si>
    <t>Bamboo (longitudinal)</t>
  </si>
  <si>
    <t>32.5</t>
  </si>
  <si>
    <t>35.9</t>
  </si>
  <si>
    <t>0.953</t>
  </si>
  <si>
    <t>19.8</t>
  </si>
  <si>
    <t>21.3</t>
  </si>
  <si>
    <t>1.69</t>
  </si>
  <si>
    <t>1.78</t>
  </si>
  <si>
    <t>1.14</t>
  </si>
  <si>
    <t>1.71</t>
  </si>
  <si>
    <t>0.46</t>
  </si>
  <si>
    <t>1.21</t>
  </si>
  <si>
    <t>1.36</t>
  </si>
  <si>
    <t>Bamboo (transverse)</t>
  </si>
  <si>
    <t>1.5</t>
  </si>
  <si>
    <t>0.03</t>
  </si>
  <si>
    <t>0.05</t>
  </si>
  <si>
    <t>0.169</t>
  </si>
  <si>
    <t>0.233</t>
  </si>
  <si>
    <t>1.7</t>
  </si>
  <si>
    <t>Polyamide/ABS/poly(styrene-maleic anhydride)</t>
  </si>
  <si>
    <t>Carbon fibers high modulus (5 micron, f)</t>
  </si>
  <si>
    <t>19.3</t>
  </si>
  <si>
    <t>7.03</t>
  </si>
  <si>
    <t>7.77</t>
  </si>
  <si>
    <t>33.6</t>
  </si>
  <si>
    <t>3.58</t>
  </si>
  <si>
    <t>3.76</t>
  </si>
  <si>
    <t>44.7</t>
  </si>
  <si>
    <t>89.5</t>
  </si>
  <si>
    <t>2.48</t>
  </si>
  <si>
    <t>2.73</t>
  </si>
  <si>
    <t>0.198</t>
  </si>
  <si>
    <t>0.218</t>
  </si>
  <si>
    <t>1.55</t>
  </si>
  <si>
    <t>38.1</t>
  </si>
  <si>
    <t>3.05</t>
  </si>
  <si>
    <t>3.36</t>
  </si>
  <si>
    <t>18.3</t>
  </si>
  <si>
    <t>0.01</t>
  </si>
  <si>
    <t>0.2</t>
  </si>
  <si>
    <t>Carbon fibers high strength (5 micron, f)</t>
  </si>
  <si>
    <t>21.4</t>
  </si>
  <si>
    <t>28.6</t>
  </si>
  <si>
    <t>PTT/EBA-GMA/SA-GMA</t>
  </si>
  <si>
    <t>Carbon fibers ultra high modulus (10 micron, f)</t>
  </si>
  <si>
    <t>64.7</t>
  </si>
  <si>
    <t>71.5</t>
  </si>
  <si>
    <t>Carbon fibers very high modulus (5 micron, f)</t>
  </si>
  <si>
    <t>57.1</t>
  </si>
  <si>
    <t>64.2</t>
  </si>
  <si>
    <t>Methacrylate polymer/functionalized graphene oxide (GO)</t>
  </si>
  <si>
    <t>flax fiber</t>
  </si>
  <si>
    <t>10.5</t>
  </si>
  <si>
    <t>11.6</t>
  </si>
  <si>
    <t>1.39</t>
  </si>
  <si>
    <t>1.46</t>
  </si>
  <si>
    <t>0.656</t>
  </si>
  <si>
    <t>1.27</t>
  </si>
  <si>
    <t>1.54</t>
  </si>
  <si>
    <t>27.6</t>
  </si>
  <si>
    <t>Glass, E grade (0.4-12 micron monofilament, f)</t>
  </si>
  <si>
    <t>32.1</t>
  </si>
  <si>
    <t>2.57</t>
  </si>
  <si>
    <t>89.8</t>
  </si>
  <si>
    <t>99.2</t>
  </si>
  <si>
    <t>2.78</t>
  </si>
  <si>
    <t>0.21</t>
  </si>
  <si>
    <t>0.23</t>
  </si>
  <si>
    <t>Acrylic photocurable component</t>
  </si>
  <si>
    <t>Glass, S grade (10 micron monofilament, f)</t>
  </si>
  <si>
    <t>47.2</t>
  </si>
  <si>
    <t>52.2</t>
  </si>
  <si>
    <t>2.76</t>
  </si>
  <si>
    <t>16.7</t>
  </si>
  <si>
    <t>27.8</t>
  </si>
  <si>
    <t>Glass, C grade (10 micron monofilament, f)</t>
  </si>
  <si>
    <t>7.16</t>
  </si>
  <si>
    <t>26.8</t>
  </si>
  <si>
    <t>Acrylic photocurable component/glass fibers reinforced dual core polymer</t>
  </si>
  <si>
    <t>PLA fiber (Ingeo)</t>
  </si>
  <si>
    <t>17.7</t>
  </si>
  <si>
    <t>19.6</t>
  </si>
  <si>
    <t>18.9</t>
  </si>
  <si>
    <t>19.9</t>
  </si>
  <si>
    <t>1.74</t>
  </si>
  <si>
    <t>1.93</t>
  </si>
  <si>
    <t>3.59</t>
  </si>
  <si>
    <t>4.83</t>
  </si>
  <si>
    <t>3.5</t>
  </si>
  <si>
    <t>1.3</t>
  </si>
  <si>
    <t>Cellulosics fiber (Rayon)</t>
  </si>
  <si>
    <t>85.4</t>
  </si>
  <si>
    <t>3.6</t>
  </si>
  <si>
    <t>3.15</t>
  </si>
  <si>
    <t>4.1</t>
  </si>
  <si>
    <t>0.6</t>
  </si>
  <si>
    <t>0.62</t>
  </si>
  <si>
    <t xml:space="preserve">PUR ® (casting resin, unsaturated) </t>
  </si>
  <si>
    <t>polyurethane</t>
  </si>
  <si>
    <t>78.1</t>
  </si>
  <si>
    <t>86.1</t>
  </si>
  <si>
    <t>3.37</t>
  </si>
  <si>
    <t>93.5</t>
  </si>
  <si>
    <t>21.8</t>
  </si>
  <si>
    <t>22.9</t>
  </si>
  <si>
    <t>2.1</t>
  </si>
  <si>
    <t>4.09</t>
  </si>
  <si>
    <t>4.3</t>
  </si>
  <si>
    <t>1.48</t>
  </si>
  <si>
    <t>Polyamide fiber (Nylon-6)</t>
  </si>
  <si>
    <t>PAG????</t>
  </si>
  <si>
    <t>7.3</t>
  </si>
  <si>
    <t>8.1</t>
  </si>
  <si>
    <t>42.7</t>
  </si>
  <si>
    <t>2.22</t>
  </si>
  <si>
    <t>2.45</t>
  </si>
  <si>
    <t>2.81</t>
  </si>
  <si>
    <t>E-waste polycarbonate</t>
  </si>
  <si>
    <t>Polyester fiber (Dacron)</t>
  </si>
  <si>
    <t>4.7</t>
  </si>
  <si>
    <t>30.3</t>
  </si>
  <si>
    <t>29.4</t>
  </si>
  <si>
    <t>2.18</t>
  </si>
  <si>
    <t>1.12</t>
  </si>
  <si>
    <t>6.1</t>
  </si>
  <si>
    <t>PETG (unfilled)</t>
  </si>
  <si>
    <t>89.1</t>
  </si>
  <si>
    <t>98.2</t>
  </si>
  <si>
    <t>4.16</t>
  </si>
  <si>
    <t>4.59</t>
  </si>
  <si>
    <t>30.2</t>
  </si>
  <si>
    <t>33.4</t>
  </si>
  <si>
    <t>1.41</t>
  </si>
  <si>
    <t>1.56</t>
  </si>
  <si>
    <t>0.1</t>
  </si>
  <si>
    <t>25.1</t>
  </si>
  <si>
    <t>26.3</t>
  </si>
  <si>
    <t>1.82</t>
  </si>
  <si>
    <t>2.01</t>
  </si>
  <si>
    <t>2.11</t>
  </si>
  <si>
    <t>0.411</t>
  </si>
  <si>
    <t>0.716</t>
  </si>
  <si>
    <t>0.752</t>
  </si>
  <si>
    <t>Polyurethane</t>
  </si>
  <si>
    <t>Epoxy bisphenol molding compound (65% long glass fiber)</t>
  </si>
  <si>
    <t>62.5</t>
  </si>
  <si>
    <t>68.9</t>
  </si>
  <si>
    <t>4.14</t>
  </si>
  <si>
    <t>0.85</t>
  </si>
  <si>
    <t>0.89</t>
  </si>
  <si>
    <t>2.83</t>
  </si>
  <si>
    <t>3.7</t>
  </si>
  <si>
    <t>0.331</t>
  </si>
  <si>
    <t>0.334</t>
  </si>
  <si>
    <t>7.69</t>
  </si>
  <si>
    <t>8.08</t>
  </si>
  <si>
    <t>Epoxy. Bisphenol molding compou,d (low density glass-sphere filled)</t>
  </si>
  <si>
    <t>77.8</t>
  </si>
  <si>
    <t>85.8</t>
  </si>
  <si>
    <t>3.93</t>
  </si>
  <si>
    <t>4.34</t>
  </si>
  <si>
    <t>20.1</t>
  </si>
  <si>
    <t>22.2</t>
  </si>
  <si>
    <t>12.6</t>
  </si>
  <si>
    <t>2.65</t>
  </si>
  <si>
    <t>3.94</t>
  </si>
  <si>
    <t>3.44</t>
  </si>
  <si>
    <t>5.16</t>
  </si>
  <si>
    <t>0.39</t>
  </si>
  <si>
    <t>1.24</t>
  </si>
  <si>
    <t>1.87</t>
  </si>
  <si>
    <t>Polyurethane/cellulose nanofibers</t>
  </si>
  <si>
    <t>Epoxy; Bisphenol molding compound (mineral filler)</t>
  </si>
  <si>
    <t>61.2</t>
  </si>
  <si>
    <t>67.4</t>
  </si>
  <si>
    <t>3.1</t>
  </si>
  <si>
    <t>3.42</t>
  </si>
  <si>
    <t>36.6</t>
  </si>
  <si>
    <t>40.4</t>
  </si>
  <si>
    <t>0.968</t>
  </si>
  <si>
    <t>2.39</t>
  </si>
  <si>
    <t>3.51</t>
  </si>
  <si>
    <t>2.32</t>
  </si>
  <si>
    <t>2.49</t>
  </si>
  <si>
    <t>Epoxy (glass filler)</t>
  </si>
  <si>
    <t>6.01</t>
  </si>
  <si>
    <t>6.62</t>
  </si>
  <si>
    <t>6.61</t>
  </si>
  <si>
    <t>3.46</t>
  </si>
  <si>
    <t>5.11</t>
  </si>
  <si>
    <t>4.4</t>
  </si>
  <si>
    <t>5.1</t>
  </si>
  <si>
    <t>Polyurethane/organosolv lignin</t>
  </si>
  <si>
    <t>Epoxy (mineral filler)</t>
  </si>
  <si>
    <t>94.8</t>
  </si>
  <si>
    <t>4.38</t>
  </si>
  <si>
    <t>32.6</t>
  </si>
  <si>
    <t>1.45</t>
  </si>
  <si>
    <t>1.53</t>
  </si>
  <si>
    <t>2.46</t>
  </si>
  <si>
    <t>4.02</t>
  </si>
  <si>
    <t>Epoxy (cycloaliphatic)</t>
  </si>
  <si>
    <t>5.69</t>
  </si>
  <si>
    <t>6.27</t>
  </si>
  <si>
    <t>5.65</t>
  </si>
  <si>
    <t>6.23</t>
  </si>
  <si>
    <t>26.6</t>
  </si>
  <si>
    <t>31.5</t>
  </si>
  <si>
    <t>2.42</t>
  </si>
  <si>
    <t>2.54</t>
  </si>
  <si>
    <t>4.76</t>
  </si>
  <si>
    <t>Polyurethane/organosolv lignin/graphene nanoplatelets</t>
  </si>
  <si>
    <t>2.3</t>
  </si>
  <si>
    <t>HEMP fiber</t>
  </si>
  <si>
    <t>9.5</t>
  </si>
  <si>
    <t>1.52</t>
  </si>
  <si>
    <t>17.8</t>
  </si>
  <si>
    <t>18.7</t>
  </si>
  <si>
    <t>1.62</t>
  </si>
  <si>
    <t>0.563</t>
  </si>
  <si>
    <t>0.25</t>
  </si>
  <si>
    <t>1.07</t>
  </si>
  <si>
    <t>66.5</t>
  </si>
  <si>
    <t>73.5</t>
  </si>
  <si>
    <t>PLA/wood flour</t>
  </si>
  <si>
    <t>Ramie fiber</t>
  </si>
  <si>
    <t>16.8</t>
  </si>
  <si>
    <t>1.28</t>
  </si>
  <si>
    <t>0.345</t>
  </si>
  <si>
    <t>0.359</t>
  </si>
  <si>
    <t>11.9</t>
  </si>
  <si>
    <t>13.8</t>
  </si>
  <si>
    <t>61.4</t>
  </si>
  <si>
    <t>Jute fiber</t>
  </si>
  <si>
    <t>94.5</t>
  </si>
  <si>
    <t>0.95</t>
  </si>
  <si>
    <t>16.9</t>
  </si>
  <si>
    <t>0.111</t>
  </si>
  <si>
    <t>0.341</t>
  </si>
  <si>
    <t>6.3</t>
  </si>
  <si>
    <t>PLA/modified pulp fibers</t>
  </si>
  <si>
    <t>PLA (30% natural fiber)</t>
  </si>
  <si>
    <t>38.6</t>
  </si>
  <si>
    <t>42.5</t>
  </si>
  <si>
    <t>15.1</t>
  </si>
  <si>
    <t>17.5</t>
  </si>
  <si>
    <t>1.44</t>
  </si>
  <si>
    <t>2.55</t>
  </si>
  <si>
    <t>5.19</t>
  </si>
  <si>
    <t>5.32</t>
  </si>
  <si>
    <t>1.88</t>
  </si>
  <si>
    <t>4.69</t>
  </si>
  <si>
    <t>4.81</t>
  </si>
  <si>
    <t>PLA/sugarcane bagasse fibers</t>
  </si>
  <si>
    <t>PLA/lignin</t>
  </si>
  <si>
    <t>PLA/MWCNTs</t>
  </si>
  <si>
    <t>PLA/graphene</t>
  </si>
  <si>
    <t>PLA/polyurethane</t>
  </si>
  <si>
    <t>PLA/polyurethane/graphene oxide</t>
  </si>
  <si>
    <t>PLA/carbon fibers</t>
  </si>
  <si>
    <t>PLA/jute fibers</t>
  </si>
  <si>
    <t>PLA/melamine polyphosphate/Cloisite 30B</t>
  </si>
  <si>
    <t>PLA/PA11/Joncryl</t>
  </si>
  <si>
    <t>PP/PLA/bamboo fibers</t>
  </si>
  <si>
    <t>Injection Moulding</t>
  </si>
  <si>
    <t xml:space="preserve">ABS 0,5% CNTs </t>
  </si>
  <si>
    <t xml:space="preserve">ABS 1% CNTs </t>
  </si>
  <si>
    <t xml:space="preserve">ABS 3% CNTs </t>
  </si>
  <si>
    <t>3D printing</t>
  </si>
  <si>
    <t>3D printing with embedded carbon fibres</t>
  </si>
  <si>
    <t>ABS+CF</t>
  </si>
  <si>
    <t>ABS 0,5% CNTs + CF</t>
  </si>
  <si>
    <t>ABS 1% CNTs + CF</t>
  </si>
  <si>
    <t>ABS 3% CNTs + CF</t>
  </si>
  <si>
    <t>Commercial filament</t>
  </si>
  <si>
    <t>Commercial filament with CF</t>
  </si>
  <si>
    <t>Commercial filament with optimised printing settings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</si>
</sst>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1.0"/>
      <color theme="1"/>
      <name val="Calibri"/>
      <scheme val="minor"/>
    </font>
    <font>
      <sz val="11.0"/>
      <color theme="1"/>
      <name val="Calibri"/>
    </font>
    <font/>
    <font>
      <sz val="48.0"/>
      <color theme="1"/>
      <name val="Calibri"/>
    </font>
    <font>
      <sz val="24.0"/>
      <color theme="1"/>
      <name val="Calibri"/>
    </font>
    <font>
      <sz val="72.0"/>
      <color theme="1"/>
      <name val="Calibri"/>
    </font>
    <font>
      <sz val="18.0"/>
      <color theme="1"/>
      <name val="Calibri"/>
    </font>
    <font>
      <sz val="36.0"/>
      <color theme="1"/>
      <name val="Calibri"/>
    </font>
    <font>
      <b/>
      <i/>
      <sz val="11.0"/>
      <color rgb="FFFF0000"/>
      <name val="Calibri"/>
    </font>
    <font>
      <sz val="11.0"/>
      <color rgb="FFFF0000"/>
      <name val="Calibri"/>
    </font>
    <font>
      <color theme="1"/>
      <name val="Calibri"/>
      <scheme val="minor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B4C6E7"/>
        <bgColor rgb="FFB4C6E7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  <fill>
      <patternFill patternType="solid">
        <fgColor rgb="FFA8D08D"/>
        <bgColor rgb="FFA8D08D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9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top style="thin">
        <color rgb="FF000000"/>
      </top>
    </border>
    <border>
      <left/>
    </border>
    <border>
      <left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</border>
    <border>
      <left/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0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4" fillId="0" fontId="4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6" fillId="0" fontId="1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ill="1" applyFont="1">
      <alignment shrinkToFit="0" wrapText="1"/>
    </xf>
    <xf borderId="11" fillId="3" fontId="1" numFmtId="0" xfId="0" applyAlignment="1" applyBorder="1" applyFill="1" applyFont="1">
      <alignment shrinkToFit="0" wrapText="1"/>
    </xf>
    <xf borderId="12" fillId="4" fontId="1" numFmtId="0" xfId="0" applyAlignment="1" applyBorder="1" applyFill="1" applyFont="1">
      <alignment shrinkToFit="0" wrapText="1"/>
    </xf>
    <xf borderId="10" fillId="5" fontId="1" numFmtId="0" xfId="0" applyAlignment="1" applyBorder="1" applyFill="1" applyFont="1">
      <alignment shrinkToFit="0" wrapText="1"/>
    </xf>
    <xf borderId="11" fillId="6" fontId="1" numFmtId="0" xfId="0" applyAlignment="1" applyBorder="1" applyFill="1" applyFont="1">
      <alignment shrinkToFit="0" wrapText="1"/>
    </xf>
    <xf borderId="11" fillId="7" fontId="1" numFmtId="0" xfId="0" applyAlignment="1" applyBorder="1" applyFill="1" applyFont="1">
      <alignment shrinkToFit="0" wrapText="1"/>
    </xf>
    <xf borderId="11" fillId="8" fontId="1" numFmtId="0" xfId="0" applyAlignment="1" applyBorder="1" applyFill="1" applyFont="1">
      <alignment shrinkToFit="0" wrapText="1"/>
    </xf>
    <xf borderId="13" fillId="0" fontId="1" numFmtId="0" xfId="0" applyAlignment="1" applyBorder="1" applyFont="1">
      <alignment shrinkToFit="0" wrapText="1"/>
    </xf>
    <xf borderId="14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2" fillId="9" fontId="1" numFmtId="0" xfId="0" applyAlignment="1" applyBorder="1" applyFill="1" applyFont="1">
      <alignment shrinkToFit="0" wrapText="1"/>
    </xf>
    <xf borderId="0" fillId="0" fontId="4" numFmtId="0" xfId="0" applyAlignment="1" applyFont="1">
      <alignment shrinkToFit="0" wrapText="1"/>
    </xf>
    <xf borderId="15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20" fillId="0" fontId="1" numFmtId="0" xfId="0" applyBorder="1" applyFont="1"/>
    <xf borderId="0" fillId="0" fontId="5" numFmtId="0" xfId="0" applyAlignment="1" applyFont="1">
      <alignment horizontal="center"/>
    </xf>
    <xf borderId="19" fillId="0" fontId="1" numFmtId="17" xfId="0" applyBorder="1" applyFont="1" applyNumberFormat="1"/>
    <xf borderId="0" fillId="0" fontId="1" numFmtId="17" xfId="0" applyFont="1" applyNumberFormat="1"/>
    <xf borderId="21" fillId="0" fontId="1" numFmtId="0" xfId="0" applyBorder="1" applyFont="1"/>
    <xf borderId="22" fillId="0" fontId="1" numFmtId="0" xfId="0" applyBorder="1" applyFont="1"/>
    <xf borderId="23" fillId="0" fontId="1" numFmtId="0" xfId="0" applyBorder="1" applyFont="1"/>
    <xf borderId="24" fillId="0" fontId="1" numFmtId="0" xfId="0" applyBorder="1" applyFont="1"/>
    <xf borderId="5" fillId="0" fontId="1" numFmtId="0" xfId="0" applyAlignment="1" applyBorder="1" applyFont="1">
      <alignment horizontal="center" shrinkToFit="0" wrapText="1"/>
    </xf>
    <xf borderId="25" fillId="0" fontId="2" numFmtId="0" xfId="0" applyBorder="1" applyFont="1"/>
    <xf borderId="26" fillId="0" fontId="1" numFmtId="0" xfId="0" applyAlignment="1" applyBorder="1" applyFont="1">
      <alignment horizontal="center" shrinkToFit="0" wrapText="1"/>
    </xf>
    <xf borderId="27" fillId="0" fontId="1" numFmtId="0" xfId="0" applyAlignment="1" applyBorder="1" applyFont="1">
      <alignment shrinkToFit="0" wrapText="1"/>
    </xf>
    <xf borderId="27" fillId="0" fontId="1" numFmtId="0" xfId="0" applyBorder="1" applyFont="1"/>
    <xf borderId="28" fillId="0" fontId="1" numFmtId="0" xfId="0" applyAlignment="1" applyBorder="1" applyFont="1">
      <alignment horizontal="center" shrinkToFit="0" wrapText="1"/>
    </xf>
    <xf borderId="29" fillId="0" fontId="2" numFmtId="0" xfId="0" applyBorder="1" applyFont="1"/>
    <xf borderId="30" fillId="10" fontId="1" numFmtId="0" xfId="0" applyAlignment="1" applyBorder="1" applyFill="1" applyFont="1">
      <alignment horizontal="center" shrinkToFit="0" wrapText="1"/>
    </xf>
    <xf borderId="31" fillId="0" fontId="2" numFmtId="0" xfId="0" applyBorder="1" applyFont="1"/>
    <xf borderId="30" fillId="11" fontId="1" numFmtId="0" xfId="0" applyAlignment="1" applyBorder="1" applyFill="1" applyFont="1">
      <alignment horizontal="center" shrinkToFit="0" wrapText="1"/>
    </xf>
    <xf borderId="32" fillId="0" fontId="2" numFmtId="0" xfId="0" applyBorder="1" applyFont="1"/>
    <xf borderId="14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19" fillId="0" fontId="1" numFmtId="16" xfId="0" applyBorder="1" applyFont="1" applyNumberFormat="1"/>
    <xf borderId="23" fillId="12" fontId="1" numFmtId="0" xfId="0" applyBorder="1" applyFill="1" applyFont="1"/>
    <xf borderId="18" fillId="12" fontId="1" numFmtId="0" xfId="0" applyBorder="1" applyFont="1"/>
    <xf borderId="19" fillId="12" fontId="1" numFmtId="0" xfId="0" applyBorder="1" applyFont="1"/>
    <xf borderId="20" fillId="12" fontId="1" numFmtId="0" xfId="0" applyBorder="1" applyFont="1"/>
    <xf borderId="33" fillId="12" fontId="1" numFmtId="0" xfId="0" applyBorder="1" applyFont="1"/>
    <xf borderId="0" fillId="0" fontId="1" numFmtId="16" xfId="0" applyFont="1" applyNumberFormat="1"/>
    <xf borderId="34" fillId="0" fontId="1" numFmtId="0" xfId="0" applyBorder="1" applyFont="1"/>
    <xf borderId="35" fillId="0" fontId="1" numFmtId="0" xfId="0" applyBorder="1" applyFont="1"/>
    <xf borderId="36" fillId="0" fontId="1" numFmtId="0" xfId="0" applyBorder="1" applyFont="1"/>
    <xf borderId="37" fillId="12" fontId="1" numFmtId="0" xfId="0" applyBorder="1" applyFont="1"/>
    <xf borderId="38" fillId="12" fontId="1" numFmtId="0" xfId="0" applyBorder="1" applyFont="1"/>
    <xf borderId="35" fillId="12" fontId="1" numFmtId="0" xfId="0" applyBorder="1" applyFont="1"/>
    <xf borderId="36" fillId="12" fontId="1" numFmtId="0" xfId="0" applyBorder="1" applyFont="1"/>
    <xf borderId="39" fillId="12" fontId="1" numFmtId="0" xfId="0" applyBorder="1" applyFont="1"/>
    <xf borderId="1" fillId="0" fontId="3" numFmtId="0" xfId="0" applyAlignment="1" applyBorder="1" applyFont="1">
      <alignment horizontal="center"/>
    </xf>
    <xf borderId="40" fillId="3" fontId="1" numFmtId="0" xfId="0" applyAlignment="1" applyBorder="1" applyFont="1">
      <alignment shrinkToFit="0" wrapText="1"/>
    </xf>
    <xf borderId="27" fillId="3" fontId="1" numFmtId="0" xfId="0" applyAlignment="1" applyBorder="1" applyFont="1">
      <alignment shrinkToFit="0" wrapText="1"/>
    </xf>
    <xf borderId="41" fillId="3" fontId="1" numFmtId="0" xfId="0" applyAlignment="1" applyBorder="1" applyFont="1">
      <alignment shrinkToFit="0" wrapText="1"/>
    </xf>
    <xf borderId="40" fillId="4" fontId="1" numFmtId="0" xfId="0" applyAlignment="1" applyBorder="1" applyFont="1">
      <alignment shrinkToFit="0" wrapText="1"/>
    </xf>
    <xf borderId="27" fillId="4" fontId="1" numFmtId="0" xfId="0" applyAlignment="1" applyBorder="1" applyFont="1">
      <alignment shrinkToFit="0" wrapText="1"/>
    </xf>
    <xf borderId="41" fillId="4" fontId="1" numFmtId="0" xfId="0" applyAlignment="1" applyBorder="1" applyFont="1">
      <alignment shrinkToFit="0" wrapText="1"/>
    </xf>
    <xf borderId="40" fillId="5" fontId="1" numFmtId="0" xfId="0" applyBorder="1" applyFont="1"/>
    <xf borderId="27" fillId="5" fontId="1" numFmtId="0" xfId="0" applyAlignment="1" applyBorder="1" applyFont="1">
      <alignment shrinkToFit="0" wrapText="1"/>
    </xf>
    <xf borderId="41" fillId="5" fontId="1" numFmtId="0" xfId="0" applyAlignment="1" applyBorder="1" applyFont="1">
      <alignment shrinkToFit="0" wrapText="1"/>
    </xf>
    <xf borderId="40" fillId="6" fontId="1" numFmtId="0" xfId="0" applyAlignment="1" applyBorder="1" applyFont="1">
      <alignment shrinkToFit="0" wrapText="1"/>
    </xf>
    <xf borderId="27" fillId="6" fontId="1" numFmtId="0" xfId="0" applyAlignment="1" applyBorder="1" applyFont="1">
      <alignment shrinkToFit="0" wrapText="1"/>
    </xf>
    <xf borderId="41" fillId="6" fontId="1" numFmtId="0" xfId="0" applyAlignment="1" applyBorder="1" applyFont="1">
      <alignment shrinkToFit="0" wrapText="1"/>
    </xf>
    <xf borderId="40" fillId="7" fontId="1" numFmtId="0" xfId="0" applyAlignment="1" applyBorder="1" applyFont="1">
      <alignment shrinkToFit="0" wrapText="1"/>
    </xf>
    <xf borderId="27" fillId="7" fontId="1" numFmtId="0" xfId="0" applyAlignment="1" applyBorder="1" applyFont="1">
      <alignment shrinkToFit="0" wrapText="1"/>
    </xf>
    <xf borderId="41" fillId="7" fontId="1" numFmtId="0" xfId="0" applyAlignment="1" applyBorder="1" applyFont="1">
      <alignment shrinkToFit="0" wrapText="1"/>
    </xf>
    <xf borderId="40" fillId="8" fontId="1" numFmtId="0" xfId="0" applyAlignment="1" applyBorder="1" applyFont="1">
      <alignment shrinkToFit="0" wrapText="1"/>
    </xf>
    <xf borderId="27" fillId="8" fontId="1" numFmtId="0" xfId="0" applyAlignment="1" applyBorder="1" applyFont="1">
      <alignment shrinkToFit="0" wrapText="1"/>
    </xf>
    <xf borderId="41" fillId="8" fontId="1" numFmtId="0" xfId="0" applyAlignment="1" applyBorder="1" applyFont="1">
      <alignment shrinkToFit="0" wrapText="1"/>
    </xf>
    <xf borderId="40" fillId="13" fontId="1" numFmtId="0" xfId="0" applyAlignment="1" applyBorder="1" applyFill="1" applyFont="1">
      <alignment shrinkToFit="0" wrapText="1"/>
    </xf>
    <xf borderId="27" fillId="13" fontId="1" numFmtId="0" xfId="0" applyAlignment="1" applyBorder="1" applyFont="1">
      <alignment shrinkToFit="0" wrapText="1"/>
    </xf>
    <xf borderId="41" fillId="13" fontId="1" numFmtId="0" xfId="0" applyAlignment="1" applyBorder="1" applyFont="1">
      <alignment shrinkToFit="0" wrapText="1"/>
    </xf>
    <xf borderId="40" fillId="9" fontId="1" numFmtId="0" xfId="0" applyAlignment="1" applyBorder="1" applyFont="1">
      <alignment shrinkToFit="0" wrapText="1"/>
    </xf>
    <xf borderId="27" fillId="9" fontId="1" numFmtId="0" xfId="0" applyAlignment="1" applyBorder="1" applyFont="1">
      <alignment shrinkToFit="0" wrapText="1"/>
    </xf>
    <xf borderId="41" fillId="9" fontId="1" numFmtId="0" xfId="0" applyAlignment="1" applyBorder="1" applyFont="1">
      <alignment shrinkToFit="0" wrapText="1"/>
    </xf>
    <xf borderId="4" fillId="0" fontId="1" numFmtId="0" xfId="0" applyAlignment="1" applyBorder="1" applyFont="1">
      <alignment horizontal="center"/>
    </xf>
    <xf borderId="42" fillId="13" fontId="1" numFmtId="0" xfId="0" applyAlignment="1" applyBorder="1" applyFont="1">
      <alignment shrinkToFit="0" wrapText="1"/>
    </xf>
    <xf borderId="42" fillId="9" fontId="1" numFmtId="0" xfId="0" applyAlignment="1" applyBorder="1" applyFont="1">
      <alignment shrinkToFit="0" wrapText="1"/>
    </xf>
    <xf borderId="43" fillId="0" fontId="2" numFmtId="0" xfId="0" applyBorder="1" applyFont="1"/>
    <xf borderId="44" fillId="0" fontId="2" numFmtId="0" xfId="0" applyBorder="1" applyFont="1"/>
    <xf borderId="45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46" fillId="0" fontId="6" numFmtId="0" xfId="0" applyBorder="1" applyFont="1"/>
    <xf borderId="47" fillId="0" fontId="6" numFmtId="0" xfId="0" applyBorder="1" applyFont="1"/>
    <xf borderId="48" fillId="0" fontId="6" numFmtId="0" xfId="0" applyBorder="1" applyFont="1"/>
    <xf borderId="40" fillId="0" fontId="6" numFmtId="0" xfId="0" applyBorder="1" applyFont="1"/>
    <xf borderId="27" fillId="0" fontId="6" numFmtId="0" xfId="0" applyBorder="1" applyFont="1"/>
    <xf borderId="41" fillId="0" fontId="6" numFmtId="0" xfId="0" applyBorder="1" applyFont="1"/>
    <xf borderId="0" fillId="0" fontId="6" numFmtId="0" xfId="0" applyFont="1"/>
    <xf borderId="9" fillId="0" fontId="1" numFmtId="0" xfId="0" applyBorder="1" applyFont="1"/>
    <xf borderId="4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13" fillId="0" fontId="1" numFmtId="0" xfId="0" applyBorder="1" applyFont="1"/>
    <xf borderId="49" fillId="0" fontId="1" numFmtId="0" xfId="0" applyAlignment="1" applyBorder="1" applyFont="1">
      <alignment shrinkToFit="0" wrapText="1"/>
    </xf>
    <xf borderId="50" fillId="0" fontId="1" numFmtId="0" xfId="0" applyBorder="1" applyFont="1"/>
    <xf borderId="50" fillId="0" fontId="1" numFmtId="0" xfId="0" applyAlignment="1" applyBorder="1" applyFont="1">
      <alignment shrinkToFit="0" wrapText="1"/>
    </xf>
    <xf borderId="51" fillId="0" fontId="1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/>
    </xf>
    <xf borderId="0" fillId="0" fontId="7" numFmtId="0" xfId="0" applyFont="1"/>
    <xf borderId="4" fillId="0" fontId="3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2" fillId="2" fontId="1" numFmtId="0" xfId="0" applyBorder="1" applyFont="1"/>
    <xf borderId="15" fillId="2" fontId="1" numFmtId="0" xfId="0" applyBorder="1" applyFont="1"/>
    <xf borderId="19" fillId="0" fontId="1" numFmtId="0" xfId="0" applyAlignment="1" applyBorder="1" applyFont="1">
      <alignment horizontal="center" vertical="center"/>
    </xf>
    <xf borderId="19" fillId="0" fontId="1" numFmtId="11" xfId="0" applyBorder="1" applyFont="1" applyNumberFormat="1"/>
    <xf borderId="14" fillId="0" fontId="1" numFmtId="0" xfId="0" applyBorder="1" applyFont="1"/>
    <xf borderId="15" fillId="0" fontId="1" numFmtId="0" xfId="0" applyAlignment="1" applyBorder="1" applyFont="1">
      <alignment horizontal="center" vertical="center"/>
    </xf>
    <xf borderId="53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54" fillId="2" fontId="1" numFmtId="0" xfId="0" applyBorder="1" applyFont="1"/>
    <xf borderId="18" fillId="2" fontId="1" numFmtId="0" xfId="0" applyBorder="1" applyFont="1"/>
    <xf borderId="34" fillId="0" fontId="1" numFmtId="0" xfId="0" applyAlignment="1" applyBorder="1" applyFont="1">
      <alignment horizontal="center" vertical="center"/>
    </xf>
    <xf borderId="55" fillId="0" fontId="1" numFmtId="0" xfId="0" applyAlignment="1" applyBorder="1" applyFont="1">
      <alignment horizontal="center" vertical="center"/>
    </xf>
    <xf borderId="56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4" fillId="0" fontId="1" numFmtId="0" xfId="0" applyAlignment="1" applyBorder="1" applyFont="1">
      <alignment horizontal="center" vertical="center"/>
    </xf>
    <xf borderId="19" fillId="6" fontId="1" numFmtId="0" xfId="0" applyAlignment="1" applyBorder="1" applyFont="1">
      <alignment horizontal="center" vertical="center"/>
    </xf>
    <xf borderId="19" fillId="6" fontId="1" numFmtId="0" xfId="0" applyAlignment="1" applyBorder="1" applyFont="1">
      <alignment horizontal="center" readingOrder="0" vertical="center"/>
    </xf>
    <xf borderId="19" fillId="6" fontId="1" numFmtId="2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57" fillId="6" fontId="1" numFmtId="0" xfId="0" applyAlignment="1" applyBorder="1" applyFont="1">
      <alignment horizontal="center" vertical="center"/>
    </xf>
    <xf borderId="58" fillId="0" fontId="2" numFmtId="0" xfId="0" applyBorder="1" applyFont="1"/>
    <xf borderId="1" fillId="0" fontId="1" numFmtId="0" xfId="0" applyAlignment="1" applyBorder="1" applyFont="1">
      <alignment horizontal="center" vertical="center"/>
    </xf>
    <xf borderId="14" fillId="0" fontId="2" numFmtId="0" xfId="0" applyBorder="1" applyFont="1"/>
    <xf borderId="50" fillId="0" fontId="2" numFmtId="0" xfId="0" applyBorder="1" applyFont="1"/>
    <xf borderId="59" fillId="7" fontId="1" numFmtId="0" xfId="0" applyAlignment="1" applyBorder="1" applyFont="1">
      <alignment horizontal="center" vertical="center"/>
    </xf>
    <xf borderId="19" fillId="7" fontId="1" numFmtId="0" xfId="0" applyAlignment="1" applyBorder="1" applyFont="1">
      <alignment horizontal="center" readingOrder="0" vertical="center"/>
    </xf>
    <xf borderId="19" fillId="7" fontId="1" numFmtId="2" xfId="0" applyAlignment="1" applyBorder="1" applyFont="1" applyNumberFormat="1">
      <alignment horizontal="center" readingOrder="0" vertical="center"/>
    </xf>
    <xf borderId="60" fillId="0" fontId="2" numFmtId="0" xfId="0" applyBorder="1" applyFont="1"/>
    <xf borderId="19" fillId="7" fontId="1" numFmtId="0" xfId="0" applyAlignment="1" applyBorder="1" applyFont="1">
      <alignment horizontal="center" vertical="center"/>
    </xf>
    <xf borderId="61" fillId="0" fontId="2" numFmtId="0" xfId="0" applyBorder="1" applyFont="1"/>
    <xf borderId="62" fillId="3" fontId="1" numFmtId="0" xfId="0" applyAlignment="1" applyBorder="1" applyFont="1">
      <alignment horizontal="center" vertical="center"/>
    </xf>
    <xf borderId="33" fillId="3" fontId="1" numFmtId="0" xfId="0" applyAlignment="1" applyBorder="1" applyFont="1">
      <alignment horizontal="center" vertical="center"/>
    </xf>
    <xf borderId="19" fillId="3" fontId="1" numFmtId="0" xfId="0" applyAlignment="1" applyBorder="1" applyFont="1">
      <alignment horizontal="center" vertical="center"/>
    </xf>
    <xf borderId="63" fillId="3" fontId="1" numFmtId="0" xfId="0" applyAlignment="1" applyBorder="1" applyFont="1">
      <alignment horizontal="center" vertical="center"/>
    </xf>
    <xf borderId="18" fillId="3" fontId="1" numFmtId="0" xfId="0" applyAlignment="1" applyBorder="1" applyFont="1">
      <alignment horizontal="center" vertical="center"/>
    </xf>
    <xf borderId="20" fillId="3" fontId="1" numFmtId="0" xfId="0" applyAlignment="1" applyBorder="1" applyFont="1">
      <alignment horizontal="center" vertical="center"/>
    </xf>
    <xf borderId="64" fillId="0" fontId="2" numFmtId="0" xfId="0" applyBorder="1" applyFont="1"/>
    <xf borderId="65" fillId="0" fontId="2" numFmtId="0" xfId="0" applyBorder="1" applyFont="1"/>
    <xf borderId="33" fillId="3" fontId="1" numFmtId="0" xfId="0" applyAlignment="1" applyBorder="1" applyFont="1">
      <alignment horizontal="center" readingOrder="0" vertical="center"/>
    </xf>
    <xf borderId="19" fillId="3" fontId="1" numFmtId="164" xfId="0" applyAlignment="1" applyBorder="1" applyFont="1" applyNumberFormat="1">
      <alignment horizontal="center" vertical="center"/>
    </xf>
    <xf borderId="19" fillId="3" fontId="1" numFmtId="0" xfId="0" applyAlignment="1" applyBorder="1" applyFont="1">
      <alignment horizontal="center" readingOrder="0" vertical="center"/>
    </xf>
    <xf borderId="62" fillId="5" fontId="1" numFmtId="0" xfId="0" applyAlignment="1" applyBorder="1" applyFont="1">
      <alignment horizontal="center" vertical="center"/>
    </xf>
    <xf borderId="66" fillId="5" fontId="1" numFmtId="0" xfId="0" applyAlignment="1" applyBorder="1" applyFont="1">
      <alignment horizontal="center" readingOrder="0" vertical="center"/>
    </xf>
    <xf borderId="57" fillId="5" fontId="1" numFmtId="2" xfId="0" applyAlignment="1" applyBorder="1" applyFont="1" applyNumberFormat="1">
      <alignment horizontal="center" vertical="center"/>
    </xf>
    <xf borderId="34" fillId="5" fontId="1" numFmtId="0" xfId="0" applyAlignment="1" applyBorder="1" applyFont="1">
      <alignment horizontal="center" readingOrder="0" vertical="center"/>
    </xf>
    <xf borderId="57" fillId="5" fontId="1" numFmtId="0" xfId="0" applyAlignment="1" applyBorder="1" applyFont="1">
      <alignment horizontal="center" vertical="center"/>
    </xf>
    <xf borderId="67" fillId="5" fontId="1" numFmtId="0" xfId="0" applyAlignment="1" applyBorder="1" applyFont="1">
      <alignment horizontal="center" readingOrder="0" vertical="center"/>
    </xf>
    <xf borderId="68" fillId="0" fontId="2" numFmtId="0" xfId="0" applyBorder="1" applyFont="1"/>
    <xf borderId="39" fillId="5" fontId="1" numFmtId="0" xfId="0" applyAlignment="1" applyBorder="1" applyFont="1">
      <alignment horizontal="center" vertical="center"/>
    </xf>
    <xf borderId="35" fillId="5" fontId="1" numFmtId="0" xfId="0" applyAlignment="1" applyBorder="1" applyFont="1">
      <alignment horizontal="center" vertical="center"/>
    </xf>
    <xf borderId="69" fillId="5" fontId="1" numFmtId="0" xfId="0" applyAlignment="1" applyBorder="1" applyFont="1">
      <alignment horizontal="center" vertical="center"/>
    </xf>
    <xf borderId="38" fillId="5" fontId="1" numFmtId="0" xfId="0" applyAlignment="1" applyBorder="1" applyFont="1">
      <alignment horizontal="center" vertical="center"/>
    </xf>
    <xf borderId="36" fillId="5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70" fillId="4" fontId="1" numFmtId="0" xfId="0" applyAlignment="1" applyBorder="1" applyFont="1">
      <alignment horizontal="center" vertical="center"/>
    </xf>
    <xf borderId="71" fillId="4" fontId="1" numFmtId="0" xfId="0" applyAlignment="1" applyBorder="1" applyFont="1">
      <alignment horizontal="center" vertical="center"/>
    </xf>
    <xf borderId="72" fillId="4" fontId="1" numFmtId="0" xfId="0" applyAlignment="1" applyBorder="1" applyFont="1">
      <alignment horizontal="center" vertical="center"/>
    </xf>
    <xf borderId="73" fillId="4" fontId="1" numFmtId="0" xfId="0" applyAlignment="1" applyBorder="1" applyFont="1">
      <alignment horizontal="center" vertical="center"/>
    </xf>
    <xf borderId="74" fillId="4" fontId="1" numFmtId="0" xfId="0" applyAlignment="1" applyBorder="1" applyFont="1">
      <alignment horizontal="center" vertical="center"/>
    </xf>
    <xf borderId="75" fillId="4" fontId="1" numFmtId="0" xfId="0" applyAlignment="1" applyBorder="1" applyFont="1">
      <alignment horizontal="center" vertical="center"/>
    </xf>
    <xf borderId="33" fillId="4" fontId="1" numFmtId="0" xfId="0" applyAlignment="1" applyBorder="1" applyFont="1">
      <alignment horizontal="center" vertical="center"/>
    </xf>
    <xf borderId="19" fillId="4" fontId="1" numFmtId="0" xfId="0" applyAlignment="1" applyBorder="1" applyFont="1">
      <alignment horizontal="center" vertical="center"/>
    </xf>
    <xf borderId="63" fillId="4" fontId="1" numFmtId="0" xfId="0" applyAlignment="1" applyBorder="1" applyFont="1">
      <alignment horizontal="center" vertical="center"/>
    </xf>
    <xf borderId="18" fillId="4" fontId="1" numFmtId="0" xfId="0" applyAlignment="1" applyBorder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33" fillId="4" fontId="1" numFmtId="0" xfId="0" applyAlignment="1" applyBorder="1" applyFont="1">
      <alignment horizontal="center" readingOrder="0" vertical="center"/>
    </xf>
    <xf borderId="19" fillId="4" fontId="1" numFmtId="2" xfId="0" applyAlignment="1" applyBorder="1" applyFont="1" applyNumberFormat="1">
      <alignment horizontal="center" vertical="center"/>
    </xf>
    <xf borderId="18" fillId="4" fontId="1" numFmtId="0" xfId="0" applyAlignment="1" applyBorder="1" applyFont="1">
      <alignment horizontal="center" readingOrder="0" vertical="center"/>
    </xf>
    <xf borderId="20" fillId="4" fontId="1" numFmtId="0" xfId="0" applyAlignment="1" applyBorder="1" applyFont="1">
      <alignment horizontal="center" readingOrder="0" vertical="center"/>
    </xf>
    <xf borderId="62" fillId="8" fontId="1" numFmtId="0" xfId="0" applyAlignment="1" applyBorder="1" applyFont="1">
      <alignment horizontal="center" vertical="center"/>
    </xf>
    <xf borderId="33" fillId="8" fontId="1" numFmtId="0" xfId="0" applyAlignment="1" applyBorder="1" applyFont="1">
      <alignment horizontal="center" readingOrder="0" shrinkToFit="0" vertical="center" wrapText="1"/>
    </xf>
    <xf borderId="19" fillId="8" fontId="1" numFmtId="2" xfId="0" applyAlignment="1" applyBorder="1" applyFont="1" applyNumberFormat="1">
      <alignment horizontal="center" readingOrder="0" vertical="center"/>
    </xf>
    <xf borderId="24" fillId="8" fontId="1" numFmtId="0" xfId="0" applyAlignment="1" applyBorder="1" applyFont="1">
      <alignment horizontal="center" readingOrder="0" vertical="center"/>
    </xf>
    <xf borderId="19" fillId="8" fontId="1" numFmtId="0" xfId="0" applyAlignment="1" applyBorder="1" applyFont="1">
      <alignment horizontal="center" readingOrder="0" vertical="center"/>
    </xf>
    <xf borderId="76" fillId="8" fontId="1" numFmtId="0" xfId="0" applyAlignment="1" applyBorder="1" applyFont="1">
      <alignment horizontal="center" readingOrder="0" vertical="center"/>
    </xf>
    <xf borderId="19" fillId="8" fontId="1" numFmtId="2" xfId="0" applyAlignment="1" applyBorder="1" applyFont="1" applyNumberFormat="1">
      <alignment horizontal="center" vertical="center"/>
    </xf>
    <xf borderId="18" fillId="8" fontId="1" numFmtId="0" xfId="0" applyAlignment="1" applyBorder="1" applyFont="1">
      <alignment horizontal="center" readingOrder="0" vertical="center"/>
    </xf>
    <xf borderId="19" fillId="8" fontId="1" numFmtId="0" xfId="0" applyAlignment="1" applyBorder="1" applyFont="1">
      <alignment horizontal="center" vertical="center"/>
    </xf>
    <xf borderId="20" fillId="8" fontId="1" numFmtId="0" xfId="0" applyAlignment="1" applyBorder="1" applyFont="1">
      <alignment horizontal="center" readingOrder="0" vertical="center"/>
    </xf>
    <xf borderId="33" fillId="8" fontId="1" numFmtId="0" xfId="0" applyAlignment="1" applyBorder="1" applyFont="1">
      <alignment horizontal="center" vertical="center"/>
    </xf>
    <xf borderId="63" fillId="8" fontId="1" numFmtId="0" xfId="0" applyAlignment="1" applyBorder="1" applyFont="1">
      <alignment horizontal="center" vertical="center"/>
    </xf>
    <xf borderId="18" fillId="8" fontId="1" numFmtId="0" xfId="0" applyAlignment="1" applyBorder="1" applyFont="1">
      <alignment horizontal="center" vertical="center"/>
    </xf>
    <xf borderId="20" fillId="8" fontId="1" numFmtId="0" xfId="0" applyAlignment="1" applyBorder="1" applyFont="1">
      <alignment horizontal="center" vertical="center"/>
    </xf>
    <xf borderId="62" fillId="9" fontId="1" numFmtId="0" xfId="0" applyAlignment="1" applyBorder="1" applyFont="1">
      <alignment horizontal="center" vertical="center"/>
    </xf>
    <xf borderId="33" fillId="9" fontId="1" numFmtId="0" xfId="0" applyAlignment="1" applyBorder="1" applyFont="1">
      <alignment horizontal="center" readingOrder="0" vertical="center"/>
    </xf>
    <xf borderId="19" fillId="9" fontId="1" numFmtId="0" xfId="0" applyAlignment="1" applyBorder="1" applyFont="1">
      <alignment horizontal="center" vertical="center"/>
    </xf>
    <xf borderId="19" fillId="9" fontId="1" numFmtId="2" xfId="0" applyAlignment="1" applyBorder="1" applyFont="1" applyNumberFormat="1">
      <alignment horizontal="center" vertical="center"/>
    </xf>
    <xf borderId="18" fillId="9" fontId="1" numFmtId="0" xfId="0" applyAlignment="1" applyBorder="1" applyFont="1">
      <alignment horizontal="center" readingOrder="0" vertical="center"/>
    </xf>
    <xf borderId="20" fillId="9" fontId="1" numFmtId="0" xfId="0" applyAlignment="1" applyBorder="1" applyFont="1">
      <alignment horizontal="center" readingOrder="0" vertical="center"/>
    </xf>
    <xf borderId="33" fillId="9" fontId="1" numFmtId="0" xfId="0" applyAlignment="1" applyBorder="1" applyFont="1">
      <alignment horizontal="center" vertical="center"/>
    </xf>
    <xf borderId="63" fillId="9" fontId="1" numFmtId="0" xfId="0" applyAlignment="1" applyBorder="1" applyFont="1">
      <alignment horizontal="center" vertical="center"/>
    </xf>
    <xf borderId="18" fillId="9" fontId="1" numFmtId="0" xfId="0" applyAlignment="1" applyBorder="1" applyFont="1">
      <alignment horizontal="center" vertical="center"/>
    </xf>
    <xf borderId="20" fillId="9" fontId="1" numFmtId="0" xfId="0" applyAlignment="1" applyBorder="1" applyFont="1">
      <alignment horizontal="center" vertical="center"/>
    </xf>
    <xf borderId="77" fillId="13" fontId="1" numFmtId="0" xfId="0" applyAlignment="1" applyBorder="1" applyFont="1">
      <alignment horizontal="center" vertical="center"/>
    </xf>
    <xf borderId="33" fillId="13" fontId="1" numFmtId="0" xfId="0" applyAlignment="1" applyBorder="1" applyFont="1">
      <alignment horizontal="center" vertical="center"/>
    </xf>
    <xf borderId="19" fillId="13" fontId="1" numFmtId="0" xfId="0" applyAlignment="1" applyBorder="1" applyFont="1">
      <alignment horizontal="center" vertical="center"/>
    </xf>
    <xf borderId="63" fillId="13" fontId="1" numFmtId="0" xfId="0" applyAlignment="1" applyBorder="1" applyFont="1">
      <alignment horizontal="center" vertical="center"/>
    </xf>
    <xf borderId="18" fillId="13" fontId="1" numFmtId="0" xfId="0" applyAlignment="1" applyBorder="1" applyFont="1">
      <alignment horizontal="center" vertical="center"/>
    </xf>
    <xf borderId="20" fillId="13" fontId="1" numFmtId="0" xfId="0" applyAlignment="1" applyBorder="1" applyFont="1">
      <alignment horizontal="center" vertical="center"/>
    </xf>
    <xf borderId="78" fillId="0" fontId="1" numFmtId="0" xfId="0" applyAlignment="1" applyBorder="1" applyFont="1">
      <alignment horizontal="center" vertical="center"/>
    </xf>
    <xf borderId="79" fillId="0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center" vertical="center"/>
    </xf>
    <xf borderId="80" fillId="0" fontId="1" numFmtId="0" xfId="0" applyAlignment="1" applyBorder="1" applyFont="1">
      <alignment horizontal="center" vertical="center"/>
    </xf>
    <xf borderId="38" fillId="0" fontId="1" numFmtId="0" xfId="0" applyAlignment="1" applyBorder="1" applyFont="1">
      <alignment horizontal="center" vertical="center"/>
    </xf>
    <xf borderId="36" fillId="0" fontId="1" numFmtId="0" xfId="0" applyAlignment="1" applyBorder="1" applyFont="1">
      <alignment horizontal="center" vertical="center"/>
    </xf>
    <xf borderId="54" fillId="3" fontId="1" numFmtId="0" xfId="0" applyBorder="1" applyFont="1"/>
    <xf borderId="19" fillId="3" fontId="1" numFmtId="0" xfId="0" applyBorder="1" applyFont="1"/>
    <xf borderId="52" fillId="3" fontId="1" numFmtId="0" xfId="0" applyBorder="1" applyFont="1"/>
    <xf borderId="11" fillId="3" fontId="1" numFmtId="0" xfId="0" applyBorder="1" applyFont="1"/>
    <xf borderId="0" fillId="0" fontId="1" numFmtId="0" xfId="0" applyAlignment="1" applyFont="1">
      <alignment horizontal="center" readingOrder="0" shrinkToFit="0" wrapText="1"/>
    </xf>
    <xf borderId="0" fillId="0" fontId="1" numFmtId="2" xfId="0" applyAlignment="1" applyFont="1" applyNumberFormat="1">
      <alignment horizontal="center"/>
    </xf>
    <xf borderId="54" fillId="14" fontId="1" numFmtId="0" xfId="0" applyBorder="1" applyFill="1" applyFont="1"/>
    <xf borderId="19" fillId="5" fontId="1" numFmtId="0" xfId="0" applyBorder="1" applyFont="1"/>
    <xf borderId="11" fillId="5" fontId="1" numFmtId="0" xfId="0" applyBorder="1" applyFont="1"/>
    <xf borderId="0" fillId="0" fontId="1" numFmtId="2" xfId="0" applyAlignment="1" applyFont="1" applyNumberFormat="1">
      <alignment horizontal="center" vertical="center"/>
    </xf>
    <xf borderId="54" fillId="7" fontId="1" numFmtId="0" xfId="0" applyBorder="1" applyFont="1"/>
    <xf borderId="19" fillId="7" fontId="1" numFmtId="0" xfId="0" applyBorder="1" applyFont="1"/>
    <xf borderId="11" fillId="7" fontId="1" numFmtId="0" xfId="0" applyBorder="1" applyFont="1"/>
    <xf borderId="81" fillId="0" fontId="1" numFmtId="0" xfId="0" applyBorder="1" applyFont="1"/>
    <xf borderId="81" fillId="0" fontId="1" numFmtId="0" xfId="0" applyAlignment="1" applyBorder="1" applyFont="1">
      <alignment horizontal="center" vertical="center"/>
    </xf>
    <xf borderId="81" fillId="0" fontId="1" numFmtId="0" xfId="0" applyAlignment="1" applyBorder="1" applyFont="1">
      <alignment horizontal="center"/>
    </xf>
    <xf borderId="81" fillId="0" fontId="1" numFmtId="2" xfId="0" applyAlignment="1" applyBorder="1" applyFont="1" applyNumberFormat="1">
      <alignment horizontal="center" vertical="center"/>
    </xf>
    <xf borderId="82" fillId="0" fontId="1" numFmtId="0" xfId="0" applyAlignment="1" applyBorder="1" applyFont="1">
      <alignment horizontal="center" shrinkToFit="0" vertical="center" wrapText="1"/>
    </xf>
    <xf borderId="57" fillId="0" fontId="1" numFmtId="0" xfId="0" applyAlignment="1" applyBorder="1" applyFont="1">
      <alignment horizontal="center" vertical="center"/>
    </xf>
    <xf borderId="76" fillId="0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43" fillId="0" fontId="1" numFmtId="0" xfId="0" applyAlignment="1" applyBorder="1" applyFont="1">
      <alignment shrinkToFit="0" wrapText="1"/>
    </xf>
    <xf borderId="83" fillId="0" fontId="1" numFmtId="0" xfId="0" applyBorder="1" applyFont="1"/>
    <xf borderId="83" fillId="0" fontId="1" numFmtId="0" xfId="0" applyAlignment="1" applyBorder="1" applyFont="1">
      <alignment shrinkToFit="0" wrapText="1"/>
    </xf>
    <xf borderId="44" fillId="0" fontId="1" numFmtId="0" xfId="0" applyBorder="1" applyFont="1"/>
    <xf borderId="54" fillId="4" fontId="1" numFmtId="0" xfId="0" applyBorder="1" applyFont="1"/>
    <xf borderId="19" fillId="4" fontId="1" numFmtId="0" xfId="0" applyBorder="1" applyFont="1"/>
    <xf borderId="11" fillId="4" fontId="1" numFmtId="0" xfId="0" applyBorder="1" applyFont="1"/>
    <xf borderId="19" fillId="0" fontId="1" numFmtId="0" xfId="0" applyAlignment="1" applyBorder="1" applyFont="1">
      <alignment shrinkToFit="0" wrapText="1"/>
    </xf>
    <xf borderId="54" fillId="8" fontId="1" numFmtId="0" xfId="0" applyBorder="1" applyFont="1"/>
    <xf borderId="19" fillId="8" fontId="1" numFmtId="0" xfId="0" applyBorder="1" applyFont="1"/>
    <xf borderId="11" fillId="8" fontId="1" numFmtId="0" xfId="0" applyBorder="1" applyFont="1"/>
    <xf borderId="19" fillId="0" fontId="8" numFmtId="0" xfId="0" applyBorder="1" applyFont="1"/>
    <xf borderId="54" fillId="9" fontId="1" numFmtId="0" xfId="0" applyBorder="1" applyFont="1"/>
    <xf borderId="20" fillId="9" fontId="1" numFmtId="0" xfId="0" applyBorder="1" applyFont="1"/>
    <xf borderId="11" fillId="9" fontId="1" numFmtId="0" xfId="0" applyBorder="1" applyFont="1"/>
    <xf borderId="12" fillId="9" fontId="1" numFmtId="0" xfId="0" applyBorder="1" applyFont="1"/>
    <xf borderId="54" fillId="13" fontId="1" numFmtId="0" xfId="0" applyBorder="1" applyFont="1"/>
    <xf borderId="19" fillId="13" fontId="1" numFmtId="0" xfId="0" applyBorder="1" applyFont="1"/>
    <xf borderId="11" fillId="13" fontId="1" numFmtId="0" xfId="0" applyBorder="1" applyFont="1"/>
    <xf borderId="84" fillId="0" fontId="1" numFmtId="0" xfId="0" applyBorder="1" applyFont="1"/>
    <xf borderId="57" fillId="0" fontId="1" numFmtId="0" xfId="0" applyBorder="1" applyFont="1"/>
    <xf borderId="67" fillId="0" fontId="1" numFmtId="0" xfId="0" applyBorder="1" applyFont="1"/>
    <xf borderId="85" fillId="13" fontId="1" numFmtId="0" xfId="0" applyBorder="1" applyFont="1"/>
    <xf borderId="54" fillId="6" fontId="1" numFmtId="0" xfId="0" applyBorder="1" applyFont="1"/>
    <xf borderId="19" fillId="6" fontId="1" numFmtId="0" xfId="0" applyBorder="1" applyFont="1"/>
    <xf borderId="11" fillId="6" fontId="1" numFmtId="0" xfId="0" applyBorder="1" applyFont="1"/>
    <xf borderId="10" fillId="6" fontId="1" numFmtId="0" xfId="0" applyBorder="1" applyFont="1"/>
    <xf borderId="85" fillId="6" fontId="1" numFmtId="0" xfId="0" applyBorder="1" applyFont="1"/>
    <xf borderId="45" fillId="0" fontId="1" numFmtId="0" xfId="0" applyBorder="1" applyFont="1"/>
    <xf borderId="38" fillId="0" fontId="1" numFmtId="0" xfId="0" applyBorder="1" applyFont="1"/>
    <xf borderId="35" fillId="6" fontId="1" numFmtId="0" xfId="0" applyBorder="1" applyFont="1"/>
    <xf borderId="79" fillId="0" fontId="1" numFmtId="0" xfId="0" applyBorder="1" applyFont="1"/>
    <xf borderId="86" fillId="6" fontId="1" numFmtId="0" xfId="0" applyBorder="1" applyFont="1"/>
    <xf borderId="87" fillId="6" fontId="1" numFmtId="0" xfId="0" applyBorder="1" applyFont="1"/>
    <xf borderId="8" fillId="0" fontId="1" numFmtId="0" xfId="0" applyBorder="1" applyFont="1"/>
    <xf borderId="58" fillId="0" fontId="1" numFmtId="0" xfId="0" applyBorder="1" applyFont="1"/>
    <xf borderId="58" fillId="0" fontId="1" numFmtId="0" xfId="0" applyAlignment="1" applyBorder="1" applyFont="1">
      <alignment horizontal="center" vertical="center"/>
    </xf>
    <xf borderId="88" fillId="0" fontId="1" numFmtId="0" xfId="0" applyAlignment="1" applyBorder="1" applyFont="1">
      <alignment horizontal="center" vertical="center"/>
    </xf>
    <xf borderId="89" fillId="0" fontId="1" numFmtId="0" xfId="0" applyBorder="1" applyFont="1"/>
    <xf borderId="0" fillId="0" fontId="1" numFmtId="0" xfId="0" applyAlignment="1" applyFont="1">
      <alignment horizontal="center" readingOrder="0"/>
    </xf>
    <xf borderId="88" fillId="0" fontId="1" numFmtId="0" xfId="0" applyBorder="1" applyFont="1"/>
    <xf borderId="89" fillId="0" fontId="1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15" fontId="11" numFmtId="0" xfId="0" applyAlignment="1" applyFill="1" applyFont="1">
      <alignment horizontal="center" readingOrder="0" vertical="center"/>
    </xf>
    <xf borderId="81" fillId="0" fontId="10" numFmtId="0" xfId="0" applyBorder="1" applyFont="1"/>
    <xf borderId="81" fillId="0" fontId="1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4.29"/>
    <col customWidth="1" min="2" max="2" width="13.14"/>
    <col customWidth="1" min="3" max="3" width="14.29"/>
    <col customWidth="1" min="4" max="4" width="59.14"/>
    <col customWidth="1" min="5" max="5" width="8.57"/>
    <col customWidth="1" min="6" max="6" width="9.14"/>
    <col customWidth="1" min="7" max="7" width="11.0"/>
    <col customWidth="1" min="8" max="8" width="9.57"/>
    <col customWidth="1" min="9" max="9" width="10.43"/>
    <col customWidth="1" min="10" max="10" width="32.86"/>
    <col customWidth="1" min="11" max="11" width="14.29"/>
    <col customWidth="1" min="12" max="12" width="14.86"/>
    <col customWidth="1" min="13" max="13" width="35.14"/>
    <col customWidth="1" min="14" max="14" width="59.14"/>
    <col customWidth="1" min="15" max="15" width="17.71"/>
    <col customWidth="1" min="16" max="16" width="18.43"/>
    <col customWidth="1" min="17" max="17" width="18.29"/>
    <col customWidth="1" min="18" max="18" width="17.57"/>
    <col customWidth="1" min="19" max="19" width="17.86"/>
    <col customWidth="1" min="20" max="21" width="17.57"/>
    <col customWidth="1" min="22" max="22" width="17.86"/>
    <col customWidth="1" min="23" max="24" width="17.57"/>
    <col customWidth="1" min="25" max="25" width="17.29"/>
    <col customWidth="1" min="26" max="26" width="16.0"/>
    <col customWidth="1" min="27" max="27" width="17.86"/>
    <col customWidth="1" min="28" max="28" width="19.57"/>
    <col customWidth="1" min="29" max="29" width="9.57"/>
    <col customWidth="1" min="30" max="30" width="8.29"/>
    <col customWidth="1" min="31" max="32" width="7.86"/>
    <col customWidth="1" min="33" max="33" width="7.43"/>
    <col customWidth="1" min="34" max="34" width="6.43"/>
    <col customWidth="1" min="35" max="35" width="59.14"/>
    <col customWidth="1" min="36" max="36" width="7.29"/>
    <col customWidth="1" min="37" max="37" width="7.43"/>
    <col customWidth="1" min="38" max="38" width="7.0"/>
    <col customWidth="1" min="39" max="39" width="8.71"/>
    <col customWidth="1" min="40" max="40" width="7.57"/>
    <col customWidth="1" min="41" max="41" width="8.29"/>
    <col customWidth="1" min="42" max="42" width="7.86"/>
    <col customWidth="1" min="43" max="43" width="7.57"/>
    <col customWidth="1" min="44" max="44" width="12.43"/>
    <col customWidth="1" min="45" max="45" width="16.57"/>
    <col customWidth="1" min="46" max="46" width="14.29"/>
    <col customWidth="1" min="47" max="47" width="10.71"/>
    <col customWidth="1" min="48" max="48" width="13.0"/>
    <col customWidth="1" min="49" max="49" width="10.71"/>
    <col customWidth="1" min="50" max="50" width="13.43"/>
    <col customWidth="1" min="51" max="53" width="10.71"/>
    <col customWidth="1" min="54" max="54" width="7.86"/>
    <col customWidth="1" min="55" max="55" width="7.14"/>
    <col customWidth="1" min="56" max="56" width="9.86"/>
    <col customWidth="1" min="57" max="57" width="10.0"/>
    <col customWidth="1" min="58" max="58" width="10.71"/>
    <col customWidth="1" min="59" max="59" width="12.14"/>
    <col customWidth="1" min="60" max="60" width="8.14"/>
    <col customWidth="1" min="61" max="61" width="8.29"/>
    <col customWidth="1" min="62" max="63" width="10.71"/>
    <col customWidth="1" min="64" max="64" width="8.57"/>
    <col customWidth="1" min="65" max="83" width="10.71"/>
    <col customWidth="1" min="84" max="84" width="19.0"/>
    <col customWidth="1" min="85" max="85" width="109.14"/>
    <col customWidth="1" min="86" max="92" width="10.71"/>
    <col customWidth="1" min="93" max="93" width="13.0"/>
    <col customWidth="1" min="94" max="95" width="10.71"/>
    <col customWidth="1" min="96" max="96" width="14.0"/>
    <col customWidth="1" min="97" max="98" width="10.71"/>
    <col customWidth="1" min="100" max="100" width="20.0"/>
    <col customWidth="1" min="101" max="101" width="16.43"/>
    <col customWidth="1" min="102" max="102" width="21.57"/>
    <col customWidth="1" min="103" max="110" width="10.71"/>
    <col customWidth="1" min="111" max="111" width="49.86"/>
    <col customWidth="1" min="112" max="112" width="55.43"/>
    <col customWidth="1" min="113" max="113" width="14.86"/>
    <col customWidth="1" min="114" max="115" width="26.29"/>
    <col customWidth="1" min="116" max="120" width="10.71"/>
    <col customWidth="1" min="121" max="121" width="22.0"/>
    <col customWidth="1" min="122" max="138" width="10.71"/>
    <col customWidth="1" min="139" max="139" width="11.43"/>
    <col customWidth="1" min="140" max="140" width="109.71"/>
    <col customWidth="1" min="141" max="141" width="13.29"/>
    <col customWidth="1" min="142" max="142" width="19.29"/>
    <col customWidth="1" min="143" max="189" width="10.71"/>
    <col customWidth="1" min="190" max="190" width="101.14"/>
    <col customWidth="1" min="191" max="328" width="10.71"/>
  </cols>
  <sheetData>
    <row r="1">
      <c r="A1" s="1"/>
      <c r="N1" s="2" t="s">
        <v>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DF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</row>
    <row r="2">
      <c r="A2" s="5" t="s">
        <v>1</v>
      </c>
      <c r="B2" s="6"/>
      <c r="M2" s="7" t="s">
        <v>2</v>
      </c>
      <c r="N2" s="8" t="s">
        <v>3</v>
      </c>
      <c r="O2" s="9"/>
      <c r="P2" s="10"/>
      <c r="Q2" s="8" t="s">
        <v>4</v>
      </c>
      <c r="R2" s="9"/>
      <c r="S2" s="9"/>
      <c r="T2" s="9"/>
      <c r="U2" s="10"/>
      <c r="V2" s="8" t="s">
        <v>5</v>
      </c>
      <c r="W2" s="9"/>
      <c r="X2" s="10"/>
      <c r="Y2" s="8" t="s">
        <v>6</v>
      </c>
      <c r="Z2" s="10"/>
      <c r="AA2" s="11" t="s">
        <v>7</v>
      </c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DF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</row>
    <row r="3" ht="120.0" customHeight="1">
      <c r="A3" s="12"/>
      <c r="M3" s="13"/>
      <c r="N3" s="14" t="s">
        <v>8</v>
      </c>
      <c r="O3" s="15" t="s">
        <v>9</v>
      </c>
      <c r="P3" s="16" t="s">
        <v>10</v>
      </c>
      <c r="Q3" s="17" t="s">
        <v>11</v>
      </c>
      <c r="R3" s="18" t="s">
        <v>12</v>
      </c>
      <c r="S3" s="19" t="s">
        <v>13</v>
      </c>
      <c r="T3" s="20" t="s">
        <v>14</v>
      </c>
      <c r="U3" s="21" t="s">
        <v>15</v>
      </c>
      <c r="V3" s="22" t="s">
        <v>16</v>
      </c>
      <c r="W3" s="23" t="s">
        <v>17</v>
      </c>
      <c r="X3" s="21" t="s">
        <v>18</v>
      </c>
      <c r="Y3" s="22" t="s">
        <v>19</v>
      </c>
      <c r="Z3" s="21" t="s">
        <v>20</v>
      </c>
      <c r="AA3" s="23" t="s">
        <v>21</v>
      </c>
      <c r="AB3" s="24" t="s">
        <v>22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DF3" s="1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</row>
    <row r="4" ht="90.75" customHeight="1">
      <c r="A4" s="12"/>
      <c r="M4" s="26" t="s">
        <v>23</v>
      </c>
      <c r="N4" s="27" t="s">
        <v>24</v>
      </c>
      <c r="O4" s="27" t="s">
        <v>24</v>
      </c>
      <c r="P4" s="27" t="s">
        <v>24</v>
      </c>
      <c r="Q4" s="27" t="s">
        <v>24</v>
      </c>
      <c r="R4" s="27" t="s">
        <v>24</v>
      </c>
      <c r="S4" s="27" t="s">
        <v>24</v>
      </c>
      <c r="T4" s="27" t="s">
        <v>24</v>
      </c>
      <c r="U4" s="27" t="s">
        <v>24</v>
      </c>
      <c r="V4" s="27" t="s">
        <v>24</v>
      </c>
      <c r="W4" s="27" t="s">
        <v>24</v>
      </c>
      <c r="X4" s="27" t="s">
        <v>24</v>
      </c>
      <c r="Y4" s="27" t="s">
        <v>24</v>
      </c>
      <c r="Z4" s="27" t="s">
        <v>24</v>
      </c>
      <c r="AA4" s="27" t="s">
        <v>24</v>
      </c>
      <c r="AB4" s="28" t="s">
        <v>24</v>
      </c>
      <c r="DF4" s="1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</row>
    <row r="5">
      <c r="A5" s="12"/>
      <c r="M5" s="29" t="s">
        <v>25</v>
      </c>
      <c r="N5" s="30" t="s">
        <v>24</v>
      </c>
      <c r="O5" s="30" t="s">
        <v>24</v>
      </c>
      <c r="P5" s="30" t="s">
        <v>24</v>
      </c>
      <c r="Q5" s="30" t="s">
        <v>24</v>
      </c>
      <c r="R5" s="30" t="s">
        <v>24</v>
      </c>
      <c r="S5" s="30" t="s">
        <v>24</v>
      </c>
      <c r="T5" s="30" t="s">
        <v>24</v>
      </c>
      <c r="U5" s="30" t="s">
        <v>24</v>
      </c>
      <c r="V5" s="30" t="s">
        <v>24</v>
      </c>
      <c r="W5" s="30" t="s">
        <v>24</v>
      </c>
      <c r="X5" s="30" t="s">
        <v>24</v>
      </c>
      <c r="Y5" s="30" t="s">
        <v>24</v>
      </c>
      <c r="Z5" s="30" t="s">
        <v>24</v>
      </c>
      <c r="AA5" s="30" t="s">
        <v>24</v>
      </c>
      <c r="AB5" s="31" t="s">
        <v>24</v>
      </c>
      <c r="DF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32" t="s">
        <v>26</v>
      </c>
    </row>
    <row r="6">
      <c r="A6" s="12"/>
      <c r="M6" s="29" t="s">
        <v>27</v>
      </c>
      <c r="N6" s="30" t="s">
        <v>24</v>
      </c>
      <c r="O6" s="30" t="s">
        <v>24</v>
      </c>
      <c r="P6" s="30" t="s">
        <v>24</v>
      </c>
      <c r="Q6" s="30" t="s">
        <v>24</v>
      </c>
      <c r="R6" s="30" t="s">
        <v>24</v>
      </c>
      <c r="S6" s="30" t="s">
        <v>24</v>
      </c>
      <c r="T6" s="30" t="s">
        <v>24</v>
      </c>
      <c r="U6" s="30" t="s">
        <v>24</v>
      </c>
      <c r="V6" s="30" t="s">
        <v>24</v>
      </c>
      <c r="W6" s="30" t="s">
        <v>24</v>
      </c>
      <c r="X6" s="30" t="s">
        <v>24</v>
      </c>
      <c r="Y6" s="30" t="s">
        <v>24</v>
      </c>
      <c r="Z6" s="30" t="s">
        <v>24</v>
      </c>
      <c r="AA6" s="30" t="s">
        <v>24</v>
      </c>
      <c r="AB6" s="31" t="s">
        <v>24</v>
      </c>
      <c r="DF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</row>
    <row r="7">
      <c r="A7" s="12"/>
      <c r="M7" s="29" t="s">
        <v>28</v>
      </c>
      <c r="N7" s="30" t="s">
        <v>24</v>
      </c>
      <c r="O7" s="30" t="s">
        <v>24</v>
      </c>
      <c r="P7" s="30" t="s">
        <v>24</v>
      </c>
      <c r="Q7" s="30" t="s">
        <v>24</v>
      </c>
      <c r="R7" s="30" t="s">
        <v>24</v>
      </c>
      <c r="S7" s="30" t="s">
        <v>24</v>
      </c>
      <c r="T7" s="30" t="s">
        <v>24</v>
      </c>
      <c r="U7" s="30" t="s">
        <v>24</v>
      </c>
      <c r="V7" s="30" t="s">
        <v>24</v>
      </c>
      <c r="W7" s="30" t="s">
        <v>24</v>
      </c>
      <c r="X7" s="30" t="s">
        <v>24</v>
      </c>
      <c r="Y7" s="30" t="s">
        <v>24</v>
      </c>
      <c r="Z7" s="30" t="s">
        <v>24</v>
      </c>
      <c r="AA7" s="30" t="s">
        <v>24</v>
      </c>
      <c r="AB7" s="31" t="s">
        <v>24</v>
      </c>
      <c r="DF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</row>
    <row r="8">
      <c r="A8" s="12"/>
      <c r="M8" s="29" t="s">
        <v>29</v>
      </c>
      <c r="N8" s="30" t="s">
        <v>30</v>
      </c>
      <c r="O8" s="30" t="s">
        <v>24</v>
      </c>
      <c r="P8" s="30" t="s">
        <v>24</v>
      </c>
      <c r="Q8" s="30" t="s">
        <v>24</v>
      </c>
      <c r="R8" s="30" t="s">
        <v>24</v>
      </c>
      <c r="S8" s="30" t="s">
        <v>24</v>
      </c>
      <c r="T8" s="30" t="s">
        <v>24</v>
      </c>
      <c r="U8" s="30" t="s">
        <v>24</v>
      </c>
      <c r="V8" s="30" t="s">
        <v>24</v>
      </c>
      <c r="W8" s="30" t="s">
        <v>24</v>
      </c>
      <c r="X8" s="30" t="s">
        <v>24</v>
      </c>
      <c r="Y8" s="30" t="s">
        <v>24</v>
      </c>
      <c r="Z8" s="30" t="s">
        <v>24</v>
      </c>
      <c r="AA8" s="30" t="s">
        <v>24</v>
      </c>
      <c r="AB8" s="31" t="s">
        <v>24</v>
      </c>
      <c r="DF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</row>
    <row r="9">
      <c r="A9" s="12"/>
      <c r="M9" s="29" t="s">
        <v>31</v>
      </c>
      <c r="N9" s="30" t="s">
        <v>30</v>
      </c>
      <c r="O9" s="30" t="s">
        <v>24</v>
      </c>
      <c r="P9" s="30" t="s">
        <v>24</v>
      </c>
      <c r="Q9" s="30" t="s">
        <v>24</v>
      </c>
      <c r="R9" s="30" t="s">
        <v>24</v>
      </c>
      <c r="S9" s="30" t="s">
        <v>24</v>
      </c>
      <c r="T9" s="30" t="s">
        <v>24</v>
      </c>
      <c r="U9" s="30" t="s">
        <v>24</v>
      </c>
      <c r="V9" s="30" t="s">
        <v>24</v>
      </c>
      <c r="W9" s="30" t="s">
        <v>24</v>
      </c>
      <c r="X9" s="30" t="s">
        <v>24</v>
      </c>
      <c r="Y9" s="30" t="s">
        <v>24</v>
      </c>
      <c r="Z9" s="30" t="s">
        <v>24</v>
      </c>
      <c r="AA9" s="30" t="s">
        <v>24</v>
      </c>
      <c r="AB9" s="31" t="s">
        <v>24</v>
      </c>
      <c r="DF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</row>
    <row r="10">
      <c r="A10" s="12"/>
      <c r="M10" s="29" t="s">
        <v>32</v>
      </c>
      <c r="N10" s="30" t="s">
        <v>33</v>
      </c>
      <c r="O10" s="30" t="s">
        <v>34</v>
      </c>
      <c r="P10" s="30" t="s">
        <v>34</v>
      </c>
      <c r="Q10" s="30" t="s">
        <v>35</v>
      </c>
      <c r="R10" s="30" t="s">
        <v>36</v>
      </c>
      <c r="S10" s="30" t="s">
        <v>37</v>
      </c>
      <c r="T10" s="30" t="s">
        <v>37</v>
      </c>
      <c r="U10" s="30" t="s">
        <v>38</v>
      </c>
      <c r="V10" s="30" t="s">
        <v>39</v>
      </c>
      <c r="W10" s="30" t="s">
        <v>38</v>
      </c>
      <c r="X10" s="30" t="s">
        <v>40</v>
      </c>
      <c r="Y10" s="30" t="s">
        <v>39</v>
      </c>
      <c r="Z10" s="30" t="s">
        <v>41</v>
      </c>
      <c r="AA10" s="30" t="s">
        <v>42</v>
      </c>
      <c r="AB10" s="31" t="s">
        <v>40</v>
      </c>
      <c r="DF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</row>
    <row r="11">
      <c r="A11" s="12"/>
      <c r="M11" s="29" t="s">
        <v>43</v>
      </c>
      <c r="N11" s="30" t="s">
        <v>44</v>
      </c>
      <c r="O11" s="30" t="s">
        <v>45</v>
      </c>
      <c r="P11" s="30" t="s">
        <v>46</v>
      </c>
      <c r="Q11" s="30" t="s">
        <v>47</v>
      </c>
      <c r="R11" s="30" t="s">
        <v>47</v>
      </c>
      <c r="S11" s="30" t="s">
        <v>48</v>
      </c>
      <c r="T11" s="30" t="s">
        <v>48</v>
      </c>
      <c r="U11" s="30" t="s">
        <v>49</v>
      </c>
      <c r="V11" s="30" t="s">
        <v>47</v>
      </c>
      <c r="W11" s="30" t="s">
        <v>48</v>
      </c>
      <c r="X11" s="30" t="s">
        <v>50</v>
      </c>
      <c r="Y11" s="30" t="s">
        <v>51</v>
      </c>
      <c r="Z11" s="30" t="s">
        <v>47</v>
      </c>
      <c r="AA11" s="30" t="s">
        <v>47</v>
      </c>
      <c r="AB11" s="31" t="s">
        <v>46</v>
      </c>
      <c r="DF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</row>
    <row r="12">
      <c r="A12" s="12"/>
      <c r="M12" s="29" t="s">
        <v>52</v>
      </c>
      <c r="N12" s="30" t="s">
        <v>53</v>
      </c>
      <c r="O12" s="30" t="s">
        <v>45</v>
      </c>
      <c r="P12" s="30" t="s">
        <v>54</v>
      </c>
      <c r="Q12" s="30" t="s">
        <v>47</v>
      </c>
      <c r="R12" s="30" t="s">
        <v>47</v>
      </c>
      <c r="S12" s="30" t="s">
        <v>55</v>
      </c>
      <c r="T12" s="30" t="s">
        <v>55</v>
      </c>
      <c r="U12" s="30" t="s">
        <v>56</v>
      </c>
      <c r="V12" s="30" t="s">
        <v>47</v>
      </c>
      <c r="W12" s="30" t="s">
        <v>57</v>
      </c>
      <c r="X12" s="30" t="s">
        <v>58</v>
      </c>
      <c r="Y12" s="30" t="s">
        <v>59</v>
      </c>
      <c r="Z12" s="30" t="s">
        <v>47</v>
      </c>
      <c r="AA12" s="30" t="s">
        <v>47</v>
      </c>
      <c r="AB12" s="31" t="s">
        <v>56</v>
      </c>
      <c r="DF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</row>
    <row r="13">
      <c r="A13" s="12"/>
      <c r="M13" s="29" t="s">
        <v>60</v>
      </c>
      <c r="N13" s="30" t="s">
        <v>61</v>
      </c>
      <c r="O13" s="30" t="s">
        <v>45</v>
      </c>
      <c r="P13" s="30" t="s">
        <v>62</v>
      </c>
      <c r="Q13" s="30" t="s">
        <v>47</v>
      </c>
      <c r="R13" s="30" t="s">
        <v>47</v>
      </c>
      <c r="S13" s="30" t="s">
        <v>63</v>
      </c>
      <c r="T13" s="30" t="s">
        <v>62</v>
      </c>
      <c r="U13" s="30" t="s">
        <v>64</v>
      </c>
      <c r="V13" s="30" t="s">
        <v>47</v>
      </c>
      <c r="W13" s="33" t="s">
        <v>65</v>
      </c>
      <c r="X13" s="30" t="s">
        <v>66</v>
      </c>
      <c r="Y13" s="30" t="s">
        <v>67</v>
      </c>
      <c r="Z13" s="30" t="s">
        <v>47</v>
      </c>
      <c r="AA13" s="30" t="s">
        <v>47</v>
      </c>
      <c r="AB13" s="31" t="s">
        <v>62</v>
      </c>
      <c r="CG13" s="32" t="s">
        <v>68</v>
      </c>
      <c r="DF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GB13" s="32" t="s">
        <v>69</v>
      </c>
    </row>
    <row r="14">
      <c r="A14" s="12"/>
      <c r="M14" s="29" t="s">
        <v>70</v>
      </c>
      <c r="N14" s="30" t="s">
        <v>24</v>
      </c>
      <c r="O14" s="30" t="s">
        <v>24</v>
      </c>
      <c r="P14" s="30" t="s">
        <v>24</v>
      </c>
      <c r="Q14" s="30" t="s">
        <v>24</v>
      </c>
      <c r="R14" s="30" t="s">
        <v>24</v>
      </c>
      <c r="S14" s="30" t="s">
        <v>24</v>
      </c>
      <c r="T14" s="30" t="s">
        <v>24</v>
      </c>
      <c r="U14" s="30" t="s">
        <v>24</v>
      </c>
      <c r="V14" s="30" t="s">
        <v>24</v>
      </c>
      <c r="W14" s="30" t="s">
        <v>24</v>
      </c>
      <c r="X14" s="30" t="s">
        <v>24</v>
      </c>
      <c r="Y14" s="30" t="s">
        <v>71</v>
      </c>
      <c r="Z14" s="30" t="s">
        <v>24</v>
      </c>
      <c r="AA14" s="30" t="s">
        <v>24</v>
      </c>
      <c r="AB14" s="31" t="s">
        <v>24</v>
      </c>
      <c r="DF14" s="1"/>
      <c r="DH14" s="1"/>
      <c r="DI14" s="1"/>
      <c r="DJ14" s="1"/>
      <c r="DK14" s="1"/>
      <c r="DL14" s="34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</row>
    <row r="15">
      <c r="A15" s="12"/>
      <c r="M15" s="29" t="s">
        <v>72</v>
      </c>
      <c r="N15" s="30" t="s">
        <v>71</v>
      </c>
      <c r="O15" s="30" t="s">
        <v>24</v>
      </c>
      <c r="P15" s="30" t="s">
        <v>71</v>
      </c>
      <c r="Q15" s="30" t="s">
        <v>71</v>
      </c>
      <c r="R15" s="30" t="s">
        <v>71</v>
      </c>
      <c r="S15" s="30" t="s">
        <v>71</v>
      </c>
      <c r="T15" s="30" t="s">
        <v>71</v>
      </c>
      <c r="U15" s="30" t="s">
        <v>71</v>
      </c>
      <c r="V15" s="30" t="s">
        <v>71</v>
      </c>
      <c r="W15" s="30" t="s">
        <v>71</v>
      </c>
      <c r="X15" s="30" t="s">
        <v>71</v>
      </c>
      <c r="Y15" s="30" t="s">
        <v>24</v>
      </c>
      <c r="Z15" s="30" t="s">
        <v>71</v>
      </c>
      <c r="AA15" s="30" t="s">
        <v>71</v>
      </c>
      <c r="AB15" s="31" t="s">
        <v>71</v>
      </c>
      <c r="DF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6">
      <c r="A16" s="12"/>
      <c r="M16" s="29" t="s">
        <v>73</v>
      </c>
      <c r="N16" s="30" t="s">
        <v>71</v>
      </c>
      <c r="O16" s="30" t="s">
        <v>71</v>
      </c>
      <c r="P16" s="30" t="s">
        <v>71</v>
      </c>
      <c r="Q16" s="30" t="s">
        <v>71</v>
      </c>
      <c r="R16" s="30" t="s">
        <v>71</v>
      </c>
      <c r="S16" s="30" t="s">
        <v>71</v>
      </c>
      <c r="T16" s="30" t="s">
        <v>71</v>
      </c>
      <c r="U16" s="30" t="s">
        <v>71</v>
      </c>
      <c r="V16" s="30" t="s">
        <v>71</v>
      </c>
      <c r="W16" s="30" t="s">
        <v>71</v>
      </c>
      <c r="X16" s="30" t="s">
        <v>71</v>
      </c>
      <c r="Y16" s="30" t="s">
        <v>71</v>
      </c>
      <c r="Z16" s="30" t="s">
        <v>71</v>
      </c>
      <c r="AA16" s="30" t="s">
        <v>71</v>
      </c>
      <c r="AB16" s="31" t="s">
        <v>71</v>
      </c>
      <c r="DF16" s="1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</row>
    <row r="17">
      <c r="A17" s="12"/>
      <c r="M17" s="29" t="s">
        <v>74</v>
      </c>
      <c r="N17" s="30" t="s">
        <v>24</v>
      </c>
      <c r="O17" s="30" t="s">
        <v>24</v>
      </c>
      <c r="P17" s="30" t="s">
        <v>24</v>
      </c>
      <c r="Q17" s="30" t="s">
        <v>24</v>
      </c>
      <c r="R17" s="30" t="s">
        <v>24</v>
      </c>
      <c r="S17" s="30" t="s">
        <v>24</v>
      </c>
      <c r="T17" s="30" t="s">
        <v>24</v>
      </c>
      <c r="U17" s="30" t="s">
        <v>24</v>
      </c>
      <c r="V17" s="30" t="s">
        <v>24</v>
      </c>
      <c r="W17" s="30" t="s">
        <v>24</v>
      </c>
      <c r="X17" s="30" t="s">
        <v>24</v>
      </c>
      <c r="Y17" s="30" t="s">
        <v>24</v>
      </c>
      <c r="Z17" s="30" t="s">
        <v>24</v>
      </c>
      <c r="AA17" s="30" t="s">
        <v>24</v>
      </c>
      <c r="AB17" s="31" t="s">
        <v>24</v>
      </c>
      <c r="DF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35" t="s">
        <v>32</v>
      </c>
      <c r="EE17" s="26">
        <v>0.1</v>
      </c>
      <c r="EF17" s="27">
        <f t="shared" ref="EF17:EF27" si="1">(EE17+EG17)/2</f>
        <v>7.55</v>
      </c>
      <c r="EG17" s="28">
        <v>15.0</v>
      </c>
      <c r="EH17" s="26">
        <v>0.1</v>
      </c>
      <c r="EI17" s="27">
        <f t="shared" ref="EI17:EI27" si="2">(EH17+EJ17)/2</f>
        <v>7.55</v>
      </c>
      <c r="EJ17" s="28">
        <v>15.0</v>
      </c>
      <c r="EK17" s="36">
        <v>0.05</v>
      </c>
      <c r="EL17" s="27">
        <f t="shared" ref="EL17:EL27" si="3">(EK17+EM17)/2</f>
        <v>5.025</v>
      </c>
      <c r="EM17" s="28">
        <v>10.0</v>
      </c>
      <c r="EN17" s="26">
        <v>0.1</v>
      </c>
      <c r="EO17" s="27">
        <f t="shared" ref="EO17:EO27" si="4">(EN17+EP17)/2</f>
        <v>2.55</v>
      </c>
      <c r="EP17" s="28">
        <v>5.0</v>
      </c>
      <c r="EQ17" s="36">
        <v>0.1</v>
      </c>
      <c r="ER17" s="27">
        <f t="shared" ref="ER17:ER27" si="5">(EQ17+ES17)/2</f>
        <v>10.05</v>
      </c>
      <c r="ES17" s="28">
        <v>20.0</v>
      </c>
      <c r="ET17" s="26">
        <v>0.1</v>
      </c>
      <c r="EU17" s="27">
        <f t="shared" ref="EU17:EU27" si="6">(ET17+EV17)/2</f>
        <v>10.05</v>
      </c>
      <c r="EV17" s="28">
        <v>20.0</v>
      </c>
      <c r="EW17" s="36">
        <v>0.1</v>
      </c>
      <c r="EX17" s="27">
        <f t="shared" ref="EX17:EX27" si="7">(EW17+EY17)/2</f>
        <v>5.05</v>
      </c>
      <c r="EY17" s="28">
        <v>10.0</v>
      </c>
      <c r="EZ17" s="36">
        <v>0.1</v>
      </c>
      <c r="FA17" s="27">
        <f t="shared" ref="FA17:FA27" si="8">(EZ17+FB17)/2</f>
        <v>5.05</v>
      </c>
      <c r="FB17" s="28">
        <v>10.0</v>
      </c>
    </row>
    <row r="18">
      <c r="A18" s="12"/>
      <c r="M18" s="29" t="s">
        <v>75</v>
      </c>
      <c r="N18" s="30" t="s">
        <v>24</v>
      </c>
      <c r="O18" s="30" t="s">
        <v>24</v>
      </c>
      <c r="P18" s="30" t="s">
        <v>24</v>
      </c>
      <c r="Q18" s="30" t="s">
        <v>24</v>
      </c>
      <c r="R18" s="30" t="s">
        <v>24</v>
      </c>
      <c r="S18" s="30" t="s">
        <v>24</v>
      </c>
      <c r="T18" s="30" t="s">
        <v>24</v>
      </c>
      <c r="U18" s="30" t="s">
        <v>24</v>
      </c>
      <c r="V18" s="30" t="s">
        <v>24</v>
      </c>
      <c r="W18" s="30" t="s">
        <v>24</v>
      </c>
      <c r="X18" s="30" t="s">
        <v>24</v>
      </c>
      <c r="Y18" s="30" t="s">
        <v>24</v>
      </c>
      <c r="Z18" s="30" t="s">
        <v>24</v>
      </c>
      <c r="AA18" s="30" t="s">
        <v>24</v>
      </c>
      <c r="AB18" s="31" t="s">
        <v>24</v>
      </c>
      <c r="DF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37" t="s">
        <v>43</v>
      </c>
      <c r="EE18" s="29" t="s">
        <v>45</v>
      </c>
      <c r="EF18" s="30" t="str">
        <f t="shared" si="1"/>
        <v>#VALUE!</v>
      </c>
      <c r="EG18" s="31" t="s">
        <v>45</v>
      </c>
      <c r="EH18" s="29">
        <v>0.5</v>
      </c>
      <c r="EI18" s="30">
        <f t="shared" si="2"/>
        <v>50.25</v>
      </c>
      <c r="EJ18" s="31">
        <v>100.0</v>
      </c>
      <c r="EK18" s="38" t="s">
        <v>47</v>
      </c>
      <c r="EL18" s="30" t="str">
        <f t="shared" si="3"/>
        <v>#VALUE!</v>
      </c>
      <c r="EM18" s="31" t="s">
        <v>47</v>
      </c>
      <c r="EN18" s="29" t="s">
        <v>47</v>
      </c>
      <c r="EO18" s="30" t="str">
        <f t="shared" si="4"/>
        <v>#VALUE!</v>
      </c>
      <c r="EP18" s="31" t="s">
        <v>47</v>
      </c>
      <c r="EQ18" s="38">
        <v>0.8</v>
      </c>
      <c r="ER18" s="30">
        <f t="shared" si="5"/>
        <v>50.4</v>
      </c>
      <c r="ES18" s="31">
        <v>100.0</v>
      </c>
      <c r="ET18" s="29">
        <v>0.8</v>
      </c>
      <c r="EU18" s="30">
        <f t="shared" si="6"/>
        <v>50.4</v>
      </c>
      <c r="EV18" s="31">
        <v>100.0</v>
      </c>
      <c r="EW18" s="38">
        <v>1.2</v>
      </c>
      <c r="EX18" s="30">
        <f t="shared" si="7"/>
        <v>50.6</v>
      </c>
      <c r="EY18" s="31">
        <v>100.0</v>
      </c>
      <c r="EZ18" s="38">
        <v>0.5</v>
      </c>
      <c r="FA18" s="30">
        <f t="shared" si="8"/>
        <v>50.25</v>
      </c>
      <c r="FB18" s="31">
        <v>100.0</v>
      </c>
    </row>
    <row r="19" ht="64.5" customHeight="1">
      <c r="A19" s="12"/>
      <c r="M19" s="29" t="s">
        <v>76</v>
      </c>
      <c r="N19" s="30" t="s">
        <v>71</v>
      </c>
      <c r="O19" s="30" t="s">
        <v>71</v>
      </c>
      <c r="P19" s="30" t="s">
        <v>71</v>
      </c>
      <c r="Q19" s="30" t="s">
        <v>71</v>
      </c>
      <c r="R19" s="30" t="s">
        <v>71</v>
      </c>
      <c r="S19" s="30" t="s">
        <v>71</v>
      </c>
      <c r="T19" s="30" t="s">
        <v>71</v>
      </c>
      <c r="U19" s="30" t="s">
        <v>71</v>
      </c>
      <c r="V19" s="30" t="s">
        <v>71</v>
      </c>
      <c r="W19" s="30" t="s">
        <v>71</v>
      </c>
      <c r="X19" s="30" t="s">
        <v>71</v>
      </c>
      <c r="Y19" s="30" t="s">
        <v>71</v>
      </c>
      <c r="Z19" s="30" t="s">
        <v>71</v>
      </c>
      <c r="AA19" s="30" t="s">
        <v>71</v>
      </c>
      <c r="AB19" s="31" t="s">
        <v>71</v>
      </c>
      <c r="AC19" s="39" t="s">
        <v>77</v>
      </c>
      <c r="AD19" s="40"/>
      <c r="AE19" s="41" t="s">
        <v>78</v>
      </c>
      <c r="AF19" s="40"/>
      <c r="AG19" s="41" t="s">
        <v>79</v>
      </c>
      <c r="AH19" s="40"/>
      <c r="AI19" s="41" t="s">
        <v>80</v>
      </c>
      <c r="AJ19" s="40"/>
      <c r="AK19" s="41" t="s">
        <v>81</v>
      </c>
      <c r="AL19" s="40"/>
      <c r="AM19" s="42" t="s">
        <v>82</v>
      </c>
      <c r="AN19" s="41" t="s">
        <v>83</v>
      </c>
      <c r="AO19" s="40"/>
      <c r="AP19" s="41" t="s">
        <v>84</v>
      </c>
      <c r="AQ19" s="40"/>
      <c r="AR19" s="41" t="s">
        <v>85</v>
      </c>
      <c r="AS19" s="40"/>
      <c r="AT19" s="41" t="s">
        <v>86</v>
      </c>
      <c r="AU19" s="40"/>
      <c r="AV19" s="42" t="s">
        <v>87</v>
      </c>
      <c r="AW19" s="42" t="s">
        <v>88</v>
      </c>
      <c r="AX19" s="41" t="s">
        <v>89</v>
      </c>
      <c r="AY19" s="40"/>
      <c r="AZ19" s="43"/>
      <c r="BA19" s="42" t="s">
        <v>90</v>
      </c>
      <c r="BB19" s="42" t="s">
        <v>91</v>
      </c>
      <c r="BC19" s="42" t="s">
        <v>92</v>
      </c>
      <c r="BD19" s="41" t="s">
        <v>93</v>
      </c>
      <c r="BE19" s="40"/>
      <c r="BF19" s="44" t="s">
        <v>94</v>
      </c>
      <c r="BG19" s="45"/>
      <c r="BH19" s="46" t="s">
        <v>95</v>
      </c>
      <c r="BI19" s="47"/>
      <c r="BJ19" s="48" t="s">
        <v>96</v>
      </c>
      <c r="BK19" s="49"/>
      <c r="BL19" s="39" t="s">
        <v>97</v>
      </c>
      <c r="BM19" s="10"/>
      <c r="BN19" s="50" t="s">
        <v>98</v>
      </c>
      <c r="BP19" s="51" t="s">
        <v>99</v>
      </c>
      <c r="BR19" s="51" t="s">
        <v>100</v>
      </c>
      <c r="BT19" s="51" t="s">
        <v>101</v>
      </c>
      <c r="BV19" s="51" t="s">
        <v>102</v>
      </c>
      <c r="BX19" s="51" t="s">
        <v>103</v>
      </c>
      <c r="BZ19" s="23" t="s">
        <v>104</v>
      </c>
      <c r="CA19" s="23" t="s">
        <v>105</v>
      </c>
      <c r="DF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37" t="s">
        <v>52</v>
      </c>
      <c r="EE19" s="29" t="s">
        <v>45</v>
      </c>
      <c r="EF19" s="30" t="str">
        <f t="shared" si="1"/>
        <v>#VALUE!</v>
      </c>
      <c r="EG19" s="31" t="s">
        <v>45</v>
      </c>
      <c r="EH19" s="29"/>
      <c r="EI19" s="30">
        <f t="shared" si="2"/>
        <v>0</v>
      </c>
      <c r="EJ19" s="31"/>
      <c r="EK19" s="38" t="s">
        <v>47</v>
      </c>
      <c r="EL19" s="30" t="str">
        <f t="shared" si="3"/>
        <v>#VALUE!</v>
      </c>
      <c r="EM19" s="31" t="s">
        <v>47</v>
      </c>
      <c r="EN19" s="29" t="s">
        <v>47</v>
      </c>
      <c r="EO19" s="30" t="str">
        <f t="shared" si="4"/>
        <v>#VALUE!</v>
      </c>
      <c r="EP19" s="31" t="s">
        <v>47</v>
      </c>
      <c r="EQ19" s="38">
        <v>0.2</v>
      </c>
      <c r="ER19" s="30">
        <f t="shared" si="5"/>
        <v>0.5</v>
      </c>
      <c r="ES19" s="31">
        <v>0.8</v>
      </c>
      <c r="ET19" s="29">
        <v>0.2</v>
      </c>
      <c r="EU19" s="30">
        <f t="shared" si="6"/>
        <v>0.5</v>
      </c>
      <c r="EV19" s="31">
        <v>0.8</v>
      </c>
      <c r="EW19" s="38">
        <v>0.3</v>
      </c>
      <c r="EX19" s="30">
        <f t="shared" si="7"/>
        <v>1.15</v>
      </c>
      <c r="EY19" s="31">
        <v>2.0</v>
      </c>
      <c r="EZ19" s="38">
        <v>0.1</v>
      </c>
      <c r="FA19" s="30">
        <f t="shared" si="8"/>
        <v>1.05</v>
      </c>
      <c r="FB19" s="31">
        <v>2.0</v>
      </c>
    </row>
    <row r="20">
      <c r="A20" s="12"/>
      <c r="M20" s="29" t="s">
        <v>106</v>
      </c>
      <c r="N20" s="52" t="s">
        <v>107</v>
      </c>
      <c r="O20" s="52" t="s">
        <v>107</v>
      </c>
      <c r="P20" s="30" t="s">
        <v>107</v>
      </c>
      <c r="Q20" s="30" t="s">
        <v>107</v>
      </c>
      <c r="R20" s="30" t="s">
        <v>107</v>
      </c>
      <c r="S20" s="30" t="s">
        <v>107</v>
      </c>
      <c r="T20" s="30" t="s">
        <v>51</v>
      </c>
      <c r="U20" s="30" t="s">
        <v>107</v>
      </c>
      <c r="V20" s="30" t="s">
        <v>108</v>
      </c>
      <c r="W20" s="30" t="s">
        <v>107</v>
      </c>
      <c r="X20" s="30" t="s">
        <v>107</v>
      </c>
      <c r="Y20" s="30" t="s">
        <v>107</v>
      </c>
      <c r="Z20" s="30" t="s">
        <v>51</v>
      </c>
      <c r="AA20" s="30" t="s">
        <v>107</v>
      </c>
      <c r="AB20" s="31" t="s">
        <v>47</v>
      </c>
      <c r="DF20" s="1"/>
      <c r="DH20" s="1"/>
      <c r="DI20" s="1"/>
      <c r="DJ20" s="1"/>
      <c r="DK20" s="1"/>
      <c r="DL20" s="34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37" t="s">
        <v>60</v>
      </c>
      <c r="EE20" s="29" t="s">
        <v>45</v>
      </c>
      <c r="EF20" s="30" t="str">
        <f t="shared" si="1"/>
        <v>#VALUE!</v>
      </c>
      <c r="EG20" s="31" t="s">
        <v>45</v>
      </c>
      <c r="EH20" s="29"/>
      <c r="EI20" s="30">
        <f t="shared" si="2"/>
        <v>0</v>
      </c>
      <c r="EJ20" s="31"/>
      <c r="EK20" s="38" t="s">
        <v>47</v>
      </c>
      <c r="EL20" s="30" t="str">
        <f t="shared" si="3"/>
        <v>#VALUE!</v>
      </c>
      <c r="EM20" s="31" t="s">
        <v>47</v>
      </c>
      <c r="EN20" s="29" t="s">
        <v>47</v>
      </c>
      <c r="EO20" s="30" t="str">
        <f t="shared" si="4"/>
        <v>#VALUE!</v>
      </c>
      <c r="EP20" s="31" t="s">
        <v>47</v>
      </c>
      <c r="EQ20" s="38">
        <v>8.0</v>
      </c>
      <c r="ER20" s="30">
        <f t="shared" si="5"/>
        <v>66.5</v>
      </c>
      <c r="ES20" s="31">
        <v>125.0</v>
      </c>
      <c r="ET20" s="29">
        <v>100.0</v>
      </c>
      <c r="EU20" s="30">
        <f t="shared" si="6"/>
        <v>112.5</v>
      </c>
      <c r="EV20" s="31">
        <v>125.0</v>
      </c>
      <c r="EW20" s="38">
        <v>75.0</v>
      </c>
      <c r="EX20" s="30">
        <f t="shared" si="7"/>
        <v>87.5</v>
      </c>
      <c r="EY20" s="31">
        <v>100.0</v>
      </c>
      <c r="EZ20" s="38">
        <v>100.0</v>
      </c>
      <c r="FA20" s="30">
        <f t="shared" si="8"/>
        <v>112.5</v>
      </c>
      <c r="FB20" s="31">
        <v>125.0</v>
      </c>
    </row>
    <row r="21" ht="15.75" customHeight="1">
      <c r="A21" s="12"/>
      <c r="M21" s="29" t="s">
        <v>109</v>
      </c>
      <c r="N21" s="30" t="s">
        <v>110</v>
      </c>
      <c r="O21" s="30" t="s">
        <v>111</v>
      </c>
      <c r="P21" s="30" t="s">
        <v>112</v>
      </c>
      <c r="Q21" s="30" t="s">
        <v>113</v>
      </c>
      <c r="R21" s="30" t="s">
        <v>114</v>
      </c>
      <c r="S21" s="30" t="s">
        <v>115</v>
      </c>
      <c r="T21" s="30" t="s">
        <v>116</v>
      </c>
      <c r="U21" s="30" t="s">
        <v>117</v>
      </c>
      <c r="V21" s="30" t="s">
        <v>118</v>
      </c>
      <c r="W21" s="30" t="s">
        <v>119</v>
      </c>
      <c r="X21" s="30" t="s">
        <v>120</v>
      </c>
      <c r="Y21" s="30" t="s">
        <v>121</v>
      </c>
      <c r="Z21" s="30" t="s">
        <v>47</v>
      </c>
      <c r="AA21" s="30" t="s">
        <v>122</v>
      </c>
      <c r="AB21" s="31" t="s">
        <v>123</v>
      </c>
      <c r="DF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37" t="s">
        <v>106</v>
      </c>
      <c r="EE21" s="29">
        <v>1.0</v>
      </c>
      <c r="EF21" s="30">
        <f t="shared" si="1"/>
        <v>5.5</v>
      </c>
      <c r="EG21" s="31">
        <v>10.0</v>
      </c>
      <c r="EH21" s="29">
        <v>1.0</v>
      </c>
      <c r="EI21" s="30">
        <f t="shared" si="2"/>
        <v>5.5</v>
      </c>
      <c r="EJ21" s="31">
        <v>10.0</v>
      </c>
      <c r="EK21" s="38">
        <v>1.0</v>
      </c>
      <c r="EL21" s="30">
        <f t="shared" si="3"/>
        <v>5.5</v>
      </c>
      <c r="EM21" s="31">
        <v>10.0</v>
      </c>
      <c r="EN21" s="29">
        <v>1.0</v>
      </c>
      <c r="EO21" s="30">
        <f t="shared" si="4"/>
        <v>5.5</v>
      </c>
      <c r="EP21" s="31">
        <v>10.0</v>
      </c>
      <c r="EQ21" s="38">
        <v>1.0</v>
      </c>
      <c r="ER21" s="30">
        <f t="shared" si="5"/>
        <v>5.5</v>
      </c>
      <c r="ES21" s="31">
        <v>10.0</v>
      </c>
      <c r="ET21" s="29">
        <v>1.0</v>
      </c>
      <c r="EU21" s="30">
        <f t="shared" si="6"/>
        <v>50.5</v>
      </c>
      <c r="EV21" s="31">
        <v>100.0</v>
      </c>
      <c r="EW21" s="38">
        <v>1.0</v>
      </c>
      <c r="EX21" s="30">
        <f t="shared" si="7"/>
        <v>5.5</v>
      </c>
      <c r="EY21" s="31">
        <v>10.0</v>
      </c>
      <c r="EZ21" s="38" t="s">
        <v>47</v>
      </c>
      <c r="FA21" s="30" t="str">
        <f t="shared" si="8"/>
        <v>#VALUE!</v>
      </c>
      <c r="FB21" s="31" t="s">
        <v>47</v>
      </c>
    </row>
    <row r="22" ht="15.75" customHeight="1">
      <c r="A22" s="12"/>
      <c r="M22" s="29" t="s">
        <v>124</v>
      </c>
      <c r="N22" s="30" t="s">
        <v>125</v>
      </c>
      <c r="O22" s="30" t="s">
        <v>126</v>
      </c>
      <c r="P22" s="30" t="s">
        <v>127</v>
      </c>
      <c r="Q22" s="30" t="s">
        <v>128</v>
      </c>
      <c r="R22" s="30" t="s">
        <v>129</v>
      </c>
      <c r="S22" s="30" t="s">
        <v>130</v>
      </c>
      <c r="T22" s="30" t="s">
        <v>130</v>
      </c>
      <c r="U22" s="30" t="s">
        <v>131</v>
      </c>
      <c r="V22" s="30" t="s">
        <v>132</v>
      </c>
      <c r="W22" s="30" t="s">
        <v>133</v>
      </c>
      <c r="X22" s="30" t="s">
        <v>134</v>
      </c>
      <c r="Y22" s="30" t="s">
        <v>135</v>
      </c>
      <c r="Z22" s="30" t="s">
        <v>136</v>
      </c>
      <c r="AA22" s="30" t="s">
        <v>137</v>
      </c>
      <c r="AB22" s="31" t="s">
        <v>138</v>
      </c>
      <c r="DF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53" t="s">
        <v>109</v>
      </c>
      <c r="EE22" s="54">
        <v>14.1</v>
      </c>
      <c r="EF22" s="55">
        <f t="shared" si="1"/>
        <v>2012.05</v>
      </c>
      <c r="EG22" s="56">
        <v>4010.0</v>
      </c>
      <c r="EH22" s="54">
        <v>147.0</v>
      </c>
      <c r="EI22" s="55">
        <f t="shared" si="2"/>
        <v>613.5</v>
      </c>
      <c r="EJ22" s="56">
        <v>1080.0</v>
      </c>
      <c r="EK22" s="57">
        <v>37.0</v>
      </c>
      <c r="EL22" s="55">
        <f t="shared" si="3"/>
        <v>2058.5</v>
      </c>
      <c r="EM22" s="56">
        <v>4080.0</v>
      </c>
      <c r="EN22" s="54">
        <v>103.0</v>
      </c>
      <c r="EO22" s="55">
        <f t="shared" si="4"/>
        <v>1946.5</v>
      </c>
      <c r="EP22" s="56">
        <v>3790.0</v>
      </c>
      <c r="EQ22" s="57">
        <v>164.0</v>
      </c>
      <c r="ER22" s="55">
        <f t="shared" si="5"/>
        <v>1042</v>
      </c>
      <c r="ES22" s="56">
        <v>1920.0</v>
      </c>
      <c r="ET22" s="54">
        <v>12.1</v>
      </c>
      <c r="EU22" s="55">
        <f t="shared" si="6"/>
        <v>776.05</v>
      </c>
      <c r="EV22" s="56">
        <v>1540.0</v>
      </c>
      <c r="EW22" s="57">
        <v>34.7</v>
      </c>
      <c r="EX22" s="55">
        <f t="shared" si="7"/>
        <v>89.85</v>
      </c>
      <c r="EY22" s="56">
        <v>145.0</v>
      </c>
      <c r="EZ22" s="57">
        <v>24.3</v>
      </c>
      <c r="FA22" s="55">
        <f t="shared" si="8"/>
        <v>1912.15</v>
      </c>
      <c r="FB22" s="56">
        <v>3800.0</v>
      </c>
    </row>
    <row r="23" ht="15.75" customHeight="1">
      <c r="A23" s="12"/>
      <c r="M23" s="29" t="s">
        <v>139</v>
      </c>
      <c r="N23" s="30" t="s">
        <v>140</v>
      </c>
      <c r="O23" s="30" t="s">
        <v>141</v>
      </c>
      <c r="P23" s="30" t="s">
        <v>140</v>
      </c>
      <c r="Q23" s="30" t="s">
        <v>142</v>
      </c>
      <c r="R23" s="30" t="s">
        <v>143</v>
      </c>
      <c r="S23" s="30" t="s">
        <v>144</v>
      </c>
      <c r="T23" s="30" t="s">
        <v>144</v>
      </c>
      <c r="U23" s="30" t="s">
        <v>144</v>
      </c>
      <c r="V23" s="30" t="s">
        <v>145</v>
      </c>
      <c r="W23" s="30" t="s">
        <v>146</v>
      </c>
      <c r="X23" s="30" t="s">
        <v>140</v>
      </c>
      <c r="Y23" s="30" t="s">
        <v>144</v>
      </c>
      <c r="Z23" s="30" t="s">
        <v>147</v>
      </c>
      <c r="AA23" s="30" t="s">
        <v>148</v>
      </c>
      <c r="AB23" s="31" t="s">
        <v>144</v>
      </c>
      <c r="AV23" s="1"/>
      <c r="DF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53" t="s">
        <v>124</v>
      </c>
      <c r="EE23" s="54">
        <v>426000.0</v>
      </c>
      <c r="EF23" s="55">
        <f t="shared" si="1"/>
        <v>554000</v>
      </c>
      <c r="EG23" s="56">
        <v>682000.0</v>
      </c>
      <c r="EH23" s="54">
        <v>80300.0</v>
      </c>
      <c r="EI23" s="55">
        <f t="shared" si="2"/>
        <v>197150</v>
      </c>
      <c r="EJ23" s="56">
        <v>314000.0</v>
      </c>
      <c r="EK23" s="57">
        <v>511000.0</v>
      </c>
      <c r="EL23" s="55">
        <f t="shared" si="3"/>
        <v>596500</v>
      </c>
      <c r="EM23" s="56">
        <v>682000.0</v>
      </c>
      <c r="EN23" s="54">
        <v>341000.0</v>
      </c>
      <c r="EO23" s="55">
        <f t="shared" si="4"/>
        <v>405000</v>
      </c>
      <c r="EP23" s="56">
        <v>469000.0</v>
      </c>
      <c r="EQ23" s="57">
        <v>153000.0</v>
      </c>
      <c r="ER23" s="55">
        <f t="shared" si="5"/>
        <v>438500</v>
      </c>
      <c r="ES23" s="56">
        <v>724000.0</v>
      </c>
      <c r="ET23" s="54">
        <v>153000.0</v>
      </c>
      <c r="EU23" s="55">
        <f t="shared" si="6"/>
        <v>438500</v>
      </c>
      <c r="EV23" s="56">
        <v>724000.0</v>
      </c>
      <c r="EW23" s="57">
        <v>852.0</v>
      </c>
      <c r="EX23" s="55">
        <f t="shared" si="7"/>
        <v>171476</v>
      </c>
      <c r="EY23" s="56">
        <v>342100.0</v>
      </c>
      <c r="EZ23" s="57">
        <v>1700.0</v>
      </c>
      <c r="FA23" s="55">
        <f t="shared" si="8"/>
        <v>443850</v>
      </c>
      <c r="FB23" s="56">
        <v>886000.0</v>
      </c>
    </row>
    <row r="24" ht="15.75" customHeight="1">
      <c r="A24" s="12"/>
      <c r="M24" s="29" t="s">
        <v>149</v>
      </c>
      <c r="N24" s="30" t="s">
        <v>150</v>
      </c>
      <c r="O24" s="30" t="s">
        <v>151</v>
      </c>
      <c r="P24" s="30" t="s">
        <v>152</v>
      </c>
      <c r="Q24" s="30" t="s">
        <v>153</v>
      </c>
      <c r="R24" s="30" t="s">
        <v>154</v>
      </c>
      <c r="S24" s="30" t="s">
        <v>155</v>
      </c>
      <c r="T24" s="30" t="s">
        <v>156</v>
      </c>
      <c r="U24" s="30" t="s">
        <v>157</v>
      </c>
      <c r="V24" s="30" t="s">
        <v>158</v>
      </c>
      <c r="W24" s="30" t="s">
        <v>159</v>
      </c>
      <c r="X24" s="52" t="s">
        <v>160</v>
      </c>
      <c r="Y24" s="30" t="s">
        <v>161</v>
      </c>
      <c r="Z24" s="30" t="s">
        <v>162</v>
      </c>
      <c r="AA24" s="30" t="s">
        <v>163</v>
      </c>
      <c r="AB24" s="31" t="s">
        <v>163</v>
      </c>
      <c r="DF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37" t="s">
        <v>139</v>
      </c>
      <c r="EE24" s="29">
        <v>0.8</v>
      </c>
      <c r="EF24" s="30">
        <f t="shared" si="1"/>
        <v>0.9</v>
      </c>
      <c r="EG24" s="31">
        <v>1.0</v>
      </c>
      <c r="EH24" s="29">
        <v>0.9</v>
      </c>
      <c r="EI24" s="30">
        <f t="shared" si="2"/>
        <v>0.94</v>
      </c>
      <c r="EJ24" s="31">
        <v>0.98</v>
      </c>
      <c r="EK24" s="38"/>
      <c r="EL24" s="30">
        <f t="shared" si="3"/>
        <v>0</v>
      </c>
      <c r="EM24" s="31"/>
      <c r="EN24" s="29">
        <v>0.75</v>
      </c>
      <c r="EO24" s="30">
        <f t="shared" si="4"/>
        <v>0.8</v>
      </c>
      <c r="EP24" s="31">
        <v>0.85</v>
      </c>
      <c r="EQ24" s="38">
        <v>0.5</v>
      </c>
      <c r="ER24" s="30">
        <f t="shared" si="5"/>
        <v>0.6</v>
      </c>
      <c r="ES24" s="31">
        <v>0.7</v>
      </c>
      <c r="ET24" s="29">
        <v>0.5</v>
      </c>
      <c r="EU24" s="30">
        <f t="shared" si="6"/>
        <v>0.6</v>
      </c>
      <c r="EV24" s="31">
        <v>0.7</v>
      </c>
      <c r="EW24" s="38">
        <v>0.9</v>
      </c>
      <c r="EX24" s="30">
        <f t="shared" si="7"/>
        <v>0.94</v>
      </c>
      <c r="EY24" s="31">
        <v>0.98</v>
      </c>
      <c r="EZ24" s="38">
        <v>0.5</v>
      </c>
      <c r="FA24" s="30">
        <f t="shared" si="8"/>
        <v>0.6</v>
      </c>
      <c r="FB24" s="31">
        <v>0.7</v>
      </c>
    </row>
    <row r="25" ht="15.75" customHeight="1">
      <c r="A25" s="12"/>
      <c r="M25" s="29" t="s">
        <v>164</v>
      </c>
      <c r="N25" s="52" t="s">
        <v>107</v>
      </c>
      <c r="O25" s="30" t="s">
        <v>165</v>
      </c>
      <c r="P25" s="30" t="s">
        <v>165</v>
      </c>
      <c r="Q25" s="30" t="s">
        <v>165</v>
      </c>
      <c r="R25" s="30" t="s">
        <v>165</v>
      </c>
      <c r="S25" s="30" t="s">
        <v>165</v>
      </c>
      <c r="T25" s="30" t="s">
        <v>165</v>
      </c>
      <c r="U25" s="52" t="s">
        <v>166</v>
      </c>
      <c r="V25" s="30" t="s">
        <v>165</v>
      </c>
      <c r="W25" s="30" t="s">
        <v>165</v>
      </c>
      <c r="X25" s="30" t="s">
        <v>165</v>
      </c>
      <c r="Y25" s="30" t="s">
        <v>165</v>
      </c>
      <c r="Z25" s="30" t="s">
        <v>47</v>
      </c>
      <c r="AA25" s="30" t="s">
        <v>165</v>
      </c>
      <c r="AB25" s="31" t="s">
        <v>165</v>
      </c>
      <c r="DF25" s="1"/>
      <c r="DH25" s="1"/>
      <c r="DI25" s="1"/>
      <c r="DJ25" s="1"/>
      <c r="DK25" s="1"/>
      <c r="DL25" s="1"/>
      <c r="DM25" s="58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37" t="s">
        <v>149</v>
      </c>
      <c r="EE25" s="29">
        <v>0.04</v>
      </c>
      <c r="EF25" s="30">
        <f t="shared" si="1"/>
        <v>12.52</v>
      </c>
      <c r="EG25" s="31">
        <v>25.0</v>
      </c>
      <c r="EH25" s="29">
        <v>0.13</v>
      </c>
      <c r="EI25" s="30">
        <f t="shared" si="2"/>
        <v>0.565</v>
      </c>
      <c r="EJ25" s="31">
        <v>1.0</v>
      </c>
      <c r="EK25" s="38">
        <v>0.04</v>
      </c>
      <c r="EL25" s="30">
        <f t="shared" si="3"/>
        <v>3.52</v>
      </c>
      <c r="EM25" s="31">
        <v>7.0</v>
      </c>
      <c r="EN25" s="29">
        <v>0.04</v>
      </c>
      <c r="EO25" s="30">
        <f t="shared" si="4"/>
        <v>0.82</v>
      </c>
      <c r="EP25" s="31">
        <v>1.6</v>
      </c>
      <c r="EQ25" s="38">
        <v>0.08</v>
      </c>
      <c r="ER25" s="30">
        <f t="shared" si="5"/>
        <v>0.54</v>
      </c>
      <c r="ES25" s="31">
        <v>1.0</v>
      </c>
      <c r="ET25" s="29">
        <v>0.1</v>
      </c>
      <c r="EU25" s="30">
        <f t="shared" si="6"/>
        <v>200.05</v>
      </c>
      <c r="EV25" s="31">
        <v>400.0</v>
      </c>
      <c r="EW25" s="38">
        <v>1.0</v>
      </c>
      <c r="EX25" s="30">
        <f t="shared" si="7"/>
        <v>3</v>
      </c>
      <c r="EY25" s="31">
        <v>5.0</v>
      </c>
      <c r="EZ25" s="38">
        <v>0.04</v>
      </c>
      <c r="FA25" s="30">
        <f t="shared" si="8"/>
        <v>6.02</v>
      </c>
      <c r="FB25" s="31">
        <v>12.0</v>
      </c>
    </row>
    <row r="26" ht="15.75" customHeight="1">
      <c r="A26" s="12"/>
      <c r="M26" s="29" t="s">
        <v>167</v>
      </c>
      <c r="N26" s="30" t="s">
        <v>168</v>
      </c>
      <c r="O26" s="30" t="s">
        <v>169</v>
      </c>
      <c r="P26" s="30" t="s">
        <v>169</v>
      </c>
      <c r="Q26" s="30" t="s">
        <v>169</v>
      </c>
      <c r="R26" s="30" t="s">
        <v>169</v>
      </c>
      <c r="S26" s="30" t="s">
        <v>169</v>
      </c>
      <c r="T26" s="30" t="s">
        <v>169</v>
      </c>
      <c r="U26" s="30" t="s">
        <v>168</v>
      </c>
      <c r="V26" s="30" t="s">
        <v>169</v>
      </c>
      <c r="W26" s="30" t="s">
        <v>169</v>
      </c>
      <c r="X26" s="30" t="s">
        <v>169</v>
      </c>
      <c r="Y26" s="30" t="s">
        <v>169</v>
      </c>
      <c r="Z26" s="30" t="s">
        <v>47</v>
      </c>
      <c r="AA26" s="30" t="s">
        <v>169</v>
      </c>
      <c r="AB26" s="31" t="s">
        <v>169</v>
      </c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DF26" s="1"/>
      <c r="DH26" s="1"/>
      <c r="DI26" s="1"/>
      <c r="DJ26" s="58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37" t="s">
        <v>164</v>
      </c>
      <c r="EE26" s="29">
        <v>100000.0</v>
      </c>
      <c r="EF26" s="30">
        <f t="shared" si="1"/>
        <v>550000</v>
      </c>
      <c r="EG26" s="31">
        <v>1000000.0</v>
      </c>
      <c r="EH26" s="29">
        <v>100000.0</v>
      </c>
      <c r="EI26" s="30">
        <f t="shared" si="2"/>
        <v>550000</v>
      </c>
      <c r="EJ26" s="31">
        <v>1000000.0</v>
      </c>
      <c r="EK26" s="38">
        <v>100000.0</v>
      </c>
      <c r="EL26" s="30">
        <f t="shared" si="3"/>
        <v>550000</v>
      </c>
      <c r="EM26" s="31">
        <v>1000000.0</v>
      </c>
      <c r="EN26" s="29">
        <v>100000.0</v>
      </c>
      <c r="EO26" s="30">
        <f t="shared" si="4"/>
        <v>550000</v>
      </c>
      <c r="EP26" s="31">
        <v>1000000.0</v>
      </c>
      <c r="EQ26" s="38">
        <v>100000.0</v>
      </c>
      <c r="ER26" s="30">
        <f t="shared" si="5"/>
        <v>550000</v>
      </c>
      <c r="ES26" s="31">
        <v>1000000.0</v>
      </c>
      <c r="ET26" s="29">
        <v>100000.0</v>
      </c>
      <c r="EU26" s="30">
        <f t="shared" si="6"/>
        <v>550000</v>
      </c>
      <c r="EV26" s="31">
        <v>1000000.0</v>
      </c>
      <c r="EW26" s="38">
        <v>100000.0</v>
      </c>
      <c r="EX26" s="30">
        <f t="shared" si="7"/>
        <v>550000</v>
      </c>
      <c r="EY26" s="31">
        <v>1000000.0</v>
      </c>
      <c r="EZ26" s="38">
        <v>100000.0</v>
      </c>
      <c r="FA26" s="30">
        <f t="shared" si="8"/>
        <v>550000</v>
      </c>
      <c r="FB26" s="31">
        <v>1000000.0</v>
      </c>
    </row>
    <row r="27" ht="21.0" customHeight="1">
      <c r="A27" s="12"/>
      <c r="M27" s="59" t="s">
        <v>170</v>
      </c>
      <c r="N27" s="60" t="s">
        <v>47</v>
      </c>
      <c r="O27" s="60" t="s">
        <v>171</v>
      </c>
      <c r="P27" s="60" t="s">
        <v>172</v>
      </c>
      <c r="Q27" s="60" t="s">
        <v>47</v>
      </c>
      <c r="R27" s="60" t="s">
        <v>47</v>
      </c>
      <c r="S27" s="60" t="s">
        <v>173</v>
      </c>
      <c r="T27" s="60" t="s">
        <v>173</v>
      </c>
      <c r="U27" s="60" t="s">
        <v>47</v>
      </c>
      <c r="V27" s="60" t="s">
        <v>47</v>
      </c>
      <c r="W27" s="60" t="s">
        <v>47</v>
      </c>
      <c r="X27" s="60" t="s">
        <v>174</v>
      </c>
      <c r="Y27" s="60" t="s">
        <v>173</v>
      </c>
      <c r="Z27" s="60" t="s">
        <v>47</v>
      </c>
      <c r="AA27" s="60" t="s">
        <v>47</v>
      </c>
      <c r="AB27" s="61" t="s">
        <v>47</v>
      </c>
      <c r="CF27" s="1"/>
      <c r="CG27" s="1"/>
      <c r="CH27" s="6" t="s">
        <v>3</v>
      </c>
      <c r="CK27" s="6" t="s">
        <v>4</v>
      </c>
      <c r="CP27" s="6" t="s">
        <v>5</v>
      </c>
      <c r="CS27" s="6" t="s">
        <v>6</v>
      </c>
      <c r="CU27" s="6" t="s">
        <v>7</v>
      </c>
      <c r="CW27" s="6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62" t="s">
        <v>167</v>
      </c>
      <c r="EE27" s="63">
        <v>0.0</v>
      </c>
      <c r="EF27" s="64">
        <f t="shared" si="1"/>
        <v>0.0426</v>
      </c>
      <c r="EG27" s="65">
        <v>0.0852</v>
      </c>
      <c r="EH27" s="63">
        <v>0.0</v>
      </c>
      <c r="EI27" s="64">
        <f t="shared" si="2"/>
        <v>0.0426</v>
      </c>
      <c r="EJ27" s="65">
        <v>0.0852</v>
      </c>
      <c r="EK27" s="66">
        <v>0.0</v>
      </c>
      <c r="EL27" s="64">
        <f t="shared" si="3"/>
        <v>0.0426</v>
      </c>
      <c r="EM27" s="65">
        <v>0.0852</v>
      </c>
      <c r="EN27" s="63">
        <v>0.0</v>
      </c>
      <c r="EO27" s="64">
        <f t="shared" si="4"/>
        <v>0.0426</v>
      </c>
      <c r="EP27" s="65">
        <v>0.0852</v>
      </c>
      <c r="EQ27" s="66">
        <v>0.0</v>
      </c>
      <c r="ER27" s="64">
        <f t="shared" si="5"/>
        <v>0.0426</v>
      </c>
      <c r="ES27" s="65">
        <v>0.0852</v>
      </c>
      <c r="ET27" s="63">
        <v>0.0</v>
      </c>
      <c r="EU27" s="64">
        <f t="shared" si="6"/>
        <v>0.0426</v>
      </c>
      <c r="EV27" s="65">
        <v>0.0852</v>
      </c>
      <c r="EW27" s="66">
        <v>0.0</v>
      </c>
      <c r="EX27" s="64">
        <f t="shared" si="7"/>
        <v>0.0426</v>
      </c>
      <c r="EY27" s="65">
        <v>0.0852</v>
      </c>
      <c r="EZ27" s="66">
        <v>0.0</v>
      </c>
      <c r="FA27" s="64">
        <f t="shared" si="8"/>
        <v>0.0426</v>
      </c>
      <c r="FB27" s="65">
        <v>0.0852</v>
      </c>
    </row>
    <row r="28" ht="100.5" customHeight="1">
      <c r="A28" s="12"/>
      <c r="B28" s="67" t="s">
        <v>175</v>
      </c>
      <c r="C28" s="4"/>
      <c r="D28" s="67" t="s">
        <v>176</v>
      </c>
      <c r="E28" s="3"/>
      <c r="F28" s="3"/>
      <c r="G28" s="3"/>
      <c r="H28" s="3"/>
      <c r="I28" s="3"/>
      <c r="J28" s="3"/>
      <c r="K28" s="3"/>
      <c r="L28" s="3"/>
      <c r="M28" s="4"/>
      <c r="AC28" s="2" t="s">
        <v>177</v>
      </c>
      <c r="AD28" s="3"/>
      <c r="AE28" s="3"/>
      <c r="AF28" s="3"/>
      <c r="AG28" s="3"/>
      <c r="AH28" s="3"/>
      <c r="AI28" s="3"/>
      <c r="AJ28" s="3"/>
      <c r="AK28" s="3"/>
      <c r="AL28" s="4"/>
      <c r="AM28" s="2" t="s">
        <v>178</v>
      </c>
      <c r="AN28" s="3"/>
      <c r="AO28" s="3"/>
      <c r="AP28" s="3"/>
      <c r="AQ28" s="3"/>
      <c r="AR28" s="3"/>
      <c r="AS28" s="4"/>
      <c r="AT28" s="2" t="s">
        <v>179</v>
      </c>
      <c r="AU28" s="3"/>
      <c r="AV28" s="3"/>
      <c r="AW28" s="3"/>
      <c r="AX28" s="3"/>
      <c r="AY28" s="3"/>
      <c r="AZ28" s="3"/>
      <c r="BA28" s="4"/>
      <c r="BB28" s="2" t="s">
        <v>180</v>
      </c>
      <c r="BC28" s="3"/>
      <c r="BD28" s="3"/>
      <c r="BE28" s="4"/>
      <c r="BF28" s="8" t="s">
        <v>181</v>
      </c>
      <c r="BG28" s="9"/>
      <c r="BH28" s="9"/>
      <c r="BI28" s="9"/>
      <c r="BJ28" s="9"/>
      <c r="BK28" s="9"/>
      <c r="BL28" s="9"/>
      <c r="BM28" s="10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6"/>
      <c r="CG28" s="6"/>
      <c r="CH28" s="68"/>
      <c r="CI28" s="69" t="s">
        <v>9</v>
      </c>
      <c r="CJ28" s="70"/>
      <c r="CK28" s="71"/>
      <c r="CL28" s="72" t="s">
        <v>10</v>
      </c>
      <c r="CM28" s="73"/>
      <c r="CN28" s="74"/>
      <c r="CO28" s="75" t="s">
        <v>11</v>
      </c>
      <c r="CP28" s="76"/>
      <c r="CQ28" s="77"/>
      <c r="CR28" s="78" t="s">
        <v>12</v>
      </c>
      <c r="CS28" s="79"/>
      <c r="CT28" s="80"/>
      <c r="CU28" s="81" t="s">
        <v>13</v>
      </c>
      <c r="CV28" s="82"/>
      <c r="CW28" s="83"/>
      <c r="CX28" s="84" t="s">
        <v>14</v>
      </c>
      <c r="CY28" s="85"/>
      <c r="CZ28" s="86"/>
      <c r="DA28" s="87" t="s">
        <v>18</v>
      </c>
      <c r="DB28" s="88"/>
      <c r="DC28" s="89"/>
      <c r="DD28" s="90" t="s">
        <v>22</v>
      </c>
      <c r="DE28" s="91"/>
      <c r="DF28" s="23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D28" s="92"/>
      <c r="EE28" s="68"/>
      <c r="EF28" s="69" t="s">
        <v>9</v>
      </c>
      <c r="EG28" s="70"/>
      <c r="EH28" s="71"/>
      <c r="EI28" s="72" t="s">
        <v>10</v>
      </c>
      <c r="EJ28" s="73"/>
      <c r="EK28" s="74"/>
      <c r="EL28" s="75" t="s">
        <v>11</v>
      </c>
      <c r="EM28" s="76"/>
      <c r="EN28" s="77"/>
      <c r="EO28" s="78" t="s">
        <v>12</v>
      </c>
      <c r="EP28" s="79"/>
      <c r="EQ28" s="80"/>
      <c r="ER28" s="81" t="s">
        <v>13</v>
      </c>
      <c r="ES28" s="82"/>
      <c r="ET28" s="83"/>
      <c r="EU28" s="84" t="s">
        <v>14</v>
      </c>
      <c r="EV28" s="85"/>
      <c r="EW28" s="93"/>
      <c r="EX28" s="87" t="s">
        <v>18</v>
      </c>
      <c r="EY28" s="88"/>
      <c r="EZ28" s="94"/>
      <c r="FA28" s="90" t="s">
        <v>22</v>
      </c>
      <c r="FB28" s="91"/>
      <c r="FN28" s="23" t="s">
        <v>182</v>
      </c>
      <c r="FO28" s="23" t="s">
        <v>183</v>
      </c>
      <c r="FP28" s="23" t="s">
        <v>184</v>
      </c>
      <c r="FQ28" s="23" t="s">
        <v>185</v>
      </c>
      <c r="FR28" s="23" t="s">
        <v>186</v>
      </c>
      <c r="FS28" s="23"/>
      <c r="FT28" s="23"/>
      <c r="FU28" s="23"/>
      <c r="GB28" s="92"/>
      <c r="GC28" s="68"/>
      <c r="GD28" s="69" t="s">
        <v>9</v>
      </c>
      <c r="GE28" s="70"/>
      <c r="GF28" s="71"/>
      <c r="GG28" s="72" t="s">
        <v>10</v>
      </c>
      <c r="GH28" s="73"/>
      <c r="GI28" s="74"/>
      <c r="GJ28" s="75" t="s">
        <v>11</v>
      </c>
      <c r="GK28" s="76"/>
      <c r="GL28" s="77"/>
      <c r="GM28" s="78" t="s">
        <v>12</v>
      </c>
      <c r="GN28" s="79"/>
      <c r="GO28" s="80"/>
      <c r="GP28" s="81" t="s">
        <v>13</v>
      </c>
      <c r="GQ28" s="82"/>
      <c r="GR28" s="83"/>
      <c r="GS28" s="84" t="s">
        <v>14</v>
      </c>
      <c r="GT28" s="85"/>
      <c r="GU28" s="93"/>
      <c r="GV28" s="87" t="s">
        <v>18</v>
      </c>
      <c r="GW28" s="88"/>
      <c r="GX28" s="94"/>
      <c r="GY28" s="90" t="s">
        <v>22</v>
      </c>
      <c r="GZ28" s="91"/>
    </row>
    <row r="29" ht="105.0" customHeight="1">
      <c r="A29" s="12"/>
      <c r="B29" s="95"/>
      <c r="C29" s="96"/>
      <c r="D29" s="95"/>
      <c r="E29" s="97"/>
      <c r="F29" s="97"/>
      <c r="G29" s="97"/>
      <c r="H29" s="97"/>
      <c r="I29" s="97"/>
      <c r="J29" s="97"/>
      <c r="K29" s="97"/>
      <c r="L29" s="97"/>
      <c r="M29" s="96"/>
      <c r="AC29" s="39" t="s">
        <v>77</v>
      </c>
      <c r="AD29" s="40"/>
      <c r="AE29" s="41" t="s">
        <v>78</v>
      </c>
      <c r="AF29" s="40"/>
      <c r="AG29" s="41" t="s">
        <v>79</v>
      </c>
      <c r="AH29" s="40"/>
      <c r="AI29" s="41" t="s">
        <v>80</v>
      </c>
      <c r="AJ29" s="40"/>
      <c r="AK29" s="41" t="s">
        <v>81</v>
      </c>
      <c r="AL29" s="40"/>
      <c r="AM29" s="42" t="s">
        <v>82</v>
      </c>
      <c r="AN29" s="41" t="s">
        <v>83</v>
      </c>
      <c r="AO29" s="40"/>
      <c r="AP29" s="41" t="s">
        <v>84</v>
      </c>
      <c r="AQ29" s="40"/>
      <c r="AR29" s="41" t="s">
        <v>85</v>
      </c>
      <c r="AS29" s="40"/>
      <c r="AT29" s="41" t="s">
        <v>86</v>
      </c>
      <c r="AU29" s="40"/>
      <c r="AV29" s="42" t="s">
        <v>87</v>
      </c>
      <c r="AW29" s="42" t="s">
        <v>88</v>
      </c>
      <c r="AX29" s="41" t="s">
        <v>89</v>
      </c>
      <c r="AY29" s="40"/>
      <c r="AZ29" s="43"/>
      <c r="BA29" s="42" t="s">
        <v>90</v>
      </c>
      <c r="BB29" s="42" t="s">
        <v>91</v>
      </c>
      <c r="BC29" s="42" t="s">
        <v>92</v>
      </c>
      <c r="BD29" s="41" t="s">
        <v>93</v>
      </c>
      <c r="BE29" s="40"/>
      <c r="BF29" s="44" t="s">
        <v>94</v>
      </c>
      <c r="BG29" s="45"/>
      <c r="BH29" s="46" t="s">
        <v>95</v>
      </c>
      <c r="BI29" s="47"/>
      <c r="BJ29" s="48" t="s">
        <v>96</v>
      </c>
      <c r="BK29" s="49"/>
      <c r="BL29" s="39" t="s">
        <v>97</v>
      </c>
      <c r="BM29" s="10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98" t="s">
        <v>104</v>
      </c>
      <c r="CB29" s="98" t="s">
        <v>105</v>
      </c>
      <c r="CD29" s="99" t="s">
        <v>187</v>
      </c>
      <c r="CE29" s="99"/>
      <c r="CF29" s="99"/>
      <c r="CG29" s="1"/>
      <c r="CH29" s="100" t="s">
        <v>188</v>
      </c>
      <c r="CI29" s="101" t="s">
        <v>189</v>
      </c>
      <c r="CJ29" s="102" t="s">
        <v>190</v>
      </c>
      <c r="CK29" s="100" t="s">
        <v>188</v>
      </c>
      <c r="CL29" s="101" t="s">
        <v>189</v>
      </c>
      <c r="CM29" s="102" t="s">
        <v>190</v>
      </c>
      <c r="CN29" s="100" t="s">
        <v>188</v>
      </c>
      <c r="CO29" s="101" t="s">
        <v>189</v>
      </c>
      <c r="CP29" s="102" t="s">
        <v>190</v>
      </c>
      <c r="CQ29" s="100" t="s">
        <v>188</v>
      </c>
      <c r="CR29" s="101" t="s">
        <v>189</v>
      </c>
      <c r="CS29" s="102" t="s">
        <v>190</v>
      </c>
      <c r="CT29" s="100" t="s">
        <v>188</v>
      </c>
      <c r="CU29" s="101" t="s">
        <v>189</v>
      </c>
      <c r="CV29" s="102" t="s">
        <v>190</v>
      </c>
      <c r="CW29" s="100" t="s">
        <v>188</v>
      </c>
      <c r="CX29" s="101" t="s">
        <v>189</v>
      </c>
      <c r="CY29" s="102" t="s">
        <v>190</v>
      </c>
      <c r="CZ29" s="103" t="s">
        <v>188</v>
      </c>
      <c r="DA29" s="104" t="s">
        <v>189</v>
      </c>
      <c r="DB29" s="105" t="s">
        <v>190</v>
      </c>
      <c r="DC29" s="103" t="s">
        <v>188</v>
      </c>
      <c r="DD29" s="104" t="s">
        <v>189</v>
      </c>
      <c r="DE29" s="105" t="s">
        <v>190</v>
      </c>
      <c r="DF29" s="106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D29" s="107"/>
      <c r="EE29" s="100" t="s">
        <v>188</v>
      </c>
      <c r="EF29" s="101" t="s">
        <v>189</v>
      </c>
      <c r="EG29" s="102" t="s">
        <v>190</v>
      </c>
      <c r="EH29" s="100" t="s">
        <v>188</v>
      </c>
      <c r="EI29" s="101" t="s">
        <v>189</v>
      </c>
      <c r="EJ29" s="102" t="s">
        <v>190</v>
      </c>
      <c r="EK29" s="100" t="s">
        <v>188</v>
      </c>
      <c r="EL29" s="101" t="s">
        <v>189</v>
      </c>
      <c r="EM29" s="102" t="s">
        <v>190</v>
      </c>
      <c r="EN29" s="100" t="s">
        <v>188</v>
      </c>
      <c r="EO29" s="101" t="s">
        <v>189</v>
      </c>
      <c r="EP29" s="102" t="s">
        <v>190</v>
      </c>
      <c r="EQ29" s="100" t="s">
        <v>188</v>
      </c>
      <c r="ER29" s="101" t="s">
        <v>189</v>
      </c>
      <c r="ES29" s="102" t="s">
        <v>190</v>
      </c>
      <c r="ET29" s="100" t="s">
        <v>188</v>
      </c>
      <c r="EU29" s="101" t="s">
        <v>189</v>
      </c>
      <c r="EV29" s="102" t="s">
        <v>190</v>
      </c>
      <c r="EW29" s="103" t="s">
        <v>188</v>
      </c>
      <c r="EX29" s="104" t="s">
        <v>189</v>
      </c>
      <c r="EY29" s="105" t="s">
        <v>190</v>
      </c>
      <c r="EZ29" s="103" t="s">
        <v>188</v>
      </c>
      <c r="FA29" s="104" t="s">
        <v>189</v>
      </c>
      <c r="FB29" s="105" t="s">
        <v>190</v>
      </c>
      <c r="FM29" s="1" t="s">
        <v>191</v>
      </c>
      <c r="GB29" s="107"/>
      <c r="GC29" s="100" t="s">
        <v>188</v>
      </c>
      <c r="GD29" s="101" t="s">
        <v>189</v>
      </c>
      <c r="GE29" s="102" t="s">
        <v>190</v>
      </c>
      <c r="GF29" s="100" t="s">
        <v>188</v>
      </c>
      <c r="GG29" s="101" t="s">
        <v>189</v>
      </c>
      <c r="GH29" s="102" t="s">
        <v>190</v>
      </c>
      <c r="GI29" s="100" t="s">
        <v>188</v>
      </c>
      <c r="GJ29" s="101" t="s">
        <v>189</v>
      </c>
      <c r="GK29" s="102" t="s">
        <v>190</v>
      </c>
      <c r="GL29" s="100" t="s">
        <v>188</v>
      </c>
      <c r="GM29" s="101" t="s">
        <v>189</v>
      </c>
      <c r="GN29" s="102" t="s">
        <v>190</v>
      </c>
      <c r="GO29" s="100" t="s">
        <v>188</v>
      </c>
      <c r="GP29" s="101" t="s">
        <v>189</v>
      </c>
      <c r="GQ29" s="102" t="s">
        <v>190</v>
      </c>
      <c r="GR29" s="100" t="s">
        <v>188</v>
      </c>
      <c r="GS29" s="101" t="s">
        <v>189</v>
      </c>
      <c r="GT29" s="102" t="s">
        <v>190</v>
      </c>
      <c r="GU29" s="103" t="s">
        <v>188</v>
      </c>
      <c r="GV29" s="104" t="s">
        <v>189</v>
      </c>
      <c r="GW29" s="105" t="s">
        <v>190</v>
      </c>
      <c r="GX29" s="103" t="s">
        <v>188</v>
      </c>
      <c r="GY29" s="104" t="s">
        <v>189</v>
      </c>
      <c r="GZ29" s="105" t="s">
        <v>190</v>
      </c>
    </row>
    <row r="30" ht="15.75" customHeight="1">
      <c r="A30" s="12"/>
      <c r="B30" s="108" t="s">
        <v>192</v>
      </c>
      <c r="C30" s="109" t="s">
        <v>193</v>
      </c>
      <c r="D30" s="108" t="s">
        <v>194</v>
      </c>
      <c r="E30" s="109" t="s">
        <v>195</v>
      </c>
      <c r="F30" s="108" t="s">
        <v>196</v>
      </c>
      <c r="G30" s="109" t="s">
        <v>197</v>
      </c>
      <c r="H30" s="108" t="s">
        <v>198</v>
      </c>
      <c r="I30" s="109" t="s">
        <v>199</v>
      </c>
      <c r="J30" s="108" t="s">
        <v>200</v>
      </c>
      <c r="K30" s="108" t="s">
        <v>201</v>
      </c>
      <c r="L30" s="110" t="s">
        <v>202</v>
      </c>
      <c r="M30" s="111"/>
      <c r="AC30" s="112" t="s">
        <v>203</v>
      </c>
      <c r="AD30" s="113" t="s">
        <v>204</v>
      </c>
      <c r="AE30" s="114" t="s">
        <v>203</v>
      </c>
      <c r="AF30" s="113" t="s">
        <v>204</v>
      </c>
      <c r="AG30" s="114" t="s">
        <v>203</v>
      </c>
      <c r="AH30" s="113" t="s">
        <v>204</v>
      </c>
      <c r="AI30" s="114" t="s">
        <v>203</v>
      </c>
      <c r="AJ30" s="113" t="s">
        <v>204</v>
      </c>
      <c r="AK30" s="114" t="s">
        <v>203</v>
      </c>
      <c r="AL30" s="113" t="s">
        <v>204</v>
      </c>
      <c r="AM30" s="113"/>
      <c r="AN30" s="114" t="s">
        <v>203</v>
      </c>
      <c r="AO30" s="113" t="s">
        <v>204</v>
      </c>
      <c r="AP30" s="114" t="s">
        <v>203</v>
      </c>
      <c r="AQ30" s="113" t="s">
        <v>204</v>
      </c>
      <c r="AR30" s="114" t="s">
        <v>203</v>
      </c>
      <c r="AS30" s="113" t="s">
        <v>204</v>
      </c>
      <c r="AT30" s="114" t="s">
        <v>203</v>
      </c>
      <c r="AU30" s="113" t="s">
        <v>204</v>
      </c>
      <c r="AV30" s="113"/>
      <c r="AW30" s="113"/>
      <c r="AX30" s="113"/>
      <c r="AY30" s="113"/>
      <c r="AZ30" s="113"/>
      <c r="BA30" s="113"/>
      <c r="BB30" s="113"/>
      <c r="BC30" s="113"/>
      <c r="BD30" s="114" t="s">
        <v>203</v>
      </c>
      <c r="BE30" s="113" t="s">
        <v>204</v>
      </c>
      <c r="BF30" s="114" t="s">
        <v>203</v>
      </c>
      <c r="BG30" s="113" t="s">
        <v>204</v>
      </c>
      <c r="BH30" s="114" t="s">
        <v>203</v>
      </c>
      <c r="BI30" s="113" t="s">
        <v>204</v>
      </c>
      <c r="BJ30" s="114" t="s">
        <v>203</v>
      </c>
      <c r="BK30" s="113" t="s">
        <v>204</v>
      </c>
      <c r="BL30" s="114" t="s">
        <v>203</v>
      </c>
      <c r="BM30" s="115" t="s">
        <v>204</v>
      </c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98" t="s">
        <v>188</v>
      </c>
      <c r="CA30" s="98" t="s">
        <v>190</v>
      </c>
      <c r="CB30" s="98" t="s">
        <v>188</v>
      </c>
      <c r="CC30" s="98" t="s">
        <v>190</v>
      </c>
      <c r="CD30" s="98" t="s">
        <v>188</v>
      </c>
      <c r="CE30" s="98" t="s">
        <v>190</v>
      </c>
      <c r="CF30" s="98"/>
      <c r="CG30" s="116" t="s">
        <v>1</v>
      </c>
      <c r="CH30" s="117" t="s">
        <v>205</v>
      </c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4"/>
      <c r="DF30" s="1"/>
      <c r="DG30" s="118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D30" s="119" t="s">
        <v>1</v>
      </c>
      <c r="EE30" s="120" t="s">
        <v>206</v>
      </c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4"/>
      <c r="FM30" s="1" t="s">
        <v>207</v>
      </c>
      <c r="GB30" s="119" t="s">
        <v>1</v>
      </c>
      <c r="GC30" s="120" t="s">
        <v>208</v>
      </c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4"/>
    </row>
    <row r="31" ht="30.0" customHeight="1">
      <c r="A31" s="121" t="s">
        <v>209</v>
      </c>
      <c r="B31" s="36" t="s">
        <v>210</v>
      </c>
      <c r="C31" s="27" t="s">
        <v>211</v>
      </c>
      <c r="D31" s="27">
        <v>27.0</v>
      </c>
      <c r="E31" s="27">
        <v>0.5</v>
      </c>
      <c r="F31" s="27">
        <v>72.5</v>
      </c>
      <c r="G31" s="27">
        <v>0.0</v>
      </c>
      <c r="H31" s="27">
        <v>0.0</v>
      </c>
      <c r="I31" s="27">
        <v>0.0</v>
      </c>
      <c r="J31" s="27">
        <v>0.0</v>
      </c>
      <c r="K31" s="27">
        <v>0.0</v>
      </c>
      <c r="L31" s="27">
        <v>0.0</v>
      </c>
      <c r="M31" s="109"/>
      <c r="N31" s="122" t="s">
        <v>24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8"/>
      <c r="AC31" s="38">
        <v>727.0</v>
      </c>
      <c r="AD31" s="30">
        <v>802.0</v>
      </c>
      <c r="AE31" s="30">
        <v>336.0</v>
      </c>
      <c r="AF31" s="30">
        <v>412.0</v>
      </c>
      <c r="AG31" s="30">
        <v>16.5</v>
      </c>
      <c r="AH31" s="30">
        <v>18.2</v>
      </c>
      <c r="AI31" s="30">
        <v>8.01</v>
      </c>
      <c r="AJ31" s="30">
        <v>9.73</v>
      </c>
      <c r="AK31" s="30">
        <v>183.0</v>
      </c>
      <c r="AL31" s="30">
        <v>202.0</v>
      </c>
      <c r="AM31" s="123" t="s">
        <v>24</v>
      </c>
      <c r="AN31" s="30">
        <v>89.6</v>
      </c>
      <c r="AO31" s="30">
        <v>99.1</v>
      </c>
      <c r="AP31" s="30">
        <v>7.0</v>
      </c>
      <c r="AQ31" s="30">
        <v>7.79</v>
      </c>
      <c r="AR31" s="30">
        <v>49.4</v>
      </c>
      <c r="AS31" s="30">
        <v>54.6</v>
      </c>
      <c r="AT31" s="30">
        <f t="shared" ref="AT31:AU31" si="9">(1-AR31*0.01)*AC31+AN31*AR31*0.01</f>
        <v>412.1244</v>
      </c>
      <c r="AU31" s="30">
        <f t="shared" si="9"/>
        <v>418.2166</v>
      </c>
      <c r="AV31" s="123" t="s">
        <v>24</v>
      </c>
      <c r="AW31" s="123" t="s">
        <v>71</v>
      </c>
      <c r="AX31" s="123" t="s">
        <v>47</v>
      </c>
      <c r="AY31" s="123"/>
      <c r="AZ31" s="123"/>
      <c r="BA31" s="123" t="s">
        <v>47</v>
      </c>
      <c r="BB31" s="123" t="s">
        <v>24</v>
      </c>
      <c r="BC31" s="123" t="s">
        <v>71</v>
      </c>
      <c r="BD31" s="30">
        <v>8.08</v>
      </c>
      <c r="BE31" s="30">
        <v>11.0</v>
      </c>
      <c r="BF31" s="124">
        <v>64300.0</v>
      </c>
      <c r="BG31" s="124">
        <v>87800.0</v>
      </c>
      <c r="BH31" s="30">
        <v>7950.0</v>
      </c>
      <c r="BI31" s="30">
        <v>7950.0</v>
      </c>
      <c r="BJ31" s="30">
        <v>195.0</v>
      </c>
      <c r="BK31" s="30">
        <v>215.0</v>
      </c>
      <c r="BL31" s="30"/>
      <c r="BM31" s="3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 t="s">
        <v>212</v>
      </c>
      <c r="CA31" s="1" t="s">
        <v>213</v>
      </c>
      <c r="CB31" s="1" t="s">
        <v>71</v>
      </c>
      <c r="CC31" s="1" t="s">
        <v>71</v>
      </c>
      <c r="CD31" s="1">
        <v>195.0</v>
      </c>
      <c r="CE31" s="1">
        <v>215.0</v>
      </c>
      <c r="CF31" s="1"/>
      <c r="CG31" s="12"/>
      <c r="CH31" s="125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11"/>
      <c r="DF31" s="1"/>
      <c r="DG31" s="1"/>
      <c r="DH31" s="126" t="s">
        <v>214</v>
      </c>
      <c r="DI31" s="127"/>
      <c r="DJ31" s="128" t="s">
        <v>215</v>
      </c>
      <c r="DK31" s="129" t="s">
        <v>216</v>
      </c>
      <c r="DL31" s="3"/>
      <c r="DM31" s="4"/>
      <c r="DN31" s="129" t="s">
        <v>217</v>
      </c>
      <c r="DO31" s="3"/>
      <c r="DP31" s="4"/>
      <c r="DQ31" s="130" t="s">
        <v>218</v>
      </c>
      <c r="DS31" s="1"/>
      <c r="DT31" s="1"/>
      <c r="DU31" s="1"/>
      <c r="DV31" s="1"/>
      <c r="DW31" s="1"/>
      <c r="DX31" s="1"/>
      <c r="DY31" s="1"/>
      <c r="DZ31" s="1"/>
      <c r="EA31" s="1"/>
      <c r="EB31" s="1"/>
      <c r="ED31" s="12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11"/>
      <c r="FM31" s="1" t="s">
        <v>219</v>
      </c>
      <c r="GB31" s="12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1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 t="s">
        <v>181</v>
      </c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</row>
    <row r="32" ht="30.0" customHeight="1">
      <c r="A32" s="131" t="s">
        <v>220</v>
      </c>
      <c r="B32" s="38" t="s">
        <v>221</v>
      </c>
      <c r="C32" s="30" t="s">
        <v>211</v>
      </c>
      <c r="D32" s="30">
        <v>49.0</v>
      </c>
      <c r="E32" s="30">
        <v>0.0</v>
      </c>
      <c r="F32" s="30">
        <v>49.0</v>
      </c>
      <c r="G32" s="30">
        <v>2.0</v>
      </c>
      <c r="H32" s="30">
        <v>0.0</v>
      </c>
      <c r="I32" s="30">
        <v>0.0</v>
      </c>
      <c r="J32" s="30">
        <v>0.0</v>
      </c>
      <c r="K32" s="30">
        <v>0.0</v>
      </c>
      <c r="L32" s="30">
        <v>0.0</v>
      </c>
      <c r="M32" s="1"/>
      <c r="N32" s="132" t="s">
        <v>24</v>
      </c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1"/>
      <c r="AC32" s="38">
        <v>1070.0</v>
      </c>
      <c r="AD32" s="30">
        <v>1180.0</v>
      </c>
      <c r="AE32" s="30">
        <v>751.0</v>
      </c>
      <c r="AF32" s="30">
        <v>861.0</v>
      </c>
      <c r="AG32" s="30">
        <v>25.9</v>
      </c>
      <c r="AH32" s="30">
        <v>28.5</v>
      </c>
      <c r="AI32" s="30">
        <v>18.6</v>
      </c>
      <c r="AJ32" s="30">
        <v>21.3</v>
      </c>
      <c r="AK32" s="30">
        <v>305.0</v>
      </c>
      <c r="AL32" s="30">
        <v>337.0</v>
      </c>
      <c r="AM32" s="123" t="s">
        <v>24</v>
      </c>
      <c r="AN32" s="30">
        <v>120.0</v>
      </c>
      <c r="AO32" s="30">
        <v>133.0</v>
      </c>
      <c r="AP32" s="30">
        <v>9.44</v>
      </c>
      <c r="AQ32" s="30">
        <v>10.4</v>
      </c>
      <c r="AR32" s="30">
        <v>27.6</v>
      </c>
      <c r="AS32" s="30">
        <v>30.5</v>
      </c>
      <c r="AT32" s="30">
        <f t="shared" ref="AT32:AU32" si="10">(1-AR32*0.01)*AC32+AN32*AR32*0.01</f>
        <v>807.8</v>
      </c>
      <c r="AU32" s="30">
        <f t="shared" si="10"/>
        <v>860.665</v>
      </c>
      <c r="AV32" s="123" t="s">
        <v>24</v>
      </c>
      <c r="AW32" s="123" t="s">
        <v>71</v>
      </c>
      <c r="AX32" s="123" t="s">
        <v>47</v>
      </c>
      <c r="AY32" s="123"/>
      <c r="AZ32" s="123"/>
      <c r="BA32" s="123" t="s">
        <v>47</v>
      </c>
      <c r="BB32" s="123" t="s">
        <v>24</v>
      </c>
      <c r="BC32" s="123" t="s">
        <v>71</v>
      </c>
      <c r="BD32" s="30">
        <v>14.4</v>
      </c>
      <c r="BE32" s="30">
        <v>19.7</v>
      </c>
      <c r="BF32" s="30">
        <v>117000.0</v>
      </c>
      <c r="BG32" s="30">
        <v>160000.0</v>
      </c>
      <c r="BH32" s="30">
        <v>8120.0</v>
      </c>
      <c r="BI32" s="30">
        <v>8120.0</v>
      </c>
      <c r="BJ32" s="30">
        <v>195.0</v>
      </c>
      <c r="BK32" s="30">
        <v>215.0</v>
      </c>
      <c r="BL32" s="30"/>
      <c r="BM32" s="3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 t="s">
        <v>212</v>
      </c>
      <c r="CA32" s="1" t="s">
        <v>213</v>
      </c>
      <c r="CB32" s="1" t="s">
        <v>71</v>
      </c>
      <c r="CC32" s="1" t="s">
        <v>71</v>
      </c>
      <c r="CD32" s="1">
        <v>195.0</v>
      </c>
      <c r="CE32" s="1">
        <v>215.0</v>
      </c>
      <c r="CF32" s="1"/>
      <c r="CG32" s="12"/>
      <c r="CH32" s="125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11"/>
      <c r="DF32" s="1"/>
      <c r="DG32" s="1"/>
      <c r="DH32" s="133"/>
      <c r="DI32" s="134"/>
      <c r="DJ32" s="135"/>
      <c r="DK32" s="136" t="s">
        <v>188</v>
      </c>
      <c r="DL32" s="136" t="s">
        <v>222</v>
      </c>
      <c r="DM32" s="137" t="s">
        <v>190</v>
      </c>
      <c r="DN32" s="136" t="s">
        <v>188</v>
      </c>
      <c r="DO32" s="136" t="s">
        <v>222</v>
      </c>
      <c r="DP32" s="137" t="s">
        <v>190</v>
      </c>
      <c r="DS32" s="138"/>
      <c r="DT32" s="138"/>
      <c r="DU32" s="138"/>
      <c r="DV32" s="138"/>
      <c r="DW32" s="138"/>
      <c r="DX32" s="138"/>
      <c r="DY32" s="138"/>
      <c r="DZ32" s="138"/>
      <c r="EA32" s="138"/>
      <c r="EB32" s="138"/>
      <c r="ED32" s="12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11"/>
      <c r="FM32" s="1" t="s">
        <v>223</v>
      </c>
      <c r="GB32" s="12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11"/>
      <c r="JM32" s="23" t="s">
        <v>224</v>
      </c>
      <c r="JN32" s="23" t="s">
        <v>225</v>
      </c>
      <c r="JO32" s="23" t="s">
        <v>226</v>
      </c>
      <c r="JP32" s="23" t="s">
        <v>227</v>
      </c>
      <c r="JQ32" s="23" t="s">
        <v>228</v>
      </c>
      <c r="JR32" s="23" t="s">
        <v>229</v>
      </c>
      <c r="JS32" s="23" t="s">
        <v>230</v>
      </c>
      <c r="JT32" s="23" t="s">
        <v>231</v>
      </c>
      <c r="JU32" s="23" t="s">
        <v>232</v>
      </c>
      <c r="JV32" s="23" t="s">
        <v>233</v>
      </c>
      <c r="JW32" s="23" t="s">
        <v>234</v>
      </c>
      <c r="JX32" s="23" t="s">
        <v>235</v>
      </c>
      <c r="JY32" s="23" t="s">
        <v>236</v>
      </c>
      <c r="JZ32" s="23" t="s">
        <v>237</v>
      </c>
      <c r="KA32" s="23" t="s">
        <v>238</v>
      </c>
      <c r="KB32" s="23" t="s">
        <v>239</v>
      </c>
      <c r="KC32" s="23" t="s">
        <v>240</v>
      </c>
      <c r="KD32" s="23" t="s">
        <v>241</v>
      </c>
      <c r="KE32" s="23" t="s">
        <v>242</v>
      </c>
      <c r="KF32" s="23" t="s">
        <v>243</v>
      </c>
      <c r="KG32" s="23" t="s">
        <v>244</v>
      </c>
      <c r="KH32" s="23" t="s">
        <v>245</v>
      </c>
      <c r="KI32" s="23" t="s">
        <v>246</v>
      </c>
      <c r="KJ32" s="23" t="s">
        <v>247</v>
      </c>
      <c r="KK32" s="23" t="s">
        <v>248</v>
      </c>
      <c r="KL32" s="23" t="s">
        <v>249</v>
      </c>
      <c r="KM32" s="23" t="s">
        <v>250</v>
      </c>
      <c r="KN32" s="23" t="s">
        <v>251</v>
      </c>
      <c r="KO32" s="23" t="s">
        <v>252</v>
      </c>
      <c r="KP32" s="23" t="s">
        <v>253</v>
      </c>
      <c r="KQ32" s="23" t="s">
        <v>254</v>
      </c>
      <c r="KR32" s="23" t="s">
        <v>255</v>
      </c>
      <c r="KS32" s="23" t="s">
        <v>256</v>
      </c>
      <c r="KT32" s="23" t="s">
        <v>257</v>
      </c>
      <c r="KU32" s="23" t="s">
        <v>258</v>
      </c>
      <c r="KV32" s="23" t="s">
        <v>259</v>
      </c>
      <c r="KW32" s="23" t="s">
        <v>260</v>
      </c>
      <c r="KX32" s="23" t="s">
        <v>261</v>
      </c>
      <c r="KY32" s="23" t="s">
        <v>262</v>
      </c>
      <c r="KZ32" s="23" t="s">
        <v>104</v>
      </c>
      <c r="LA32" s="23" t="s">
        <v>263</v>
      </c>
      <c r="LB32" s="23" t="s">
        <v>264</v>
      </c>
      <c r="LC32" s="23" t="s">
        <v>265</v>
      </c>
      <c r="LD32" s="23" t="s">
        <v>266</v>
      </c>
      <c r="LE32" s="23" t="s">
        <v>267</v>
      </c>
      <c r="LF32" s="23" t="s">
        <v>268</v>
      </c>
      <c r="LG32" s="23" t="s">
        <v>269</v>
      </c>
      <c r="LH32" s="23" t="s">
        <v>270</v>
      </c>
    </row>
    <row r="33" ht="15.75" customHeight="1">
      <c r="A33" s="131"/>
      <c r="B33" s="3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1"/>
      <c r="N33" s="132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1"/>
      <c r="AC33" s="38"/>
      <c r="AD33" s="30"/>
      <c r="AE33" s="30"/>
      <c r="AF33" s="30"/>
      <c r="AG33" s="30"/>
      <c r="AH33" s="30"/>
      <c r="AI33" s="30"/>
      <c r="AJ33" s="30"/>
      <c r="AK33" s="30"/>
      <c r="AL33" s="30"/>
      <c r="AM33" s="123"/>
      <c r="AN33" s="30"/>
      <c r="AO33" s="30"/>
      <c r="AP33" s="30"/>
      <c r="AQ33" s="30"/>
      <c r="AR33" s="30"/>
      <c r="AS33" s="30"/>
      <c r="AT33" s="30"/>
      <c r="AU33" s="30"/>
      <c r="AV33" s="123"/>
      <c r="AW33" s="123"/>
      <c r="AX33" s="123"/>
      <c r="AY33" s="123"/>
      <c r="AZ33" s="123"/>
      <c r="BA33" s="123"/>
      <c r="BB33" s="123"/>
      <c r="BC33" s="123"/>
      <c r="BD33" s="30"/>
      <c r="BE33" s="30"/>
      <c r="BF33" s="30"/>
      <c r="BG33" s="30"/>
      <c r="BH33" s="30"/>
      <c r="BI33" s="30"/>
      <c r="BJ33" s="30"/>
      <c r="BK33" s="30"/>
      <c r="BL33" s="30"/>
      <c r="BM33" s="3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25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11"/>
      <c r="DF33" s="1"/>
      <c r="DG33" s="1"/>
      <c r="DH33" s="139"/>
      <c r="DI33" s="140"/>
      <c r="DJ33" s="141" t="s">
        <v>271</v>
      </c>
      <c r="DK33" s="142">
        <f t="shared" ref="DK33:DM33" si="11">DN33/3.6</f>
        <v>117.5</v>
      </c>
      <c r="DL33" s="142">
        <f t="shared" si="11"/>
        <v>140.4166667</v>
      </c>
      <c r="DM33" s="142">
        <f t="shared" si="11"/>
        <v>163.3333333</v>
      </c>
      <c r="DN33" s="141">
        <v>423.0</v>
      </c>
      <c r="DO33" s="140">
        <f t="shared" ref="DO33:DO35" si="13">(DN33+DP33)/2</f>
        <v>505.5</v>
      </c>
      <c r="DP33" s="141">
        <v>588.0</v>
      </c>
      <c r="DQ33" s="143" t="s">
        <v>272</v>
      </c>
      <c r="DR33" s="98"/>
      <c r="DS33" s="98"/>
      <c r="DT33" s="98"/>
      <c r="DU33" s="98"/>
      <c r="DV33" s="98"/>
      <c r="DW33" s="98"/>
      <c r="DX33" s="98"/>
      <c r="DY33" s="98"/>
      <c r="DZ33" s="98"/>
      <c r="EA33" s="98"/>
      <c r="EB33" s="98"/>
      <c r="ED33" s="12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11"/>
      <c r="FM33" s="1"/>
      <c r="GB33" s="12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11"/>
    </row>
    <row r="34" ht="15.75" customHeight="1">
      <c r="A34" s="131"/>
      <c r="B34" s="38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1"/>
      <c r="N34" s="132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1"/>
      <c r="AC34" s="38"/>
      <c r="AD34" s="30"/>
      <c r="AE34" s="30"/>
      <c r="AF34" s="30"/>
      <c r="AG34" s="30"/>
      <c r="AH34" s="30"/>
      <c r="AI34" s="30"/>
      <c r="AJ34" s="30"/>
      <c r="AK34" s="30"/>
      <c r="AL34" s="30"/>
      <c r="AM34" s="123"/>
      <c r="AN34" s="30"/>
      <c r="AO34" s="30"/>
      <c r="AP34" s="30"/>
      <c r="AQ34" s="30"/>
      <c r="AR34" s="30"/>
      <c r="AS34" s="30"/>
      <c r="AT34" s="30"/>
      <c r="AU34" s="30"/>
      <c r="AV34" s="123"/>
      <c r="AW34" s="123"/>
      <c r="AX34" s="123"/>
      <c r="AY34" s="123"/>
      <c r="AZ34" s="123"/>
      <c r="BA34" s="123"/>
      <c r="BB34" s="123"/>
      <c r="BC34" s="123"/>
      <c r="BD34" s="30"/>
      <c r="BE34" s="30"/>
      <c r="BF34" s="30"/>
      <c r="BG34" s="30"/>
      <c r="BH34" s="30"/>
      <c r="BI34" s="30"/>
      <c r="BJ34" s="30"/>
      <c r="BK34" s="30"/>
      <c r="BL34" s="30"/>
      <c r="BM34" s="3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2"/>
      <c r="CH34" s="125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11"/>
      <c r="DF34" s="1"/>
      <c r="DG34" s="1"/>
      <c r="DH34" s="139"/>
      <c r="DI34" s="140"/>
      <c r="DJ34" s="141" t="s">
        <v>271</v>
      </c>
      <c r="DK34" s="142">
        <f t="shared" ref="DK34:DM34" si="12">DN34/3.6</f>
        <v>23.05555556</v>
      </c>
      <c r="DL34" s="142">
        <f t="shared" si="12"/>
        <v>26.25</v>
      </c>
      <c r="DM34" s="142">
        <f t="shared" si="12"/>
        <v>29.44444444</v>
      </c>
      <c r="DN34" s="141">
        <v>83.0</v>
      </c>
      <c r="DO34" s="140">
        <f t="shared" si="13"/>
        <v>94.5</v>
      </c>
      <c r="DP34" s="141">
        <v>106.0</v>
      </c>
      <c r="DQ34" s="143" t="s">
        <v>272</v>
      </c>
      <c r="DR34" s="98"/>
      <c r="DS34" s="98"/>
      <c r="DT34" s="98"/>
      <c r="DU34" s="98"/>
      <c r="DV34" s="98"/>
      <c r="DW34" s="98"/>
      <c r="DX34" s="98"/>
      <c r="DY34" s="98"/>
      <c r="DZ34" s="98"/>
      <c r="EA34" s="98"/>
      <c r="EB34" s="98"/>
      <c r="ED34" s="12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11"/>
      <c r="FM34" s="1"/>
      <c r="GB34" s="12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11"/>
    </row>
    <row r="35" ht="15.75" customHeight="1">
      <c r="A35" s="131"/>
      <c r="B35" s="3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1"/>
      <c r="N35" s="132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1"/>
      <c r="AC35" s="38"/>
      <c r="AD35" s="30"/>
      <c r="AE35" s="30"/>
      <c r="AF35" s="30"/>
      <c r="AG35" s="30"/>
      <c r="AH35" s="30"/>
      <c r="AI35" s="30"/>
      <c r="AJ35" s="30"/>
      <c r="AK35" s="30"/>
      <c r="AL35" s="30"/>
      <c r="AM35" s="123"/>
      <c r="AN35" s="30"/>
      <c r="AO35" s="30"/>
      <c r="AP35" s="30"/>
      <c r="AQ35" s="30"/>
      <c r="AR35" s="30"/>
      <c r="AS35" s="30"/>
      <c r="AT35" s="30"/>
      <c r="AU35" s="30"/>
      <c r="AV35" s="123"/>
      <c r="AW35" s="123"/>
      <c r="AX35" s="123"/>
      <c r="AY35" s="123"/>
      <c r="AZ35" s="123"/>
      <c r="BA35" s="123"/>
      <c r="BB35" s="123"/>
      <c r="BC35" s="123"/>
      <c r="BD35" s="30"/>
      <c r="BE35" s="30"/>
      <c r="BF35" s="30"/>
      <c r="BG35" s="30"/>
      <c r="BH35" s="30"/>
      <c r="BI35" s="30"/>
      <c r="BJ35" s="30"/>
      <c r="BK35" s="30"/>
      <c r="BL35" s="30"/>
      <c r="BM35" s="3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2"/>
      <c r="CH35" s="125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11"/>
      <c r="DF35" s="1"/>
      <c r="DG35" s="1"/>
      <c r="DH35" s="139"/>
      <c r="DI35" s="144" t="s">
        <v>273</v>
      </c>
      <c r="DJ35" s="141" t="s">
        <v>271</v>
      </c>
      <c r="DK35" s="141">
        <f t="shared" ref="DK35:DM35" si="14">DN35/3.6</f>
        <v>31</v>
      </c>
      <c r="DL35" s="141">
        <f t="shared" si="14"/>
        <v>34.875</v>
      </c>
      <c r="DM35" s="141">
        <f t="shared" si="14"/>
        <v>38.75</v>
      </c>
      <c r="DN35" s="141">
        <v>111.6</v>
      </c>
      <c r="DO35" s="140">
        <f t="shared" si="13"/>
        <v>125.55</v>
      </c>
      <c r="DP35" s="141">
        <v>139.5</v>
      </c>
      <c r="DQ35" s="143" t="s">
        <v>274</v>
      </c>
      <c r="DR35" s="98"/>
      <c r="DS35" s="98"/>
      <c r="DT35" s="98"/>
      <c r="DU35" s="98"/>
      <c r="DV35" s="98"/>
      <c r="DW35" s="98"/>
      <c r="DX35" s="98"/>
      <c r="DY35" s="98"/>
      <c r="DZ35" s="98"/>
      <c r="EA35" s="98"/>
      <c r="EB35" s="98"/>
      <c r="ED35" s="12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11"/>
      <c r="FM35" s="1"/>
      <c r="GB35" s="12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11"/>
    </row>
    <row r="36" ht="15.75" customHeight="1">
      <c r="A36" s="131"/>
      <c r="B36" s="3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1"/>
      <c r="N36" s="132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1"/>
      <c r="AC36" s="38"/>
      <c r="AD36" s="30"/>
      <c r="AE36" s="30"/>
      <c r="AF36" s="30"/>
      <c r="AG36" s="30"/>
      <c r="AH36" s="30"/>
      <c r="AI36" s="30"/>
      <c r="AJ36" s="30"/>
      <c r="AK36" s="30"/>
      <c r="AL36" s="30"/>
      <c r="AM36" s="123"/>
      <c r="AN36" s="30"/>
      <c r="AO36" s="30"/>
      <c r="AP36" s="30"/>
      <c r="AQ36" s="30"/>
      <c r="AR36" s="30"/>
      <c r="AS36" s="30"/>
      <c r="AT36" s="30"/>
      <c r="AU36" s="30"/>
      <c r="AV36" s="123"/>
      <c r="AW36" s="123"/>
      <c r="AX36" s="123"/>
      <c r="AY36" s="123"/>
      <c r="AZ36" s="123"/>
      <c r="BA36" s="123"/>
      <c r="BB36" s="123"/>
      <c r="BC36" s="123"/>
      <c r="BD36" s="30"/>
      <c r="BE36" s="30"/>
      <c r="BF36" s="30"/>
      <c r="BG36" s="30"/>
      <c r="BH36" s="30"/>
      <c r="BI36" s="30"/>
      <c r="BJ36" s="30"/>
      <c r="BK36" s="30"/>
      <c r="BL36" s="30"/>
      <c r="BM36" s="3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2"/>
      <c r="CH36" s="125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11"/>
      <c r="DF36" s="1"/>
      <c r="DG36" s="1"/>
      <c r="DH36" s="139"/>
      <c r="DI36" s="145"/>
      <c r="DJ36" s="141" t="s">
        <v>275</v>
      </c>
      <c r="DK36" s="141">
        <v>26.9</v>
      </c>
      <c r="DL36" s="141">
        <v>26.9</v>
      </c>
      <c r="DM36" s="141">
        <v>26.9</v>
      </c>
      <c r="DN36" s="140">
        <f t="shared" ref="DN36:DP36" si="15">3.6*DK36</f>
        <v>96.84</v>
      </c>
      <c r="DO36" s="140">
        <f t="shared" si="15"/>
        <v>96.84</v>
      </c>
      <c r="DP36" s="140">
        <f t="shared" si="15"/>
        <v>96.84</v>
      </c>
      <c r="DQ36" s="143" t="s">
        <v>276</v>
      </c>
      <c r="DR36" s="98"/>
      <c r="DS36" s="98"/>
      <c r="DT36" s="98"/>
      <c r="DU36" s="98"/>
      <c r="DV36" s="98"/>
      <c r="DW36" s="98"/>
      <c r="DX36" s="98"/>
      <c r="DY36" s="98"/>
      <c r="DZ36" s="98"/>
      <c r="EA36" s="98"/>
      <c r="EB36" s="98"/>
      <c r="ED36" s="12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11"/>
      <c r="FM36" s="1"/>
      <c r="GB36" s="12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11"/>
    </row>
    <row r="37" ht="15.75" customHeight="1">
      <c r="A37" s="131" t="s">
        <v>277</v>
      </c>
      <c r="B37" s="38" t="s">
        <v>221</v>
      </c>
      <c r="C37" s="30" t="s">
        <v>211</v>
      </c>
      <c r="D37" s="30">
        <v>49.0</v>
      </c>
      <c r="E37" s="30">
        <v>0.0</v>
      </c>
      <c r="F37" s="30">
        <v>49.0</v>
      </c>
      <c r="G37" s="30">
        <v>2.0</v>
      </c>
      <c r="H37" s="30">
        <v>0.0</v>
      </c>
      <c r="I37" s="30">
        <v>0.0</v>
      </c>
      <c r="J37" s="30">
        <v>0.0</v>
      </c>
      <c r="K37" s="30">
        <v>0.0</v>
      </c>
      <c r="L37" s="30">
        <v>0.0</v>
      </c>
      <c r="M37" s="1"/>
      <c r="N37" s="132" t="s">
        <v>24</v>
      </c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1"/>
      <c r="AC37" s="38">
        <v>1070.0</v>
      </c>
      <c r="AD37" s="30">
        <v>1180.0</v>
      </c>
      <c r="AE37" s="30">
        <v>751.0</v>
      </c>
      <c r="AF37" s="30">
        <v>861.0</v>
      </c>
      <c r="AG37" s="30">
        <v>25.9</v>
      </c>
      <c r="AH37" s="30">
        <v>28.5</v>
      </c>
      <c r="AI37" s="30">
        <v>18.6</v>
      </c>
      <c r="AJ37" s="30">
        <v>21.3</v>
      </c>
      <c r="AK37" s="30">
        <v>305.0</v>
      </c>
      <c r="AL37" s="30">
        <v>337.0</v>
      </c>
      <c r="AM37" s="123" t="s">
        <v>24</v>
      </c>
      <c r="AN37" s="30">
        <v>120.0</v>
      </c>
      <c r="AO37" s="30">
        <v>133.0</v>
      </c>
      <c r="AP37" s="30">
        <v>9.44</v>
      </c>
      <c r="AQ37" s="30">
        <v>10.4</v>
      </c>
      <c r="AR37" s="30">
        <v>27.6</v>
      </c>
      <c r="AS37" s="30">
        <v>30.5</v>
      </c>
      <c r="AT37" s="30">
        <f t="shared" ref="AT37:AU37" si="16">(1-AR37*0.01)*AC37+AN37*AR37*0.01</f>
        <v>807.8</v>
      </c>
      <c r="AU37" s="30">
        <f t="shared" si="16"/>
        <v>860.665</v>
      </c>
      <c r="AV37" s="123" t="s">
        <v>24</v>
      </c>
      <c r="AW37" s="123" t="s">
        <v>71</v>
      </c>
      <c r="AX37" s="123" t="s">
        <v>47</v>
      </c>
      <c r="AY37" s="123"/>
      <c r="AZ37" s="123"/>
      <c r="BA37" s="123" t="s">
        <v>47</v>
      </c>
      <c r="BB37" s="123" t="s">
        <v>24</v>
      </c>
      <c r="BC37" s="123" t="s">
        <v>71</v>
      </c>
      <c r="BD37" s="30">
        <v>14.4</v>
      </c>
      <c r="BE37" s="30">
        <v>19.7</v>
      </c>
      <c r="BF37" s="30">
        <v>117000.0</v>
      </c>
      <c r="BG37" s="30">
        <v>160000.0</v>
      </c>
      <c r="BH37" s="30">
        <v>8120.0</v>
      </c>
      <c r="BI37" s="30">
        <v>8120.0</v>
      </c>
      <c r="BJ37" s="30">
        <v>195.0</v>
      </c>
      <c r="BK37" s="30">
        <v>215.0</v>
      </c>
      <c r="BL37" s="30"/>
      <c r="BM37" s="3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 t="s">
        <v>71</v>
      </c>
      <c r="CA37" s="1" t="s">
        <v>71</v>
      </c>
      <c r="CB37" s="1" t="s">
        <v>71</v>
      </c>
      <c r="CC37" s="1" t="s">
        <v>71</v>
      </c>
      <c r="CD37" s="1">
        <v>195.0</v>
      </c>
      <c r="CE37" s="1">
        <v>215.0</v>
      </c>
      <c r="CF37" s="1"/>
      <c r="CG37" s="12"/>
      <c r="CH37" s="125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11"/>
      <c r="DF37" s="1"/>
      <c r="DG37" s="1"/>
      <c r="DH37" s="146" t="s">
        <v>278</v>
      </c>
      <c r="DI37" s="145"/>
      <c r="DJ37" s="140" t="s">
        <v>279</v>
      </c>
      <c r="DK37" s="140">
        <v>24.0</v>
      </c>
      <c r="DL37" s="140">
        <v>30.0</v>
      </c>
      <c r="DM37" s="140">
        <v>36.0</v>
      </c>
      <c r="DN37" s="140">
        <f t="shared" ref="DN37:DP37" si="17">3.6*DK37</f>
        <v>86.4</v>
      </c>
      <c r="DO37" s="140">
        <f t="shared" si="17"/>
        <v>108</v>
      </c>
      <c r="DP37" s="140">
        <f t="shared" si="17"/>
        <v>129.6</v>
      </c>
      <c r="DQ37" s="143" t="s">
        <v>280</v>
      </c>
      <c r="DR37" s="98"/>
      <c r="DS37" s="98"/>
      <c r="DT37" s="98"/>
      <c r="DU37" s="98"/>
      <c r="DV37" s="98"/>
      <c r="DW37" s="98"/>
      <c r="DX37" s="98"/>
      <c r="DY37" s="98"/>
      <c r="DZ37" s="98"/>
      <c r="EA37" s="98"/>
      <c r="EB37" s="98"/>
      <c r="ED37" s="12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11"/>
      <c r="FM37" s="1" t="s">
        <v>281</v>
      </c>
      <c r="GB37" s="12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11"/>
    </row>
    <row r="38" ht="15.75" customHeight="1">
      <c r="A38" s="131" t="s">
        <v>282</v>
      </c>
      <c r="B38" s="38" t="s">
        <v>47</v>
      </c>
      <c r="C38" s="30" t="s">
        <v>47</v>
      </c>
      <c r="D38" s="30">
        <v>0.0</v>
      </c>
      <c r="E38" s="30">
        <v>0.0</v>
      </c>
      <c r="F38" s="30">
        <v>49.0</v>
      </c>
      <c r="G38" s="30">
        <v>0.0</v>
      </c>
      <c r="H38" s="30">
        <v>3.0</v>
      </c>
      <c r="I38" s="30">
        <v>48.0</v>
      </c>
      <c r="J38" s="30">
        <v>0.0</v>
      </c>
      <c r="K38" s="30">
        <v>0.0</v>
      </c>
      <c r="L38" s="30">
        <v>0.0</v>
      </c>
      <c r="M38" s="1"/>
      <c r="N38" s="132" t="s">
        <v>24</v>
      </c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1"/>
      <c r="AC38" s="38">
        <v>109.0</v>
      </c>
      <c r="AD38" s="30">
        <v>120.0</v>
      </c>
      <c r="AE38" s="30">
        <v>59.3</v>
      </c>
      <c r="AF38" s="30">
        <v>70.6</v>
      </c>
      <c r="AG38" s="30">
        <v>8.59</v>
      </c>
      <c r="AH38" s="30">
        <v>9.47</v>
      </c>
      <c r="AI38" s="30">
        <v>4.69</v>
      </c>
      <c r="AJ38" s="30">
        <v>5.58</v>
      </c>
      <c r="AK38" s="30">
        <v>137.0</v>
      </c>
      <c r="AL38" s="30">
        <v>152.0</v>
      </c>
      <c r="AM38" s="123" t="s">
        <v>24</v>
      </c>
      <c r="AN38" s="30">
        <v>21.1</v>
      </c>
      <c r="AO38" s="30">
        <v>23.4</v>
      </c>
      <c r="AP38" s="30">
        <v>1.66</v>
      </c>
      <c r="AQ38" s="30">
        <v>1.84</v>
      </c>
      <c r="AR38" s="30">
        <v>49.4</v>
      </c>
      <c r="AS38" s="30">
        <v>54.6</v>
      </c>
      <c r="AT38" s="30">
        <f t="shared" ref="AT38:AU38" si="18">(1-AR38*0.01)*AC38+AN38*AR38*0.01</f>
        <v>65.5774</v>
      </c>
      <c r="AU38" s="30">
        <f t="shared" si="18"/>
        <v>67.2564</v>
      </c>
      <c r="AV38" s="123" t="s">
        <v>24</v>
      </c>
      <c r="AW38" s="123" t="s">
        <v>71</v>
      </c>
      <c r="AX38" s="123" t="s">
        <v>47</v>
      </c>
      <c r="AY38" s="123"/>
      <c r="AZ38" s="123"/>
      <c r="BA38" s="123" t="s">
        <v>47</v>
      </c>
      <c r="BB38" s="123" t="s">
        <v>71</v>
      </c>
      <c r="BC38" s="123" t="s">
        <v>71</v>
      </c>
      <c r="BD38" s="30">
        <v>11.8</v>
      </c>
      <c r="BE38" s="30">
        <v>14.3</v>
      </c>
      <c r="BF38" s="30">
        <v>98000.0</v>
      </c>
      <c r="BG38" s="30">
        <v>118000.0</v>
      </c>
      <c r="BH38" s="30">
        <v>8280.0</v>
      </c>
      <c r="BI38" s="30">
        <v>8280.0</v>
      </c>
      <c r="BJ38" s="30">
        <v>200.0</v>
      </c>
      <c r="BK38" s="30">
        <v>240.0</v>
      </c>
      <c r="BL38" s="30"/>
      <c r="BM38" s="3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 t="s">
        <v>213</v>
      </c>
      <c r="CA38" s="1" t="s">
        <v>283</v>
      </c>
      <c r="CB38" s="1">
        <v>75.0</v>
      </c>
      <c r="CC38" s="1">
        <v>95.0</v>
      </c>
      <c r="CD38" s="1">
        <v>200.0</v>
      </c>
      <c r="CE38" s="1">
        <v>240.0</v>
      </c>
      <c r="CF38" s="1"/>
      <c r="CG38" s="12"/>
      <c r="CH38" s="125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11"/>
      <c r="DF38" s="1"/>
      <c r="DG38" s="1"/>
      <c r="DH38" s="147"/>
      <c r="DI38" s="145"/>
      <c r="DJ38" s="140" t="s">
        <v>284</v>
      </c>
      <c r="DK38" s="140">
        <v>98.0</v>
      </c>
      <c r="DL38" s="140">
        <v>130.0</v>
      </c>
      <c r="DM38" s="140">
        <v>162.0</v>
      </c>
      <c r="DN38" s="140">
        <f t="shared" ref="DN38:DP38" si="19">3.6*DK38</f>
        <v>352.8</v>
      </c>
      <c r="DO38" s="140">
        <f t="shared" si="19"/>
        <v>468</v>
      </c>
      <c r="DP38" s="140">
        <f t="shared" si="19"/>
        <v>583.2</v>
      </c>
      <c r="DQ38" s="143" t="s">
        <v>280</v>
      </c>
      <c r="DR38" s="98"/>
      <c r="DS38" s="98"/>
      <c r="DT38" s="98"/>
      <c r="DU38" s="98"/>
      <c r="DV38" s="98"/>
      <c r="DW38" s="98"/>
      <c r="DX38" s="98"/>
      <c r="DY38" s="98"/>
      <c r="DZ38" s="98"/>
      <c r="EA38" s="98"/>
      <c r="EB38" s="98"/>
      <c r="ED38" s="12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11"/>
      <c r="FM38" s="1" t="s">
        <v>285</v>
      </c>
      <c r="GB38" s="12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11"/>
      <c r="JT38" s="1" t="s">
        <v>47</v>
      </c>
      <c r="JU38" s="1" t="s">
        <v>47</v>
      </c>
      <c r="JV38" s="1" t="s">
        <v>47</v>
      </c>
      <c r="JW38" s="1" t="s">
        <v>286</v>
      </c>
      <c r="JX38" s="1" t="s">
        <v>287</v>
      </c>
      <c r="JY38" s="1" t="s">
        <v>288</v>
      </c>
      <c r="JZ38" s="1" t="s">
        <v>289</v>
      </c>
      <c r="KA38" s="1" t="s">
        <v>290</v>
      </c>
      <c r="KB38" s="1" t="s">
        <v>291</v>
      </c>
      <c r="KC38" s="1" t="s">
        <v>47</v>
      </c>
      <c r="KD38" s="1" t="s">
        <v>47</v>
      </c>
      <c r="KE38" s="1" t="s">
        <v>47</v>
      </c>
      <c r="KF38" s="1" t="s">
        <v>292</v>
      </c>
      <c r="KG38" s="1" t="s">
        <v>293</v>
      </c>
      <c r="KH38" s="1" t="s">
        <v>294</v>
      </c>
      <c r="KI38" s="1" t="s">
        <v>47</v>
      </c>
      <c r="KJ38" s="1" t="s">
        <v>47</v>
      </c>
      <c r="KK38" s="1" t="s">
        <v>47</v>
      </c>
      <c r="KL38" s="1" t="s">
        <v>47</v>
      </c>
      <c r="KM38" s="1" t="s">
        <v>47</v>
      </c>
      <c r="KN38" s="1" t="s">
        <v>47</v>
      </c>
      <c r="KO38" s="1" t="s">
        <v>295</v>
      </c>
      <c r="KP38" s="1" t="s">
        <v>296</v>
      </c>
      <c r="KQ38" s="1" t="s">
        <v>297</v>
      </c>
      <c r="KR38" s="1" t="s">
        <v>298</v>
      </c>
      <c r="KS38" s="1" t="s">
        <v>299</v>
      </c>
      <c r="KT38" s="1" t="s">
        <v>300</v>
      </c>
      <c r="KU38" s="1" t="s">
        <v>301</v>
      </c>
      <c r="KV38" s="1" t="s">
        <v>302</v>
      </c>
      <c r="KW38" s="1" t="s">
        <v>303</v>
      </c>
      <c r="KX38" s="1" t="s">
        <v>304</v>
      </c>
      <c r="KY38" s="1" t="s">
        <v>305</v>
      </c>
      <c r="KZ38" s="1" t="s">
        <v>306</v>
      </c>
      <c r="LA38" s="34" t="s">
        <v>307</v>
      </c>
      <c r="LB38" s="1">
        <v>2230.0</v>
      </c>
      <c r="LC38" s="1" t="s">
        <v>308</v>
      </c>
      <c r="LD38" s="1" t="s">
        <v>309</v>
      </c>
      <c r="LE38" s="1" t="s">
        <v>308</v>
      </c>
      <c r="LF38" s="1" t="s">
        <v>47</v>
      </c>
      <c r="LG38" s="1" t="s">
        <v>47</v>
      </c>
      <c r="LH38" s="1" t="s">
        <v>310</v>
      </c>
      <c r="LI38" s="1">
        <v>23.0</v>
      </c>
      <c r="LJ38" s="1" t="s">
        <v>311</v>
      </c>
      <c r="LK38" s="1" t="s">
        <v>47</v>
      </c>
      <c r="LL38" s="1">
        <v>34.0</v>
      </c>
      <c r="LM38" s="1" t="s">
        <v>312</v>
      </c>
      <c r="LN38" s="1" t="s">
        <v>313</v>
      </c>
      <c r="LO38" s="1" t="s">
        <v>47</v>
      </c>
      <c r="LP38" s="1" t="s">
        <v>47</v>
      </c>
    </row>
    <row r="39" ht="15.75" customHeight="1">
      <c r="A39" s="131" t="s">
        <v>314</v>
      </c>
      <c r="B39" s="38" t="s">
        <v>47</v>
      </c>
      <c r="C39" s="30" t="s">
        <v>315</v>
      </c>
      <c r="D39" s="30" t="s">
        <v>316</v>
      </c>
      <c r="E39" s="30" t="s">
        <v>317</v>
      </c>
      <c r="F39" s="30" t="s">
        <v>318</v>
      </c>
      <c r="G39" s="30">
        <v>0.0</v>
      </c>
      <c r="H39" s="30" t="s">
        <v>317</v>
      </c>
      <c r="I39" s="30" t="s">
        <v>319</v>
      </c>
      <c r="J39" s="30" t="s">
        <v>317</v>
      </c>
      <c r="K39" s="30" t="s">
        <v>320</v>
      </c>
      <c r="L39" s="30" t="s">
        <v>316</v>
      </c>
      <c r="M39" s="1"/>
      <c r="N39" s="132" t="s">
        <v>24</v>
      </c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1"/>
      <c r="AC39" s="38">
        <v>99.5</v>
      </c>
      <c r="AD39" s="30">
        <v>110.0</v>
      </c>
      <c r="AE39" s="30">
        <v>54.8</v>
      </c>
      <c r="AF39" s="30">
        <v>65.1</v>
      </c>
      <c r="AG39" s="30">
        <v>7.79</v>
      </c>
      <c r="AH39" s="30">
        <v>8.59</v>
      </c>
      <c r="AI39" s="30">
        <v>4.3</v>
      </c>
      <c r="AJ39" s="30">
        <v>5.1</v>
      </c>
      <c r="AK39" s="30">
        <v>126.0</v>
      </c>
      <c r="AL39" s="30">
        <v>140.0</v>
      </c>
      <c r="AM39" s="123" t="s">
        <v>24</v>
      </c>
      <c r="AN39" s="30">
        <v>19.8</v>
      </c>
      <c r="AO39" s="30">
        <v>21.9</v>
      </c>
      <c r="AP39" s="30">
        <v>1.55</v>
      </c>
      <c r="AQ39" s="30">
        <v>1.72</v>
      </c>
      <c r="AR39" s="30">
        <v>49.4</v>
      </c>
      <c r="AS39" s="30">
        <v>54.6</v>
      </c>
      <c r="AT39" s="30">
        <f t="shared" ref="AT39:AU39" si="20">(1-AR39*0.01)*AC39+AN39*AR39*0.01</f>
        <v>60.1282</v>
      </c>
      <c r="AU39" s="30">
        <f t="shared" si="20"/>
        <v>61.8974</v>
      </c>
      <c r="AV39" s="123" t="s">
        <v>24</v>
      </c>
      <c r="AW39" s="123" t="s">
        <v>71</v>
      </c>
      <c r="AX39" s="123" t="s">
        <v>47</v>
      </c>
      <c r="AY39" s="123"/>
      <c r="AZ39" s="123"/>
      <c r="BA39" s="123" t="s">
        <v>47</v>
      </c>
      <c r="BB39" s="123" t="s">
        <v>71</v>
      </c>
      <c r="BC39" s="123" t="s">
        <v>71</v>
      </c>
      <c r="BD39" s="30">
        <v>11.0</v>
      </c>
      <c r="BE39" s="30">
        <v>13.1</v>
      </c>
      <c r="BF39" s="30">
        <v>886000.0</v>
      </c>
      <c r="BG39" s="30">
        <v>108000.0</v>
      </c>
      <c r="BH39" s="30">
        <v>8100.0</v>
      </c>
      <c r="BI39" s="30">
        <v>8250.0</v>
      </c>
      <c r="BJ39" s="30">
        <v>200.0</v>
      </c>
      <c r="BK39" s="30">
        <v>210.0</v>
      </c>
      <c r="BL39" s="30"/>
      <c r="BM39" s="3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 t="s">
        <v>212</v>
      </c>
      <c r="CA39" s="1" t="s">
        <v>213</v>
      </c>
      <c r="CB39" s="1">
        <v>75.0</v>
      </c>
      <c r="CC39" s="1">
        <v>85.0</v>
      </c>
      <c r="CD39" s="1">
        <v>200.0</v>
      </c>
      <c r="CE39" s="1">
        <v>210.0</v>
      </c>
      <c r="CF39" s="1"/>
      <c r="CG39" s="12"/>
      <c r="CH39" s="125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11"/>
      <c r="DF39" s="1"/>
      <c r="DG39" s="1"/>
      <c r="DH39" s="147"/>
      <c r="DI39" s="148"/>
      <c r="DJ39" s="140" t="s">
        <v>321</v>
      </c>
      <c r="DK39" s="140">
        <v>26.0</v>
      </c>
      <c r="DL39" s="140">
        <v>26.0</v>
      </c>
      <c r="DM39" s="140">
        <v>26.0</v>
      </c>
      <c r="DN39" s="140">
        <f t="shared" ref="DN39:DP39" si="21">3.6*DK39</f>
        <v>93.6</v>
      </c>
      <c r="DO39" s="140">
        <f t="shared" si="21"/>
        <v>93.6</v>
      </c>
      <c r="DP39" s="140">
        <f t="shared" si="21"/>
        <v>93.6</v>
      </c>
      <c r="DQ39" s="143" t="s">
        <v>280</v>
      </c>
      <c r="DR39" s="98"/>
      <c r="DS39" s="98"/>
      <c r="DT39" s="98"/>
      <c r="DU39" s="98"/>
      <c r="DV39" s="98"/>
      <c r="DW39" s="98"/>
      <c r="DX39" s="98"/>
      <c r="DY39" s="98"/>
      <c r="DZ39" s="98"/>
      <c r="EA39" s="98"/>
      <c r="EB39" s="98"/>
      <c r="ED39" s="12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11"/>
      <c r="GB39" s="12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11"/>
      <c r="JT39" s="1" t="s">
        <v>47</v>
      </c>
      <c r="JU39" s="1" t="s">
        <v>47</v>
      </c>
      <c r="JV39" s="1" t="s">
        <v>47</v>
      </c>
      <c r="JW39" s="1" t="s">
        <v>322</v>
      </c>
      <c r="JX39" s="1" t="s">
        <v>323</v>
      </c>
      <c r="JY39" s="1" t="s">
        <v>324</v>
      </c>
      <c r="JZ39" s="1" t="s">
        <v>325</v>
      </c>
      <c r="KA39" s="1" t="s">
        <v>326</v>
      </c>
      <c r="KB39" s="1" t="s">
        <v>327</v>
      </c>
      <c r="KC39" s="1" t="s">
        <v>47</v>
      </c>
      <c r="KD39" s="1" t="s">
        <v>47</v>
      </c>
      <c r="KE39" s="1" t="s">
        <v>47</v>
      </c>
      <c r="KF39" s="1" t="s">
        <v>328</v>
      </c>
      <c r="KG39" s="1" t="s">
        <v>329</v>
      </c>
      <c r="KH39" s="1" t="s">
        <v>330</v>
      </c>
      <c r="KI39" s="1" t="s">
        <v>47</v>
      </c>
      <c r="KJ39" s="1" t="s">
        <v>47</v>
      </c>
      <c r="KK39" s="1" t="s">
        <v>47</v>
      </c>
      <c r="KL39" s="1" t="s">
        <v>47</v>
      </c>
      <c r="KM39" s="1" t="s">
        <v>47</v>
      </c>
      <c r="KN39" s="1" t="s">
        <v>47</v>
      </c>
      <c r="KO39" s="1" t="s">
        <v>331</v>
      </c>
      <c r="KP39" s="1" t="s">
        <v>332</v>
      </c>
      <c r="KQ39" s="1" t="s">
        <v>333</v>
      </c>
      <c r="KR39" s="1" t="s">
        <v>334</v>
      </c>
      <c r="KS39" s="1" t="s">
        <v>335</v>
      </c>
      <c r="KT39" s="1" t="s">
        <v>336</v>
      </c>
      <c r="KU39" s="1" t="s">
        <v>337</v>
      </c>
      <c r="KV39" s="1" t="s">
        <v>338</v>
      </c>
      <c r="KW39" s="1" t="s">
        <v>339</v>
      </c>
      <c r="KX39" s="1" t="s">
        <v>340</v>
      </c>
      <c r="KY39" s="1" t="s">
        <v>341</v>
      </c>
      <c r="KZ39" s="1" t="s">
        <v>342</v>
      </c>
      <c r="LA39" s="58" t="s">
        <v>343</v>
      </c>
      <c r="LB39" s="1">
        <v>4580.0</v>
      </c>
      <c r="LC39" s="1" t="s">
        <v>308</v>
      </c>
      <c r="LD39" s="1" t="s">
        <v>309</v>
      </c>
      <c r="LE39" s="1" t="s">
        <v>308</v>
      </c>
      <c r="LF39" s="1" t="s">
        <v>47</v>
      </c>
      <c r="LG39" s="1" t="s">
        <v>47</v>
      </c>
      <c r="LH39" s="1" t="s">
        <v>310</v>
      </c>
      <c r="LI39" s="1">
        <v>22.0</v>
      </c>
      <c r="LJ39" s="1" t="s">
        <v>344</v>
      </c>
      <c r="LK39" s="1" t="s">
        <v>47</v>
      </c>
      <c r="LL39" s="1">
        <v>38.0</v>
      </c>
      <c r="LM39" s="1" t="s">
        <v>345</v>
      </c>
      <c r="LN39" s="1" t="s">
        <v>346</v>
      </c>
      <c r="LO39" s="1" t="s">
        <v>47</v>
      </c>
      <c r="LP39" s="1" t="s">
        <v>47</v>
      </c>
    </row>
    <row r="40" ht="15.75" customHeight="1">
      <c r="A40" s="131"/>
      <c r="B40" s="38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1"/>
      <c r="N40" s="132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1"/>
      <c r="AC40" s="38"/>
      <c r="AD40" s="30"/>
      <c r="AE40" s="30"/>
      <c r="AF40" s="30"/>
      <c r="AG40" s="30"/>
      <c r="AH40" s="30"/>
      <c r="AI40" s="30"/>
      <c r="AJ40" s="30"/>
      <c r="AK40" s="30"/>
      <c r="AL40" s="30"/>
      <c r="AM40" s="123"/>
      <c r="AN40" s="30"/>
      <c r="AO40" s="30"/>
      <c r="AP40" s="30"/>
      <c r="AQ40" s="30"/>
      <c r="AR40" s="30"/>
      <c r="AS40" s="30"/>
      <c r="AT40" s="30"/>
      <c r="AU40" s="30"/>
      <c r="AV40" s="123"/>
      <c r="AW40" s="123"/>
      <c r="AX40" s="123"/>
      <c r="AY40" s="123"/>
      <c r="AZ40" s="123"/>
      <c r="BA40" s="123"/>
      <c r="BB40" s="123"/>
      <c r="BC40" s="123"/>
      <c r="BD40" s="30"/>
      <c r="BE40" s="30"/>
      <c r="BF40" s="30"/>
      <c r="BG40" s="30"/>
      <c r="BH40" s="30"/>
      <c r="BI40" s="30"/>
      <c r="BJ40" s="30"/>
      <c r="BK40" s="30"/>
      <c r="BL40" s="30"/>
      <c r="BM40" s="3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2"/>
      <c r="CH40" s="125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11"/>
      <c r="DF40" s="1"/>
      <c r="DG40" s="1"/>
      <c r="DH40" s="147"/>
      <c r="DI40" s="149" t="s">
        <v>347</v>
      </c>
      <c r="DJ40" s="150" t="s">
        <v>348</v>
      </c>
      <c r="DK40" s="151">
        <f t="shared" ref="DK40:DM40" si="22">DN40/3.6</f>
        <v>77.77777778</v>
      </c>
      <c r="DL40" s="151">
        <f t="shared" si="22"/>
        <v>77.77777778</v>
      </c>
      <c r="DM40" s="151">
        <f t="shared" si="22"/>
        <v>77.77777778</v>
      </c>
      <c r="DN40" s="150">
        <v>280.0</v>
      </c>
      <c r="DO40" s="150">
        <v>280.0</v>
      </c>
      <c r="DP40" s="150">
        <v>280.0</v>
      </c>
      <c r="DQ40" s="143" t="s">
        <v>349</v>
      </c>
      <c r="DR40" s="98"/>
      <c r="DS40" s="98"/>
      <c r="DT40" s="98"/>
      <c r="DU40" s="98"/>
      <c r="DV40" s="98"/>
      <c r="DW40" s="98"/>
      <c r="DX40" s="98"/>
      <c r="DY40" s="98"/>
      <c r="DZ40" s="98"/>
      <c r="EA40" s="98"/>
      <c r="EB40" s="98"/>
      <c r="ED40" s="12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11"/>
      <c r="GB40" s="12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1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58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</row>
    <row r="41" ht="15.75" customHeight="1">
      <c r="A41" s="131"/>
      <c r="B41" s="3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1"/>
      <c r="N41" s="132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1"/>
      <c r="AC41" s="38"/>
      <c r="AD41" s="30"/>
      <c r="AE41" s="30"/>
      <c r="AF41" s="30"/>
      <c r="AG41" s="30"/>
      <c r="AH41" s="30"/>
      <c r="AI41" s="30"/>
      <c r="AJ41" s="30"/>
      <c r="AK41" s="30"/>
      <c r="AL41" s="30"/>
      <c r="AM41" s="123"/>
      <c r="AN41" s="30"/>
      <c r="AO41" s="30"/>
      <c r="AP41" s="30"/>
      <c r="AQ41" s="30"/>
      <c r="AR41" s="30"/>
      <c r="AS41" s="30"/>
      <c r="AT41" s="30"/>
      <c r="AU41" s="30"/>
      <c r="AV41" s="123"/>
      <c r="AW41" s="123"/>
      <c r="AX41" s="123"/>
      <c r="AY41" s="123"/>
      <c r="AZ41" s="123"/>
      <c r="BA41" s="123"/>
      <c r="BB41" s="123"/>
      <c r="BC41" s="123"/>
      <c r="BD41" s="30"/>
      <c r="BE41" s="30"/>
      <c r="BF41" s="30"/>
      <c r="BG41" s="30"/>
      <c r="BH41" s="30"/>
      <c r="BI41" s="30"/>
      <c r="BJ41" s="30"/>
      <c r="BK41" s="30"/>
      <c r="BL41" s="30"/>
      <c r="BM41" s="3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2"/>
      <c r="CH41" s="125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11"/>
      <c r="DF41" s="1"/>
      <c r="DG41" s="1"/>
      <c r="DH41" s="147"/>
      <c r="DI41" s="152"/>
      <c r="DJ41" s="150" t="s">
        <v>348</v>
      </c>
      <c r="DK41" s="151">
        <f t="shared" ref="DK41:DM41" si="23">DN41/3.6</f>
        <v>66.94444444</v>
      </c>
      <c r="DL41" s="151">
        <f t="shared" si="23"/>
        <v>80.55555556</v>
      </c>
      <c r="DM41" s="151">
        <f t="shared" si="23"/>
        <v>94.16666667</v>
      </c>
      <c r="DN41" s="150">
        <v>241.0</v>
      </c>
      <c r="DO41" s="153">
        <f>(DN41+DP41)/2</f>
        <v>290</v>
      </c>
      <c r="DP41" s="150">
        <v>339.0</v>
      </c>
      <c r="DQ41" s="143" t="s">
        <v>272</v>
      </c>
      <c r="DR41" s="98"/>
      <c r="DS41" s="98"/>
      <c r="DT41" s="98"/>
      <c r="DU41" s="98"/>
      <c r="DV41" s="98"/>
      <c r="DW41" s="98"/>
      <c r="DX41" s="98"/>
      <c r="DY41" s="98"/>
      <c r="DZ41" s="98"/>
      <c r="EA41" s="98"/>
      <c r="EB41" s="98"/>
      <c r="ED41" s="12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11"/>
      <c r="GB41" s="12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1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58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</row>
    <row r="42" ht="15.75" customHeight="1">
      <c r="A42" s="131" t="s">
        <v>350</v>
      </c>
      <c r="B42" s="38" t="s">
        <v>47</v>
      </c>
      <c r="C42" s="30" t="s">
        <v>315</v>
      </c>
      <c r="D42" s="30" t="s">
        <v>316</v>
      </c>
      <c r="E42" s="30" t="s">
        <v>317</v>
      </c>
      <c r="F42" s="30" t="s">
        <v>318</v>
      </c>
      <c r="G42" s="30">
        <v>0.0</v>
      </c>
      <c r="H42" s="30" t="s">
        <v>317</v>
      </c>
      <c r="I42" s="30" t="s">
        <v>319</v>
      </c>
      <c r="J42" s="30" t="s">
        <v>317</v>
      </c>
      <c r="K42" s="30" t="s">
        <v>320</v>
      </c>
      <c r="L42" s="30" t="s">
        <v>316</v>
      </c>
      <c r="M42" s="1"/>
      <c r="N42" s="132" t="s">
        <v>24</v>
      </c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1"/>
      <c r="AC42" s="38">
        <v>99.5</v>
      </c>
      <c r="AD42" s="30">
        <v>110.0</v>
      </c>
      <c r="AE42" s="30">
        <v>54.8</v>
      </c>
      <c r="AF42" s="30">
        <v>65.1</v>
      </c>
      <c r="AG42" s="30">
        <v>7.79</v>
      </c>
      <c r="AH42" s="30">
        <v>8.59</v>
      </c>
      <c r="AI42" s="30">
        <v>4.3</v>
      </c>
      <c r="AJ42" s="30">
        <v>5.1</v>
      </c>
      <c r="AK42" s="30">
        <v>126.0</v>
      </c>
      <c r="AL42" s="30">
        <v>140.0</v>
      </c>
      <c r="AM42" s="123" t="s">
        <v>24</v>
      </c>
      <c r="AN42" s="30">
        <v>19.8</v>
      </c>
      <c r="AO42" s="30">
        <v>21.9</v>
      </c>
      <c r="AP42" s="30">
        <v>1.55</v>
      </c>
      <c r="AQ42" s="30">
        <v>1.72</v>
      </c>
      <c r="AR42" s="30">
        <v>49.4</v>
      </c>
      <c r="AS42" s="30">
        <v>54.6</v>
      </c>
      <c r="AT42" s="30">
        <f t="shared" ref="AT42:AU42" si="24">(1-AR42*0.01)*AC42+AN42*AR42*0.01</f>
        <v>60.1282</v>
      </c>
      <c r="AU42" s="30">
        <f t="shared" si="24"/>
        <v>61.8974</v>
      </c>
      <c r="AV42" s="123" t="s">
        <v>24</v>
      </c>
      <c r="AW42" s="123" t="s">
        <v>71</v>
      </c>
      <c r="AX42" s="123" t="s">
        <v>47</v>
      </c>
      <c r="AY42" s="123"/>
      <c r="AZ42" s="123"/>
      <c r="BA42" s="123" t="s">
        <v>47</v>
      </c>
      <c r="BB42" s="123" t="s">
        <v>71</v>
      </c>
      <c r="BC42" s="123" t="s">
        <v>71</v>
      </c>
      <c r="BD42" s="30">
        <v>11.0</v>
      </c>
      <c r="BE42" s="30">
        <v>13.1</v>
      </c>
      <c r="BF42" s="30">
        <v>886000.0</v>
      </c>
      <c r="BG42" s="30">
        <v>108000.0</v>
      </c>
      <c r="BH42" s="30">
        <v>8100.0</v>
      </c>
      <c r="BI42" s="30">
        <v>8250.0</v>
      </c>
      <c r="BJ42" s="30">
        <v>200.0</v>
      </c>
      <c r="BK42" s="30">
        <v>210.0</v>
      </c>
      <c r="BL42" s="30"/>
      <c r="BM42" s="3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 t="s">
        <v>212</v>
      </c>
      <c r="CA42" s="1" t="s">
        <v>213</v>
      </c>
      <c r="CB42" s="1">
        <v>75.0</v>
      </c>
      <c r="CC42" s="1">
        <v>85.0</v>
      </c>
      <c r="CD42" s="1">
        <v>200.0</v>
      </c>
      <c r="CE42" s="1">
        <v>210.0</v>
      </c>
      <c r="CF42" s="1"/>
      <c r="CG42" s="12"/>
      <c r="CH42" s="125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11"/>
      <c r="DF42" s="1"/>
      <c r="DG42" s="1"/>
      <c r="DH42" s="147"/>
      <c r="DI42" s="154"/>
      <c r="DJ42" s="153" t="s">
        <v>279</v>
      </c>
      <c r="DK42" s="153">
        <v>27.0</v>
      </c>
      <c r="DL42" s="153">
        <v>44.0</v>
      </c>
      <c r="DM42" s="153">
        <v>61.0</v>
      </c>
      <c r="DN42" s="153">
        <f t="shared" ref="DN42:DP42" si="25">3.6*DK42</f>
        <v>97.2</v>
      </c>
      <c r="DO42" s="153">
        <f t="shared" si="25"/>
        <v>158.4</v>
      </c>
      <c r="DP42" s="153">
        <f t="shared" si="25"/>
        <v>219.6</v>
      </c>
      <c r="DQ42" s="143" t="s">
        <v>280</v>
      </c>
      <c r="DR42" s="98"/>
      <c r="DS42" s="98"/>
      <c r="DT42" s="98"/>
      <c r="DU42" s="98"/>
      <c r="DV42" s="98"/>
      <c r="DW42" s="98"/>
      <c r="DX42" s="98"/>
      <c r="DY42" s="98"/>
      <c r="DZ42" s="98"/>
      <c r="EA42" s="98"/>
      <c r="EB42" s="98"/>
      <c r="ED42" s="12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11"/>
      <c r="GB42" s="12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11"/>
      <c r="JT42" s="1" t="s">
        <v>47</v>
      </c>
      <c r="JU42" s="1" t="s">
        <v>47</v>
      </c>
      <c r="JV42" s="1" t="s">
        <v>47</v>
      </c>
      <c r="JW42" s="1" t="s">
        <v>322</v>
      </c>
      <c r="JX42" s="1" t="s">
        <v>323</v>
      </c>
      <c r="JY42" s="1" t="s">
        <v>324</v>
      </c>
      <c r="JZ42" s="1" t="s">
        <v>325</v>
      </c>
      <c r="KA42" s="1" t="s">
        <v>326</v>
      </c>
      <c r="KB42" s="1" t="s">
        <v>327</v>
      </c>
      <c r="KC42" s="1" t="s">
        <v>47</v>
      </c>
      <c r="KD42" s="1" t="s">
        <v>47</v>
      </c>
      <c r="KE42" s="1" t="s">
        <v>47</v>
      </c>
      <c r="KF42" s="1" t="s">
        <v>328</v>
      </c>
      <c r="KG42" s="1" t="s">
        <v>329</v>
      </c>
      <c r="KH42" s="1" t="s">
        <v>330</v>
      </c>
      <c r="KI42" s="1" t="s">
        <v>47</v>
      </c>
      <c r="KJ42" s="1" t="s">
        <v>47</v>
      </c>
      <c r="KK42" s="1" t="s">
        <v>47</v>
      </c>
      <c r="KL42" s="1" t="s">
        <v>47</v>
      </c>
      <c r="KM42" s="1" t="s">
        <v>47</v>
      </c>
      <c r="KN42" s="1" t="s">
        <v>47</v>
      </c>
      <c r="KO42" s="1" t="s">
        <v>331</v>
      </c>
      <c r="KP42" s="1" t="s">
        <v>332</v>
      </c>
      <c r="KQ42" s="1" t="s">
        <v>333</v>
      </c>
      <c r="KR42" s="1" t="s">
        <v>334</v>
      </c>
      <c r="KS42" s="1" t="s">
        <v>335</v>
      </c>
      <c r="KT42" s="1" t="s">
        <v>336</v>
      </c>
      <c r="KU42" s="1" t="s">
        <v>337</v>
      </c>
      <c r="KV42" s="1" t="s">
        <v>338</v>
      </c>
      <c r="KW42" s="1" t="s">
        <v>339</v>
      </c>
      <c r="KX42" s="1" t="s">
        <v>340</v>
      </c>
      <c r="KY42" s="1" t="s">
        <v>341</v>
      </c>
      <c r="KZ42" s="1" t="s">
        <v>342</v>
      </c>
      <c r="LA42" s="58" t="s">
        <v>343</v>
      </c>
      <c r="LB42" s="1" t="s">
        <v>47</v>
      </c>
      <c r="LC42" s="1" t="s">
        <v>308</v>
      </c>
      <c r="LD42" s="1" t="s">
        <v>309</v>
      </c>
      <c r="LE42" s="1" t="s">
        <v>308</v>
      </c>
      <c r="LF42" s="1" t="s">
        <v>47</v>
      </c>
      <c r="LG42" s="1" t="s">
        <v>47</v>
      </c>
      <c r="LH42" s="1" t="s">
        <v>47</v>
      </c>
      <c r="LI42" s="1">
        <v>22.0</v>
      </c>
      <c r="LJ42" s="1" t="s">
        <v>344</v>
      </c>
      <c r="LK42" s="1" t="s">
        <v>47</v>
      </c>
      <c r="LL42" s="1">
        <v>38.0</v>
      </c>
      <c r="LM42" s="1" t="s">
        <v>345</v>
      </c>
      <c r="LN42" s="1" t="s">
        <v>346</v>
      </c>
      <c r="LO42" s="1" t="s">
        <v>47</v>
      </c>
      <c r="LP42" s="1" t="s">
        <v>47</v>
      </c>
    </row>
    <row r="43" ht="15.75" customHeight="1">
      <c r="A43" s="131" t="s">
        <v>351</v>
      </c>
      <c r="B43" s="38" t="s">
        <v>47</v>
      </c>
      <c r="C43" s="30" t="s">
        <v>352</v>
      </c>
      <c r="D43" s="30" t="s">
        <v>316</v>
      </c>
      <c r="E43" s="30" t="s">
        <v>317</v>
      </c>
      <c r="F43" s="30" t="s">
        <v>353</v>
      </c>
      <c r="G43" s="30">
        <v>0.0</v>
      </c>
      <c r="H43" s="30" t="s">
        <v>317</v>
      </c>
      <c r="I43" s="30" t="s">
        <v>354</v>
      </c>
      <c r="J43" s="30" t="s">
        <v>317</v>
      </c>
      <c r="K43" s="30" t="s">
        <v>320</v>
      </c>
      <c r="L43" s="30" t="s">
        <v>316</v>
      </c>
      <c r="M43" s="1"/>
      <c r="N43" s="132" t="s">
        <v>24</v>
      </c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1"/>
      <c r="AC43" s="38">
        <v>105.0</v>
      </c>
      <c r="AD43" s="30">
        <v>116.0</v>
      </c>
      <c r="AE43" s="30">
        <v>57.6</v>
      </c>
      <c r="AF43" s="30">
        <v>68.4</v>
      </c>
      <c r="AG43" s="30">
        <v>8.17</v>
      </c>
      <c r="AH43" s="30">
        <v>9.01</v>
      </c>
      <c r="AI43" s="30">
        <v>4.5</v>
      </c>
      <c r="AJ43" s="30">
        <v>5.34</v>
      </c>
      <c r="AK43" s="30">
        <v>132.0</v>
      </c>
      <c r="AL43" s="30">
        <v>146.0</v>
      </c>
      <c r="AM43" s="123" t="s">
        <v>24</v>
      </c>
      <c r="AN43" s="30">
        <v>20.6</v>
      </c>
      <c r="AO43" s="30">
        <v>22.7</v>
      </c>
      <c r="AP43" s="30">
        <v>1.62</v>
      </c>
      <c r="AQ43" s="30">
        <v>1.79</v>
      </c>
      <c r="AR43" s="30">
        <v>49.4</v>
      </c>
      <c r="AS43" s="30">
        <v>54.6</v>
      </c>
      <c r="AT43" s="30">
        <f t="shared" ref="AT43:AU43" si="26">(1-AR43*0.01)*AC43+AN43*AR43*0.01</f>
        <v>63.3064</v>
      </c>
      <c r="AU43" s="30">
        <f t="shared" si="26"/>
        <v>65.0582</v>
      </c>
      <c r="AV43" s="123" t="s">
        <v>24</v>
      </c>
      <c r="AW43" s="123" t="s">
        <v>71</v>
      </c>
      <c r="AX43" s="123" t="s">
        <v>47</v>
      </c>
      <c r="AY43" s="123"/>
      <c r="AZ43" s="123"/>
      <c r="BA43" s="123" t="s">
        <v>47</v>
      </c>
      <c r="BB43" s="123" t="s">
        <v>71</v>
      </c>
      <c r="BC43" s="123" t="s">
        <v>71</v>
      </c>
      <c r="BD43" s="30">
        <v>11.4</v>
      </c>
      <c r="BE43" s="30">
        <v>13.7</v>
      </c>
      <c r="BF43" s="30">
        <v>92900.0</v>
      </c>
      <c r="BG43" s="30">
        <v>114000.0</v>
      </c>
      <c r="BH43" s="30">
        <v>8150.0</v>
      </c>
      <c r="BI43" s="30">
        <v>8350.0</v>
      </c>
      <c r="BJ43" s="30">
        <v>200.0</v>
      </c>
      <c r="BK43" s="30">
        <v>210.0</v>
      </c>
      <c r="BL43" s="30"/>
      <c r="BM43" s="3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 t="s">
        <v>212</v>
      </c>
      <c r="CA43" s="1" t="s">
        <v>213</v>
      </c>
      <c r="CB43" s="1">
        <v>75.0</v>
      </c>
      <c r="CC43" s="1">
        <v>85.0</v>
      </c>
      <c r="CD43" s="1">
        <v>200.0</v>
      </c>
      <c r="CE43" s="1">
        <v>210.0</v>
      </c>
      <c r="CF43" s="1"/>
      <c r="CG43" s="12"/>
      <c r="CH43" s="125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11"/>
      <c r="DF43" s="1"/>
      <c r="DG43" s="1"/>
      <c r="DH43" s="147"/>
      <c r="DI43" s="155" t="s">
        <v>355</v>
      </c>
      <c r="DJ43" s="156" t="s">
        <v>356</v>
      </c>
      <c r="DK43" s="157">
        <v>34.0</v>
      </c>
      <c r="DL43" s="157">
        <v>35.0</v>
      </c>
      <c r="DM43" s="158">
        <v>36.0</v>
      </c>
      <c r="DN43" s="159">
        <f t="shared" ref="DN43:DP43" si="27">3.6*DK43</f>
        <v>122.4</v>
      </c>
      <c r="DO43" s="157">
        <f t="shared" si="27"/>
        <v>126</v>
      </c>
      <c r="DP43" s="160">
        <f t="shared" si="27"/>
        <v>129.6</v>
      </c>
      <c r="DQ43" s="143" t="s">
        <v>280</v>
      </c>
      <c r="DR43" s="98"/>
      <c r="DS43" s="98"/>
      <c r="DT43" s="98"/>
      <c r="DU43" s="98"/>
      <c r="DV43" s="98"/>
      <c r="DW43" s="98"/>
      <c r="DX43" s="98"/>
      <c r="DY43" s="98"/>
      <c r="DZ43" s="98"/>
      <c r="EA43" s="98"/>
      <c r="EB43" s="98"/>
      <c r="ED43" s="12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11"/>
      <c r="GB43" s="12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11"/>
      <c r="JT43" s="1" t="s">
        <v>357</v>
      </c>
      <c r="JU43" s="1" t="s">
        <v>358</v>
      </c>
      <c r="JV43" s="1" t="s">
        <v>359</v>
      </c>
      <c r="JW43" s="1" t="s">
        <v>360</v>
      </c>
      <c r="JX43" s="1" t="s">
        <v>361</v>
      </c>
      <c r="JY43" s="1" t="s">
        <v>362</v>
      </c>
      <c r="JZ43" s="1" t="s">
        <v>363</v>
      </c>
      <c r="KA43" s="1" t="s">
        <v>364</v>
      </c>
      <c r="KB43" s="1" t="s">
        <v>365</v>
      </c>
      <c r="KC43" s="1" t="s">
        <v>47</v>
      </c>
      <c r="KD43" s="1" t="s">
        <v>47</v>
      </c>
      <c r="KE43" s="1" t="s">
        <v>47</v>
      </c>
      <c r="KF43" s="1" t="s">
        <v>366</v>
      </c>
      <c r="KG43" s="1" t="s">
        <v>367</v>
      </c>
      <c r="KH43" s="1" t="s">
        <v>368</v>
      </c>
      <c r="KI43" s="1" t="s">
        <v>369</v>
      </c>
      <c r="KJ43" s="1" t="s">
        <v>370</v>
      </c>
      <c r="KK43" s="1" t="s">
        <v>371</v>
      </c>
      <c r="KL43" s="1" t="s">
        <v>372</v>
      </c>
      <c r="KM43" s="1" t="s">
        <v>373</v>
      </c>
      <c r="KN43" s="1" t="s">
        <v>374</v>
      </c>
      <c r="KO43" s="1" t="s">
        <v>375</v>
      </c>
      <c r="KP43" s="1" t="s">
        <v>376</v>
      </c>
      <c r="KQ43" s="1" t="s">
        <v>377</v>
      </c>
      <c r="KR43" s="1" t="s">
        <v>378</v>
      </c>
      <c r="KS43" s="1" t="s">
        <v>379</v>
      </c>
      <c r="KT43" s="1" t="s">
        <v>380</v>
      </c>
      <c r="KU43" s="1" t="s">
        <v>381</v>
      </c>
      <c r="KV43" s="1" t="s">
        <v>382</v>
      </c>
      <c r="KW43" s="1" t="s">
        <v>383</v>
      </c>
      <c r="KX43" s="1" t="s">
        <v>384</v>
      </c>
      <c r="KY43" s="1" t="s">
        <v>385</v>
      </c>
      <c r="KZ43" s="1" t="s">
        <v>386</v>
      </c>
      <c r="LA43" s="1" t="s">
        <v>387</v>
      </c>
      <c r="LB43" s="1" t="s">
        <v>47</v>
      </c>
      <c r="LC43" s="1" t="s">
        <v>388</v>
      </c>
      <c r="LD43" s="1" t="s">
        <v>389</v>
      </c>
      <c r="LE43" s="1" t="s">
        <v>388</v>
      </c>
      <c r="LF43" s="1" t="s">
        <v>390</v>
      </c>
      <c r="LG43" s="1" t="s">
        <v>391</v>
      </c>
      <c r="LH43" s="1" t="s">
        <v>392</v>
      </c>
      <c r="LI43" s="1">
        <v>28.0</v>
      </c>
      <c r="LJ43" s="1" t="s">
        <v>393</v>
      </c>
      <c r="LK43" s="1" t="s">
        <v>394</v>
      </c>
      <c r="LL43" s="1" t="s">
        <v>47</v>
      </c>
      <c r="LM43" s="1" t="s">
        <v>395</v>
      </c>
      <c r="LN43" s="1" t="s">
        <v>396</v>
      </c>
      <c r="LO43" s="1" t="s">
        <v>397</v>
      </c>
      <c r="LP43" s="1" t="s">
        <v>398</v>
      </c>
    </row>
    <row r="44" ht="15.75" customHeight="1">
      <c r="A44" s="131" t="s">
        <v>399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32" t="s">
        <v>24</v>
      </c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1"/>
      <c r="AC44" s="38">
        <v>105.0</v>
      </c>
      <c r="AD44" s="30">
        <v>116.0</v>
      </c>
      <c r="AE44" s="30">
        <v>57.6</v>
      </c>
      <c r="AF44" s="30">
        <v>68.4</v>
      </c>
      <c r="AG44" s="30">
        <v>8.17</v>
      </c>
      <c r="AH44" s="30">
        <v>9.01</v>
      </c>
      <c r="AI44" s="30">
        <v>4.5</v>
      </c>
      <c r="AJ44" s="30">
        <v>5.34</v>
      </c>
      <c r="AK44" s="30">
        <v>132.0</v>
      </c>
      <c r="AL44" s="30">
        <v>146.0</v>
      </c>
      <c r="AM44" s="123" t="s">
        <v>24</v>
      </c>
      <c r="AN44" s="30">
        <v>20.6</v>
      </c>
      <c r="AO44" s="30">
        <v>22.7</v>
      </c>
      <c r="AP44" s="30">
        <v>1.62</v>
      </c>
      <c r="AQ44" s="30">
        <v>1.79</v>
      </c>
      <c r="AR44" s="30">
        <v>49.4</v>
      </c>
      <c r="AS44" s="30">
        <v>54.6</v>
      </c>
      <c r="AT44" s="30">
        <f t="shared" ref="AT44:AU44" si="28">(1-AR44*0.01)*AC44+AN44*AR44*0.01</f>
        <v>63.3064</v>
      </c>
      <c r="AU44" s="30">
        <f t="shared" si="28"/>
        <v>65.0582</v>
      </c>
      <c r="AV44" s="123" t="s">
        <v>24</v>
      </c>
      <c r="AW44" s="123" t="s">
        <v>71</v>
      </c>
      <c r="AX44" s="123" t="s">
        <v>47</v>
      </c>
      <c r="AY44" s="123"/>
      <c r="AZ44" s="123"/>
      <c r="BA44" s="123" t="s">
        <v>47</v>
      </c>
      <c r="BB44" s="123" t="s">
        <v>71</v>
      </c>
      <c r="BC44" s="123" t="s">
        <v>71</v>
      </c>
      <c r="BD44" s="30">
        <v>11.4</v>
      </c>
      <c r="BE44" s="30">
        <v>13.7</v>
      </c>
      <c r="BF44" s="30">
        <v>92900.0</v>
      </c>
      <c r="BG44" s="30">
        <v>114000.0</v>
      </c>
      <c r="BH44" s="30">
        <v>8150.0</v>
      </c>
      <c r="BI44" s="30">
        <v>8350.0</v>
      </c>
      <c r="BJ44" s="30">
        <v>200.0</v>
      </c>
      <c r="BK44" s="30">
        <v>210.0</v>
      </c>
      <c r="BL44" s="30"/>
      <c r="BM44" s="3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 t="s">
        <v>212</v>
      </c>
      <c r="CA44" s="1" t="s">
        <v>213</v>
      </c>
      <c r="CB44" s="1">
        <v>75.0</v>
      </c>
      <c r="CC44" s="1">
        <v>85.0</v>
      </c>
      <c r="CD44" s="1">
        <v>200.0</v>
      </c>
      <c r="CE44" s="1">
        <v>210.0</v>
      </c>
      <c r="CF44" s="1"/>
      <c r="CG44" s="12"/>
      <c r="CH44" s="125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11"/>
      <c r="DF44" s="1"/>
      <c r="DG44" s="1"/>
      <c r="DH44" s="147"/>
      <c r="DI44" s="161"/>
      <c r="DJ44" s="156" t="s">
        <v>400</v>
      </c>
      <c r="DK44" s="157">
        <v>67.0</v>
      </c>
      <c r="DL44" s="157">
        <v>67.0</v>
      </c>
      <c r="DM44" s="158">
        <v>67.0</v>
      </c>
      <c r="DN44" s="159">
        <f t="shared" ref="DN44:DP44" si="29">3.6*DK44</f>
        <v>241.2</v>
      </c>
      <c r="DO44" s="157">
        <f t="shared" si="29"/>
        <v>241.2</v>
      </c>
      <c r="DP44" s="160">
        <f t="shared" si="29"/>
        <v>241.2</v>
      </c>
      <c r="DQ44" s="143" t="s">
        <v>280</v>
      </c>
      <c r="DR44" s="98"/>
      <c r="DS44" s="98"/>
      <c r="DT44" s="98"/>
      <c r="DU44" s="98"/>
      <c r="DV44" s="98"/>
      <c r="DW44" s="98"/>
      <c r="DX44" s="98"/>
      <c r="DY44" s="98"/>
      <c r="DZ44" s="98"/>
      <c r="EA44" s="98"/>
      <c r="EB44" s="98"/>
      <c r="ED44" s="12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11"/>
      <c r="GB44" s="12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11"/>
      <c r="JT44" s="1" t="s">
        <v>357</v>
      </c>
      <c r="JU44" s="1" t="s">
        <v>401</v>
      </c>
      <c r="JV44" s="1" t="s">
        <v>359</v>
      </c>
      <c r="JW44" s="1" t="s">
        <v>402</v>
      </c>
      <c r="JX44" s="1" t="s">
        <v>403</v>
      </c>
      <c r="JY44" s="1" t="s">
        <v>404</v>
      </c>
      <c r="JZ44" s="1" t="s">
        <v>405</v>
      </c>
      <c r="KA44" s="1" t="s">
        <v>406</v>
      </c>
      <c r="KB44" s="1" t="s">
        <v>407</v>
      </c>
      <c r="KC44" s="1" t="s">
        <v>47</v>
      </c>
      <c r="KD44" s="1" t="s">
        <v>47</v>
      </c>
      <c r="KE44" s="1" t="s">
        <v>47</v>
      </c>
      <c r="KF44" s="1" t="s">
        <v>408</v>
      </c>
      <c r="KG44" s="1" t="s">
        <v>409</v>
      </c>
      <c r="KH44" s="1" t="s">
        <v>410</v>
      </c>
      <c r="KI44" s="1" t="s">
        <v>411</v>
      </c>
      <c r="KJ44" s="1" t="s">
        <v>412</v>
      </c>
      <c r="KK44" s="1" t="s">
        <v>413</v>
      </c>
      <c r="KL44" s="1" t="s">
        <v>372</v>
      </c>
      <c r="KM44" s="1" t="s">
        <v>373</v>
      </c>
      <c r="KN44" s="1" t="s">
        <v>374</v>
      </c>
      <c r="KO44" s="1" t="s">
        <v>414</v>
      </c>
      <c r="KP44" s="1" t="s">
        <v>415</v>
      </c>
      <c r="KQ44" s="1" t="s">
        <v>416</v>
      </c>
      <c r="KR44" s="1" t="s">
        <v>417</v>
      </c>
      <c r="KS44" s="1" t="s">
        <v>418</v>
      </c>
      <c r="KT44" s="1" t="s">
        <v>419</v>
      </c>
      <c r="KU44" s="1" t="s">
        <v>381</v>
      </c>
      <c r="KV44" s="1" t="s">
        <v>382</v>
      </c>
      <c r="KW44" s="1" t="s">
        <v>420</v>
      </c>
      <c r="KX44" s="1" t="s">
        <v>421</v>
      </c>
      <c r="KY44" s="1" t="s">
        <v>422</v>
      </c>
      <c r="KZ44" s="1" t="s">
        <v>423</v>
      </c>
      <c r="LA44" s="58" t="s">
        <v>424</v>
      </c>
      <c r="LB44" s="1">
        <v>1420.0</v>
      </c>
      <c r="LC44" s="1" t="s">
        <v>421</v>
      </c>
      <c r="LD44" s="1" t="s">
        <v>425</v>
      </c>
      <c r="LE44" s="1" t="s">
        <v>421</v>
      </c>
      <c r="LF44" s="1" t="s">
        <v>426</v>
      </c>
      <c r="LG44" s="1" t="s">
        <v>427</v>
      </c>
      <c r="LH44" s="1" t="s">
        <v>310</v>
      </c>
      <c r="LI44" s="1">
        <v>20.0</v>
      </c>
      <c r="LJ44" s="1" t="s">
        <v>428</v>
      </c>
      <c r="LK44" s="1" t="s">
        <v>429</v>
      </c>
      <c r="LL44" s="1" t="s">
        <v>430</v>
      </c>
      <c r="LM44" s="1" t="s">
        <v>431</v>
      </c>
      <c r="LN44" s="1" t="s">
        <v>432</v>
      </c>
      <c r="LO44" s="1" t="s">
        <v>433</v>
      </c>
      <c r="LP44" s="1" t="s">
        <v>434</v>
      </c>
    </row>
    <row r="45" ht="15.75" customHeight="1">
      <c r="A45" s="13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32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1"/>
      <c r="AC45" s="38"/>
      <c r="AD45" s="30"/>
      <c r="AE45" s="30"/>
      <c r="AF45" s="30"/>
      <c r="AG45" s="30"/>
      <c r="AH45" s="30"/>
      <c r="AI45" s="30"/>
      <c r="AJ45" s="30"/>
      <c r="AK45" s="30"/>
      <c r="AL45" s="30"/>
      <c r="AM45" s="123"/>
      <c r="AN45" s="30"/>
      <c r="AO45" s="30"/>
      <c r="AP45" s="30"/>
      <c r="AQ45" s="30"/>
      <c r="AR45" s="30"/>
      <c r="AS45" s="30"/>
      <c r="AT45" s="30"/>
      <c r="AU45" s="30"/>
      <c r="AV45" s="123"/>
      <c r="AW45" s="123"/>
      <c r="AX45" s="123"/>
      <c r="AY45" s="123"/>
      <c r="AZ45" s="123"/>
      <c r="BA45" s="123"/>
      <c r="BB45" s="123"/>
      <c r="BC45" s="123"/>
      <c r="BD45" s="30"/>
      <c r="BE45" s="30"/>
      <c r="BF45" s="30"/>
      <c r="BG45" s="30"/>
      <c r="BH45" s="30"/>
      <c r="BI45" s="30"/>
      <c r="BJ45" s="30"/>
      <c r="BK45" s="30"/>
      <c r="BL45" s="30"/>
      <c r="BM45" s="3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2"/>
      <c r="CH45" s="125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11"/>
      <c r="DF45" s="1"/>
      <c r="DG45" s="1"/>
      <c r="DH45" s="147"/>
      <c r="DI45" s="161"/>
      <c r="DJ45" s="156" t="s">
        <v>435</v>
      </c>
      <c r="DK45" s="157">
        <v>44.0</v>
      </c>
      <c r="DL45" s="157">
        <v>44.0</v>
      </c>
      <c r="DM45" s="158">
        <v>44.0</v>
      </c>
      <c r="DN45" s="159">
        <f t="shared" ref="DN45:DP45" si="30">3.6*DK45</f>
        <v>158.4</v>
      </c>
      <c r="DO45" s="157">
        <f t="shared" si="30"/>
        <v>158.4</v>
      </c>
      <c r="DP45" s="160">
        <f t="shared" si="30"/>
        <v>158.4</v>
      </c>
      <c r="DQ45" s="143" t="s">
        <v>280</v>
      </c>
      <c r="DR45" s="98"/>
      <c r="DS45" s="98"/>
      <c r="DT45" s="98"/>
      <c r="DU45" s="98"/>
      <c r="DV45" s="98"/>
      <c r="DW45" s="98"/>
      <c r="DX45" s="98"/>
      <c r="DY45" s="98"/>
      <c r="DZ45" s="98"/>
      <c r="EA45" s="98"/>
      <c r="EB45" s="98"/>
      <c r="ED45" s="12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11"/>
      <c r="GB45" s="12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1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58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</row>
    <row r="46" ht="15.75" customHeight="1">
      <c r="A46" s="131" t="s">
        <v>436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32" t="s">
        <v>24</v>
      </c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1"/>
      <c r="AC46" s="38">
        <v>162.0</v>
      </c>
      <c r="AD46" s="30">
        <v>179.0</v>
      </c>
      <c r="AE46" s="30">
        <v>94.9</v>
      </c>
      <c r="AF46" s="30">
        <v>112.0</v>
      </c>
      <c r="AG46" s="30">
        <v>12.2</v>
      </c>
      <c r="AH46" s="30">
        <v>13.4</v>
      </c>
      <c r="AI46" s="30">
        <v>7.17</v>
      </c>
      <c r="AJ46" s="30">
        <v>8.43</v>
      </c>
      <c r="AK46" s="30">
        <v>206.0</v>
      </c>
      <c r="AL46" s="30">
        <v>227.0</v>
      </c>
      <c r="AM46" s="123" t="s">
        <v>24</v>
      </c>
      <c r="AN46" s="30">
        <v>28.6</v>
      </c>
      <c r="AO46" s="30">
        <v>31.7</v>
      </c>
      <c r="AP46" s="30">
        <v>2.25</v>
      </c>
      <c r="AQ46" s="30">
        <v>2.49</v>
      </c>
      <c r="AR46" s="30">
        <v>44.7</v>
      </c>
      <c r="AS46" s="30">
        <v>49.4</v>
      </c>
      <c r="AT46" s="30">
        <f t="shared" ref="AT46:AU46" si="31">(1-AR46*0.01)*AC46+AN46*AR46*0.01</f>
        <v>102.3702</v>
      </c>
      <c r="AU46" s="30">
        <f t="shared" si="31"/>
        <v>106.2338</v>
      </c>
      <c r="AV46" s="123" t="s">
        <v>24</v>
      </c>
      <c r="AW46" s="123" t="s">
        <v>71</v>
      </c>
      <c r="AX46" s="123" t="s">
        <v>47</v>
      </c>
      <c r="AY46" s="123"/>
      <c r="AZ46" s="123"/>
      <c r="BA46" s="123" t="s">
        <v>47</v>
      </c>
      <c r="BB46" s="123" t="s">
        <v>71</v>
      </c>
      <c r="BC46" s="123" t="s">
        <v>71</v>
      </c>
      <c r="BD46" s="30">
        <v>16.4</v>
      </c>
      <c r="BE46" s="30">
        <v>19.9</v>
      </c>
      <c r="BF46" s="30">
        <v>137000.0</v>
      </c>
      <c r="BG46" s="30">
        <v>170000.0</v>
      </c>
      <c r="BH46" s="30">
        <v>8400.0</v>
      </c>
      <c r="BI46" s="30">
        <v>8600.0</v>
      </c>
      <c r="BJ46" s="30">
        <v>200.0</v>
      </c>
      <c r="BK46" s="30">
        <v>215.0</v>
      </c>
      <c r="BL46" s="30"/>
      <c r="BM46" s="3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 t="s">
        <v>212</v>
      </c>
      <c r="CA46" s="1" t="s">
        <v>283</v>
      </c>
      <c r="CB46" s="1">
        <v>75.0</v>
      </c>
      <c r="CC46" s="1">
        <v>85.0</v>
      </c>
      <c r="CD46" s="1">
        <v>200.0</v>
      </c>
      <c r="CE46" s="1">
        <v>215.0</v>
      </c>
      <c r="CF46" s="1"/>
      <c r="CG46" s="12"/>
      <c r="CH46" s="125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11"/>
      <c r="DF46" s="1"/>
      <c r="DG46" s="1"/>
      <c r="DH46" s="147"/>
      <c r="DI46" s="162"/>
      <c r="DJ46" s="163" t="s">
        <v>437</v>
      </c>
      <c r="DK46" s="164">
        <f t="shared" ref="DK46:DM46" si="32">DN46/3.6</f>
        <v>292.2222222</v>
      </c>
      <c r="DL46" s="164">
        <f t="shared" si="32"/>
        <v>292.2222222</v>
      </c>
      <c r="DM46" s="164">
        <f t="shared" si="32"/>
        <v>292.2222222</v>
      </c>
      <c r="DN46" s="165">
        <v>1052.0</v>
      </c>
      <c r="DO46" s="165">
        <v>1052.0</v>
      </c>
      <c r="DP46" s="165">
        <v>1052.0</v>
      </c>
      <c r="DQ46" s="143" t="s">
        <v>438</v>
      </c>
      <c r="DR46" s="98"/>
      <c r="DS46" s="98"/>
      <c r="DT46" s="98"/>
      <c r="DU46" s="98"/>
      <c r="DV46" s="98"/>
      <c r="DW46" s="98"/>
      <c r="DX46" s="98"/>
      <c r="DY46" s="98"/>
      <c r="DZ46" s="98"/>
      <c r="EA46" s="98"/>
      <c r="EB46" s="98"/>
      <c r="ED46" s="12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11"/>
      <c r="GB46" s="12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11"/>
      <c r="JT46" s="1" t="s">
        <v>357</v>
      </c>
      <c r="JU46" s="1" t="s">
        <v>401</v>
      </c>
      <c r="JV46" s="1" t="s">
        <v>359</v>
      </c>
      <c r="JW46" s="1" t="s">
        <v>402</v>
      </c>
      <c r="JX46" s="1" t="s">
        <v>403</v>
      </c>
      <c r="JY46" s="1" t="s">
        <v>404</v>
      </c>
      <c r="JZ46" s="1" t="s">
        <v>405</v>
      </c>
      <c r="KA46" s="1" t="s">
        <v>406</v>
      </c>
      <c r="KB46" s="1" t="s">
        <v>407</v>
      </c>
      <c r="KC46" s="1" t="s">
        <v>47</v>
      </c>
      <c r="KD46" s="1" t="s">
        <v>47</v>
      </c>
      <c r="KE46" s="1" t="s">
        <v>47</v>
      </c>
      <c r="KF46" s="1" t="s">
        <v>408</v>
      </c>
      <c r="KG46" s="1" t="s">
        <v>409</v>
      </c>
      <c r="KH46" s="1" t="s">
        <v>410</v>
      </c>
      <c r="KI46" s="1" t="s">
        <v>411</v>
      </c>
      <c r="KJ46" s="1" t="s">
        <v>412</v>
      </c>
      <c r="KK46" s="1" t="s">
        <v>413</v>
      </c>
      <c r="KL46" s="1" t="s">
        <v>372</v>
      </c>
      <c r="KM46" s="1" t="s">
        <v>373</v>
      </c>
      <c r="KN46" s="1" t="s">
        <v>374</v>
      </c>
      <c r="KO46" s="1" t="s">
        <v>414</v>
      </c>
      <c r="KP46" s="1" t="s">
        <v>415</v>
      </c>
      <c r="KQ46" s="1" t="s">
        <v>416</v>
      </c>
      <c r="KR46" s="1" t="s">
        <v>417</v>
      </c>
      <c r="KS46" s="1" t="s">
        <v>418</v>
      </c>
      <c r="KT46" s="1" t="s">
        <v>419</v>
      </c>
      <c r="KU46" s="1" t="s">
        <v>381</v>
      </c>
      <c r="KV46" s="1" t="s">
        <v>382</v>
      </c>
      <c r="KW46" s="1" t="s">
        <v>420</v>
      </c>
      <c r="KX46" s="1" t="s">
        <v>439</v>
      </c>
      <c r="KY46" s="1" t="s">
        <v>440</v>
      </c>
      <c r="KZ46" s="1" t="s">
        <v>441</v>
      </c>
      <c r="LA46" s="58" t="s">
        <v>442</v>
      </c>
      <c r="LB46" s="1" t="s">
        <v>47</v>
      </c>
      <c r="LC46" s="1" t="s">
        <v>443</v>
      </c>
      <c r="LD46" s="1" t="s">
        <v>425</v>
      </c>
      <c r="LE46" s="1" t="s">
        <v>443</v>
      </c>
      <c r="LF46" s="1" t="s">
        <v>426</v>
      </c>
      <c r="LG46" s="1" t="s">
        <v>427</v>
      </c>
      <c r="LH46" s="1" t="s">
        <v>310</v>
      </c>
      <c r="LI46" s="1">
        <v>30.0</v>
      </c>
      <c r="LJ46" s="1" t="s">
        <v>444</v>
      </c>
      <c r="LK46" s="1">
        <v>48.0</v>
      </c>
      <c r="LL46" s="1">
        <v>0.0</v>
      </c>
      <c r="LM46" s="1" t="s">
        <v>445</v>
      </c>
      <c r="LN46" s="1" t="s">
        <v>446</v>
      </c>
      <c r="LO46" s="1" t="s">
        <v>447</v>
      </c>
      <c r="LP46" s="1" t="s">
        <v>448</v>
      </c>
    </row>
    <row r="47" ht="15.75" customHeight="1">
      <c r="A47" s="13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32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1"/>
      <c r="AC47" s="38"/>
      <c r="AD47" s="30"/>
      <c r="AE47" s="30"/>
      <c r="AF47" s="30"/>
      <c r="AG47" s="30"/>
      <c r="AH47" s="30"/>
      <c r="AI47" s="30"/>
      <c r="AJ47" s="30"/>
      <c r="AK47" s="30"/>
      <c r="AL47" s="30"/>
      <c r="AM47" s="123"/>
      <c r="AN47" s="30"/>
      <c r="AO47" s="30"/>
      <c r="AP47" s="30"/>
      <c r="AQ47" s="30"/>
      <c r="AR47" s="30"/>
      <c r="AS47" s="30"/>
      <c r="AT47" s="30"/>
      <c r="AU47" s="30"/>
      <c r="AV47" s="123"/>
      <c r="AW47" s="123"/>
      <c r="AX47" s="123"/>
      <c r="AY47" s="123"/>
      <c r="AZ47" s="123"/>
      <c r="BA47" s="123"/>
      <c r="BB47" s="123"/>
      <c r="BC47" s="123"/>
      <c r="BD47" s="30"/>
      <c r="BE47" s="30"/>
      <c r="BF47" s="30"/>
      <c r="BG47" s="30"/>
      <c r="BH47" s="30"/>
      <c r="BI47" s="30"/>
      <c r="BJ47" s="30"/>
      <c r="BK47" s="30"/>
      <c r="BL47" s="30"/>
      <c r="BM47" s="3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2"/>
      <c r="CH47" s="125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11"/>
      <c r="DF47" s="1"/>
      <c r="DG47" s="1"/>
      <c r="DH47" s="147"/>
      <c r="DI47" s="166" t="s">
        <v>449</v>
      </c>
      <c r="DJ47" s="167" t="s">
        <v>450</v>
      </c>
      <c r="DK47" s="168">
        <f t="shared" ref="DK47:DM47" si="33">DN47/3.6</f>
        <v>16.94444444</v>
      </c>
      <c r="DL47" s="168">
        <f t="shared" si="33"/>
        <v>33.05555556</v>
      </c>
      <c r="DM47" s="168">
        <f t="shared" si="33"/>
        <v>49.16666667</v>
      </c>
      <c r="DN47" s="169">
        <v>61.0</v>
      </c>
      <c r="DO47" s="170">
        <f t="shared" ref="DO47:DO48" si="35">(DN47+DP47)/2</f>
        <v>119</v>
      </c>
      <c r="DP47" s="171">
        <v>177.0</v>
      </c>
      <c r="DQ47" s="143" t="s">
        <v>272</v>
      </c>
      <c r="DR47" s="98"/>
      <c r="DS47" s="98"/>
      <c r="DT47" s="98"/>
      <c r="DU47" s="98"/>
      <c r="DV47" s="98"/>
      <c r="DW47" s="98"/>
      <c r="DX47" s="98"/>
      <c r="DY47" s="98"/>
      <c r="DZ47" s="98"/>
      <c r="EA47" s="98"/>
      <c r="EB47" s="98"/>
      <c r="ED47" s="12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11"/>
      <c r="GB47" s="12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1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58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34"/>
      <c r="LM47" s="1"/>
      <c r="LN47" s="1"/>
      <c r="LO47" s="1"/>
      <c r="LP47" s="1"/>
    </row>
    <row r="48" ht="15.75" customHeight="1">
      <c r="A48" s="13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32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1"/>
      <c r="AC48" s="38"/>
      <c r="AD48" s="30"/>
      <c r="AE48" s="30"/>
      <c r="AF48" s="30"/>
      <c r="AG48" s="30"/>
      <c r="AH48" s="30"/>
      <c r="AI48" s="30"/>
      <c r="AJ48" s="30"/>
      <c r="AK48" s="30"/>
      <c r="AL48" s="30"/>
      <c r="AM48" s="123"/>
      <c r="AN48" s="30"/>
      <c r="AO48" s="30"/>
      <c r="AP48" s="30"/>
      <c r="AQ48" s="30"/>
      <c r="AR48" s="30"/>
      <c r="AS48" s="30"/>
      <c r="AT48" s="30"/>
      <c r="AU48" s="30"/>
      <c r="AV48" s="123"/>
      <c r="AW48" s="123"/>
      <c r="AX48" s="123"/>
      <c r="AY48" s="123"/>
      <c r="AZ48" s="123"/>
      <c r="BA48" s="123"/>
      <c r="BB48" s="123"/>
      <c r="BC48" s="123"/>
      <c r="BD48" s="30"/>
      <c r="BE48" s="30"/>
      <c r="BF48" s="30"/>
      <c r="BG48" s="30"/>
      <c r="BH48" s="30"/>
      <c r="BI48" s="30"/>
      <c r="BJ48" s="30"/>
      <c r="BK48" s="30"/>
      <c r="BL48" s="30"/>
      <c r="BM48" s="3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2"/>
      <c r="CH48" s="125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11"/>
      <c r="DF48" s="1"/>
      <c r="DG48" s="1"/>
      <c r="DH48" s="147"/>
      <c r="DI48" s="161"/>
      <c r="DJ48" s="167" t="s">
        <v>450</v>
      </c>
      <c r="DK48" s="170">
        <f t="shared" ref="DK48:DM48" si="34">DN48/3.6</f>
        <v>17</v>
      </c>
      <c r="DL48" s="170">
        <f t="shared" si="34"/>
        <v>33.0375</v>
      </c>
      <c r="DM48" s="170">
        <f t="shared" si="34"/>
        <v>49.075</v>
      </c>
      <c r="DN48" s="169">
        <v>61.2</v>
      </c>
      <c r="DO48" s="170">
        <f t="shared" si="35"/>
        <v>118.935</v>
      </c>
      <c r="DP48" s="171">
        <v>176.67</v>
      </c>
      <c r="DQ48" s="143" t="s">
        <v>451</v>
      </c>
      <c r="DR48" s="98"/>
      <c r="DS48" s="98"/>
      <c r="DT48" s="98"/>
      <c r="DU48" s="98"/>
      <c r="DV48" s="98"/>
      <c r="DW48" s="98"/>
      <c r="DX48" s="98"/>
      <c r="DY48" s="98"/>
      <c r="DZ48" s="98"/>
      <c r="EA48" s="98"/>
      <c r="EB48" s="98"/>
      <c r="ED48" s="12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11"/>
      <c r="GB48" s="12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1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58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34"/>
      <c r="LM48" s="1"/>
      <c r="LN48" s="1"/>
      <c r="LO48" s="1"/>
      <c r="LP48" s="1"/>
    </row>
    <row r="49" ht="15.75" customHeight="1">
      <c r="A49" s="131" t="s">
        <v>452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32" t="s">
        <v>24</v>
      </c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1"/>
      <c r="AC49" s="38">
        <v>159.0</v>
      </c>
      <c r="AD49" s="30">
        <v>175.0</v>
      </c>
      <c r="AE49" s="30">
        <v>92.2</v>
      </c>
      <c r="AF49" s="30">
        <v>109.0</v>
      </c>
      <c r="AG49" s="30">
        <v>12.0</v>
      </c>
      <c r="AH49" s="30">
        <v>13.2</v>
      </c>
      <c r="AI49" s="30">
        <v>7.0</v>
      </c>
      <c r="AJ49" s="30">
        <v>8.24</v>
      </c>
      <c r="AK49" s="30">
        <v>183.0</v>
      </c>
      <c r="AL49" s="30">
        <v>202.0</v>
      </c>
      <c r="AM49" s="123" t="s">
        <v>24</v>
      </c>
      <c r="AN49" s="30">
        <v>28.2</v>
      </c>
      <c r="AO49" s="30">
        <v>31.1</v>
      </c>
      <c r="AP49" s="30">
        <v>2.21</v>
      </c>
      <c r="AQ49" s="30">
        <v>2.45</v>
      </c>
      <c r="AR49" s="30">
        <v>44.7</v>
      </c>
      <c r="AS49" s="30">
        <v>49.4</v>
      </c>
      <c r="AT49" s="30">
        <f t="shared" ref="AT49:AU49" si="36">(1-AR49*0.01)*AC49+AN49*AR49*0.01</f>
        <v>100.5324</v>
      </c>
      <c r="AU49" s="30">
        <f t="shared" si="36"/>
        <v>103.9134</v>
      </c>
      <c r="AV49" s="123" t="s">
        <v>24</v>
      </c>
      <c r="AW49" s="123" t="s">
        <v>71</v>
      </c>
      <c r="AX49" s="123" t="s">
        <v>47</v>
      </c>
      <c r="AY49" s="123"/>
      <c r="AZ49" s="123"/>
      <c r="BA49" s="123" t="s">
        <v>47</v>
      </c>
      <c r="BB49" s="123" t="s">
        <v>71</v>
      </c>
      <c r="BC49" s="123" t="s">
        <v>71</v>
      </c>
      <c r="BD49" s="30">
        <v>16.1</v>
      </c>
      <c r="BE49" s="30">
        <v>19.6</v>
      </c>
      <c r="BF49" s="30">
        <v>138000.0</v>
      </c>
      <c r="BG49" s="30">
        <v>169000.0</v>
      </c>
      <c r="BH49" s="30">
        <v>8590.0</v>
      </c>
      <c r="BI49" s="30">
        <v>8590.0</v>
      </c>
      <c r="BJ49" s="30">
        <v>200.0</v>
      </c>
      <c r="BK49" s="30">
        <v>240.0</v>
      </c>
      <c r="BL49" s="30"/>
      <c r="BM49" s="3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 t="s">
        <v>212</v>
      </c>
      <c r="CA49" s="1" t="s">
        <v>213</v>
      </c>
      <c r="CB49" s="1">
        <v>75.0</v>
      </c>
      <c r="CC49" s="1">
        <v>85.0</v>
      </c>
      <c r="CD49" s="1">
        <v>200.0</v>
      </c>
      <c r="CE49" s="1">
        <v>210.0</v>
      </c>
      <c r="CF49" s="1"/>
      <c r="CG49" s="12"/>
      <c r="CH49" s="125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11"/>
      <c r="DF49" s="1"/>
      <c r="DG49" s="1"/>
      <c r="DH49" s="95"/>
      <c r="DI49" s="172"/>
      <c r="DJ49" s="173" t="s">
        <v>453</v>
      </c>
      <c r="DK49" s="174">
        <v>8.0</v>
      </c>
      <c r="DL49" s="174">
        <v>27.0</v>
      </c>
      <c r="DM49" s="175">
        <v>46.0</v>
      </c>
      <c r="DN49" s="176">
        <f t="shared" ref="DN49:DP49" si="37">3.6*DK49</f>
        <v>28.8</v>
      </c>
      <c r="DO49" s="174">
        <f t="shared" si="37"/>
        <v>97.2</v>
      </c>
      <c r="DP49" s="177">
        <f t="shared" si="37"/>
        <v>165.6</v>
      </c>
      <c r="DQ49" s="143" t="s">
        <v>280</v>
      </c>
      <c r="DR49" s="98"/>
      <c r="DS49" s="98"/>
      <c r="DT49" s="98"/>
      <c r="DU49" s="98"/>
      <c r="DV49" s="98"/>
      <c r="DW49" s="98"/>
      <c r="DX49" s="98"/>
      <c r="DY49" s="98"/>
      <c r="DZ49" s="98"/>
      <c r="EA49" s="98"/>
      <c r="EB49" s="98"/>
      <c r="ED49" s="12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11"/>
      <c r="GB49" s="12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11"/>
      <c r="JT49" s="1" t="s">
        <v>357</v>
      </c>
      <c r="JU49" s="1" t="s">
        <v>454</v>
      </c>
      <c r="JV49" s="1" t="s">
        <v>359</v>
      </c>
      <c r="JW49" s="1" t="s">
        <v>455</v>
      </c>
      <c r="JX49" s="1" t="s">
        <v>456</v>
      </c>
      <c r="JY49" s="1" t="s">
        <v>457</v>
      </c>
      <c r="JZ49" s="1" t="s">
        <v>458</v>
      </c>
      <c r="KA49" s="1" t="s">
        <v>459</v>
      </c>
      <c r="KB49" s="1" t="s">
        <v>460</v>
      </c>
      <c r="KC49" s="1" t="s">
        <v>47</v>
      </c>
      <c r="KD49" s="1" t="s">
        <v>47</v>
      </c>
      <c r="KE49" s="1" t="s">
        <v>47</v>
      </c>
      <c r="KF49" s="1" t="s">
        <v>461</v>
      </c>
      <c r="KG49" s="1" t="s">
        <v>462</v>
      </c>
      <c r="KH49" s="1" t="s">
        <v>463</v>
      </c>
      <c r="KI49" s="1" t="s">
        <v>411</v>
      </c>
      <c r="KJ49" s="1" t="s">
        <v>412</v>
      </c>
      <c r="KK49" s="1" t="s">
        <v>413</v>
      </c>
      <c r="KL49" s="1" t="s">
        <v>372</v>
      </c>
      <c r="KM49" s="1" t="s">
        <v>373</v>
      </c>
      <c r="KN49" s="1" t="s">
        <v>374</v>
      </c>
      <c r="KO49" s="1" t="s">
        <v>464</v>
      </c>
      <c r="KP49" s="1" t="s">
        <v>465</v>
      </c>
      <c r="KQ49" s="1" t="s">
        <v>466</v>
      </c>
      <c r="KR49" s="1" t="s">
        <v>467</v>
      </c>
      <c r="KS49" s="1" t="s">
        <v>468</v>
      </c>
      <c r="KT49" s="1" t="s">
        <v>469</v>
      </c>
      <c r="KU49" s="1" t="s">
        <v>381</v>
      </c>
      <c r="KV49" s="1" t="s">
        <v>382</v>
      </c>
      <c r="KW49" s="1" t="s">
        <v>470</v>
      </c>
      <c r="KX49" s="1" t="s">
        <v>471</v>
      </c>
      <c r="KY49" s="1" t="s">
        <v>472</v>
      </c>
      <c r="KZ49" s="1" t="s">
        <v>473</v>
      </c>
      <c r="LA49" s="58" t="s">
        <v>474</v>
      </c>
      <c r="LB49" s="1" t="s">
        <v>47</v>
      </c>
      <c r="LC49" s="1" t="s">
        <v>471</v>
      </c>
      <c r="LD49" s="1" t="s">
        <v>425</v>
      </c>
      <c r="LE49" s="1" t="s">
        <v>471</v>
      </c>
      <c r="LF49" s="1" t="s">
        <v>426</v>
      </c>
      <c r="LG49" s="1" t="s">
        <v>427</v>
      </c>
      <c r="LH49" s="1" t="s">
        <v>310</v>
      </c>
      <c r="LI49" s="1">
        <v>21.0</v>
      </c>
      <c r="LJ49" s="1" t="s">
        <v>475</v>
      </c>
      <c r="LK49" s="1" t="s">
        <v>476</v>
      </c>
      <c r="LL49" s="34" t="s">
        <v>477</v>
      </c>
      <c r="LM49" s="1" t="s">
        <v>478</v>
      </c>
      <c r="LN49" s="1" t="s">
        <v>479</v>
      </c>
      <c r="LO49" s="1" t="s">
        <v>433</v>
      </c>
      <c r="LP49" s="1" t="s">
        <v>434</v>
      </c>
    </row>
    <row r="50" ht="15.75" customHeight="1">
      <c r="A50" s="131" t="s">
        <v>480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32" t="s">
        <v>24</v>
      </c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1"/>
      <c r="AC50" s="38">
        <v>167.0</v>
      </c>
      <c r="AD50" s="30">
        <v>185.0</v>
      </c>
      <c r="AE50" s="30">
        <v>97.2</v>
      </c>
      <c r="AF50" s="30">
        <v>115.0</v>
      </c>
      <c r="AG50" s="30">
        <v>12.8</v>
      </c>
      <c r="AH50" s="30">
        <v>14.1</v>
      </c>
      <c r="AI50" s="30">
        <v>7.45</v>
      </c>
      <c r="AJ50" s="30">
        <v>8.78</v>
      </c>
      <c r="AK50" s="30">
        <v>200.0</v>
      </c>
      <c r="AL50" s="30">
        <v>221.0</v>
      </c>
      <c r="AM50" s="123" t="s">
        <v>24</v>
      </c>
      <c r="AN50" s="30">
        <v>29.4</v>
      </c>
      <c r="AO50" s="30">
        <v>32.4</v>
      </c>
      <c r="AP50" s="30">
        <v>2.31</v>
      </c>
      <c r="AQ50" s="30">
        <v>2.55</v>
      </c>
      <c r="AR50" s="30">
        <v>44.7</v>
      </c>
      <c r="AS50" s="30">
        <v>49.4</v>
      </c>
      <c r="AT50" s="30">
        <f t="shared" ref="AT50:AU50" si="38">(1-AR50*0.01)*AC50+AN50*AR50*0.01</f>
        <v>105.4928</v>
      </c>
      <c r="AU50" s="30">
        <f t="shared" si="38"/>
        <v>109.6156</v>
      </c>
      <c r="AV50" s="123" t="s">
        <v>24</v>
      </c>
      <c r="AW50" s="123" t="s">
        <v>71</v>
      </c>
      <c r="AX50" s="123" t="s">
        <v>47</v>
      </c>
      <c r="AY50" s="123"/>
      <c r="AZ50" s="123"/>
      <c r="BA50" s="123" t="s">
        <v>47</v>
      </c>
      <c r="BB50" s="123" t="s">
        <v>71</v>
      </c>
      <c r="BC50" s="123" t="s">
        <v>71</v>
      </c>
      <c r="BD50" s="30">
        <v>17.0</v>
      </c>
      <c r="BE50" s="30">
        <v>20.8</v>
      </c>
      <c r="BF50" s="30">
        <v>147000.0</v>
      </c>
      <c r="BG50" s="30">
        <v>184000.0</v>
      </c>
      <c r="BH50" s="30">
        <v>8650.0</v>
      </c>
      <c r="BI50" s="30">
        <v>8850.0</v>
      </c>
      <c r="BJ50" s="30">
        <v>220.0</v>
      </c>
      <c r="BK50" s="30">
        <v>240.0</v>
      </c>
      <c r="BL50" s="30"/>
      <c r="BM50" s="3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 t="s">
        <v>212</v>
      </c>
      <c r="CA50" s="1" t="s">
        <v>283</v>
      </c>
      <c r="CB50" s="1">
        <v>80.0</v>
      </c>
      <c r="CC50" s="1">
        <v>95.0</v>
      </c>
      <c r="CD50" s="1">
        <v>220.0</v>
      </c>
      <c r="CE50" s="1">
        <v>240.0</v>
      </c>
      <c r="CF50" s="1"/>
      <c r="CG50" s="12"/>
      <c r="CH50" s="125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11"/>
      <c r="DF50" s="1"/>
      <c r="DG50" s="1"/>
      <c r="DH50" s="178" t="s">
        <v>481</v>
      </c>
      <c r="DI50" s="179" t="s">
        <v>482</v>
      </c>
      <c r="DJ50" s="180" t="s">
        <v>483</v>
      </c>
      <c r="DK50" s="181">
        <v>65.0</v>
      </c>
      <c r="DL50" s="181">
        <v>174.0</v>
      </c>
      <c r="DM50" s="182">
        <v>283.0</v>
      </c>
      <c r="DN50" s="183">
        <f t="shared" ref="DN50:DP50" si="39">3.6*DK50</f>
        <v>234</v>
      </c>
      <c r="DO50" s="181">
        <f t="shared" si="39"/>
        <v>626.4</v>
      </c>
      <c r="DP50" s="184">
        <f t="shared" si="39"/>
        <v>1018.8</v>
      </c>
      <c r="DQ50" s="143" t="s">
        <v>280</v>
      </c>
      <c r="DR50" s="98"/>
      <c r="DS50" s="98"/>
      <c r="DT50" s="98"/>
      <c r="DU50" s="98"/>
      <c r="DV50" s="98"/>
      <c r="DW50" s="98"/>
      <c r="DX50" s="98"/>
      <c r="DY50" s="98"/>
      <c r="DZ50" s="98"/>
      <c r="EA50" s="98"/>
      <c r="EB50" s="98"/>
      <c r="ED50" s="12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11"/>
      <c r="GB50" s="12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11"/>
    </row>
    <row r="51" ht="13.5" customHeight="1">
      <c r="A51" s="131" t="s">
        <v>484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32" t="s">
        <v>24</v>
      </c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1"/>
      <c r="AC51" s="38">
        <v>167.0</v>
      </c>
      <c r="AD51" s="30">
        <v>185.0</v>
      </c>
      <c r="AE51" s="30">
        <v>106.0</v>
      </c>
      <c r="AF51" s="30">
        <v>123.0</v>
      </c>
      <c r="AG51" s="30">
        <v>12.8</v>
      </c>
      <c r="AH51" s="30">
        <v>14.1</v>
      </c>
      <c r="AI51" s="30">
        <v>8.15</v>
      </c>
      <c r="AJ51" s="30">
        <v>9.47</v>
      </c>
      <c r="AK51" s="30">
        <v>200.0</v>
      </c>
      <c r="AL51" s="30">
        <v>221.0</v>
      </c>
      <c r="AM51" s="123" t="s">
        <v>24</v>
      </c>
      <c r="AN51" s="30">
        <v>29.4</v>
      </c>
      <c r="AO51" s="30">
        <v>32.4</v>
      </c>
      <c r="AP51" s="30">
        <v>2.31</v>
      </c>
      <c r="AQ51" s="30">
        <v>2.55</v>
      </c>
      <c r="AR51" s="30">
        <v>44.7</v>
      </c>
      <c r="AS51" s="30">
        <v>49.4</v>
      </c>
      <c r="AT51" s="30">
        <f t="shared" ref="AT51:AU51" si="40">(1-AR51*0.01)*AC51+AN51*AR51*0.01</f>
        <v>105.4928</v>
      </c>
      <c r="AU51" s="30">
        <f t="shared" si="40"/>
        <v>109.6156</v>
      </c>
      <c r="AV51" s="123" t="s">
        <v>24</v>
      </c>
      <c r="AW51" s="123" t="s">
        <v>71</v>
      </c>
      <c r="AX51" s="123" t="s">
        <v>47</v>
      </c>
      <c r="AY51" s="123"/>
      <c r="AZ51" s="123"/>
      <c r="BA51" s="123" t="s">
        <v>47</v>
      </c>
      <c r="BB51" s="123" t="s">
        <v>71</v>
      </c>
      <c r="BC51" s="123" t="s">
        <v>71</v>
      </c>
      <c r="BD51" s="30">
        <v>17.0</v>
      </c>
      <c r="BE51" s="30">
        <v>20.8</v>
      </c>
      <c r="BF51" s="30">
        <v>147000.0</v>
      </c>
      <c r="BG51" s="30">
        <v>184000.0</v>
      </c>
      <c r="BH51" s="30">
        <v>8650.0</v>
      </c>
      <c r="BI51" s="30">
        <v>8850.0</v>
      </c>
      <c r="BJ51" s="30">
        <v>220.0</v>
      </c>
      <c r="BK51" s="30">
        <v>240.0</v>
      </c>
      <c r="BL51" s="30"/>
      <c r="BM51" s="3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 t="s">
        <v>212</v>
      </c>
      <c r="CA51" s="1" t="s">
        <v>283</v>
      </c>
      <c r="CB51" s="1">
        <v>80.0</v>
      </c>
      <c r="CC51" s="1">
        <v>95.0</v>
      </c>
      <c r="CD51" s="1">
        <v>220.0</v>
      </c>
      <c r="CE51" s="1">
        <v>240.0</v>
      </c>
      <c r="CF51" s="1"/>
      <c r="CG51" s="12"/>
      <c r="CH51" s="125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11"/>
      <c r="DF51" s="1"/>
      <c r="DG51" s="1"/>
      <c r="DH51" s="12"/>
      <c r="DI51" s="161"/>
      <c r="DJ51" s="185" t="s">
        <v>485</v>
      </c>
      <c r="DK51" s="186">
        <v>99.0</v>
      </c>
      <c r="DL51" s="186">
        <v>99.0</v>
      </c>
      <c r="DM51" s="187">
        <v>99.0</v>
      </c>
      <c r="DN51" s="188">
        <f t="shared" ref="DN51:DP51" si="41">3.6*DK51</f>
        <v>356.4</v>
      </c>
      <c r="DO51" s="186">
        <f t="shared" si="41"/>
        <v>356.4</v>
      </c>
      <c r="DP51" s="189">
        <f t="shared" si="41"/>
        <v>356.4</v>
      </c>
      <c r="DQ51" s="143" t="s">
        <v>280</v>
      </c>
      <c r="DR51" s="98"/>
      <c r="DS51" s="98"/>
      <c r="DT51" s="98"/>
      <c r="DU51" s="98"/>
      <c r="DV51" s="98"/>
      <c r="DW51" s="98"/>
      <c r="DX51" s="98"/>
      <c r="DY51" s="98"/>
      <c r="DZ51" s="98"/>
      <c r="EA51" s="98"/>
      <c r="EB51" s="98"/>
      <c r="ED51" s="12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11"/>
      <c r="GB51" s="12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11"/>
    </row>
    <row r="52" ht="15.75" customHeight="1">
      <c r="A52" s="13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32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1"/>
      <c r="AC52" s="38"/>
      <c r="AD52" s="30"/>
      <c r="AE52" s="30"/>
      <c r="AF52" s="30"/>
      <c r="AG52" s="30"/>
      <c r="AH52" s="30"/>
      <c r="AI52" s="30"/>
      <c r="AJ52" s="30"/>
      <c r="AK52" s="30"/>
      <c r="AL52" s="30"/>
      <c r="AM52" s="123"/>
      <c r="AN52" s="30"/>
      <c r="AO52" s="30"/>
      <c r="AP52" s="30"/>
      <c r="AQ52" s="30"/>
      <c r="AR52" s="30"/>
      <c r="AS52" s="30"/>
      <c r="AT52" s="30"/>
      <c r="AU52" s="30"/>
      <c r="AV52" s="123"/>
      <c r="AW52" s="123"/>
      <c r="AX52" s="123"/>
      <c r="AY52" s="123"/>
      <c r="AZ52" s="123"/>
      <c r="BA52" s="123"/>
      <c r="BB52" s="123"/>
      <c r="BC52" s="123"/>
      <c r="BD52" s="30"/>
      <c r="BE52" s="30"/>
      <c r="BF52" s="30"/>
      <c r="BG52" s="30"/>
      <c r="BH52" s="30"/>
      <c r="BI52" s="30"/>
      <c r="BJ52" s="30"/>
      <c r="BK52" s="30"/>
      <c r="BL52" s="30"/>
      <c r="BM52" s="3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2"/>
      <c r="CH52" s="125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11"/>
      <c r="DF52" s="1"/>
      <c r="DG52" s="1"/>
      <c r="DH52" s="12"/>
      <c r="DI52" s="161"/>
      <c r="DJ52" s="185" t="s">
        <v>486</v>
      </c>
      <c r="DK52" s="186">
        <v>149.0</v>
      </c>
      <c r="DL52" s="186">
        <v>149.0</v>
      </c>
      <c r="DM52" s="187">
        <v>149.0</v>
      </c>
      <c r="DN52" s="188">
        <f t="shared" ref="DN52:DP52" si="42">3.6*DK52</f>
        <v>536.4</v>
      </c>
      <c r="DO52" s="186">
        <f t="shared" si="42"/>
        <v>536.4</v>
      </c>
      <c r="DP52" s="189">
        <f t="shared" si="42"/>
        <v>536.4</v>
      </c>
      <c r="DQ52" s="143" t="s">
        <v>280</v>
      </c>
      <c r="DR52" s="98"/>
      <c r="DS52" s="98"/>
      <c r="DT52" s="98"/>
      <c r="DU52" s="98"/>
      <c r="DV52" s="98"/>
      <c r="DW52" s="98"/>
      <c r="DX52" s="98"/>
      <c r="DY52" s="98"/>
      <c r="DZ52" s="98"/>
      <c r="EA52" s="98"/>
      <c r="EB52" s="98"/>
      <c r="ED52" s="12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11"/>
      <c r="GB52" s="12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11"/>
    </row>
    <row r="53" ht="15.75" customHeight="1">
      <c r="A53" s="131" t="s">
        <v>487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32" t="s">
        <v>24</v>
      </c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1"/>
      <c r="AC53" s="38">
        <v>105.0</v>
      </c>
      <c r="AD53" s="30">
        <v>116.0</v>
      </c>
      <c r="AE53" s="30">
        <v>57.6</v>
      </c>
      <c r="AF53" s="30">
        <v>68.4</v>
      </c>
      <c r="AG53" s="30">
        <v>8.17</v>
      </c>
      <c r="AH53" s="30">
        <v>9.01</v>
      </c>
      <c r="AI53" s="30">
        <v>4.5</v>
      </c>
      <c r="AJ53" s="30">
        <v>5.34</v>
      </c>
      <c r="AK53" s="30">
        <v>132.0</v>
      </c>
      <c r="AL53" s="30">
        <v>146.0</v>
      </c>
      <c r="AM53" s="123" t="s">
        <v>24</v>
      </c>
      <c r="AN53" s="30">
        <v>20.6</v>
      </c>
      <c r="AO53" s="30">
        <v>22.7</v>
      </c>
      <c r="AP53" s="30">
        <v>1.62</v>
      </c>
      <c r="AQ53" s="30">
        <v>1.79</v>
      </c>
      <c r="AR53" s="30">
        <v>49.4</v>
      </c>
      <c r="AS53" s="30">
        <v>54.6</v>
      </c>
      <c r="AT53" s="30">
        <f t="shared" ref="AT53:AU53" si="43">(1-AR53*0.01)*AC53+AN53*AR53*0.01</f>
        <v>63.3064</v>
      </c>
      <c r="AU53" s="30">
        <f t="shared" si="43"/>
        <v>65.0582</v>
      </c>
      <c r="AV53" s="123" t="s">
        <v>24</v>
      </c>
      <c r="AW53" s="123" t="s">
        <v>71</v>
      </c>
      <c r="AX53" s="123" t="s">
        <v>47</v>
      </c>
      <c r="AY53" s="123"/>
      <c r="AZ53" s="123"/>
      <c r="BA53" s="123" t="s">
        <v>47</v>
      </c>
      <c r="BB53" s="123" t="s">
        <v>71</v>
      </c>
      <c r="BC53" s="123" t="s">
        <v>71</v>
      </c>
      <c r="BD53" s="30">
        <v>11.4</v>
      </c>
      <c r="BE53" s="30">
        <v>13.7</v>
      </c>
      <c r="BF53" s="30">
        <v>92900.0</v>
      </c>
      <c r="BG53" s="30">
        <v>114000.0</v>
      </c>
      <c r="BH53" s="30">
        <v>8150.0</v>
      </c>
      <c r="BI53" s="30">
        <v>8350.0</v>
      </c>
      <c r="BJ53" s="30">
        <v>200.0</v>
      </c>
      <c r="BK53" s="30">
        <v>210.0</v>
      </c>
      <c r="BL53" s="30"/>
      <c r="BM53" s="3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 t="s">
        <v>212</v>
      </c>
      <c r="CA53" s="1" t="s">
        <v>213</v>
      </c>
      <c r="CB53" s="1">
        <v>75.0</v>
      </c>
      <c r="CC53" s="1">
        <v>85.0</v>
      </c>
      <c r="CD53" s="1">
        <v>200.0</v>
      </c>
      <c r="CE53" s="1">
        <v>210.0</v>
      </c>
      <c r="CF53" s="1"/>
      <c r="CG53" s="12"/>
      <c r="CH53" s="125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11"/>
      <c r="DF53" s="1"/>
      <c r="DG53" s="1"/>
      <c r="DH53" s="12"/>
      <c r="DI53" s="162"/>
      <c r="DJ53" s="190" t="s">
        <v>488</v>
      </c>
      <c r="DK53" s="191">
        <f t="shared" ref="DK53:DM53" si="44">DN53/3.6</f>
        <v>144.1666667</v>
      </c>
      <c r="DL53" s="191">
        <f t="shared" si="44"/>
        <v>160.4166667</v>
      </c>
      <c r="DM53" s="191">
        <f t="shared" si="44"/>
        <v>176.6666667</v>
      </c>
      <c r="DN53" s="192">
        <v>519.0</v>
      </c>
      <c r="DO53" s="186">
        <f t="shared" ref="DO53:DO54" si="46">(DN53+DP53)/2</f>
        <v>577.5</v>
      </c>
      <c r="DP53" s="193">
        <v>636.0</v>
      </c>
      <c r="DQ53" s="143" t="s">
        <v>272</v>
      </c>
      <c r="DR53" s="98"/>
      <c r="DS53" s="98"/>
      <c r="DT53" s="98"/>
      <c r="DU53" s="98"/>
      <c r="DV53" s="98"/>
      <c r="DW53" s="98"/>
      <c r="DX53" s="98"/>
      <c r="DY53" s="98"/>
      <c r="DZ53" s="98"/>
      <c r="EA53" s="98"/>
      <c r="EB53" s="98"/>
      <c r="ED53" s="12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11"/>
      <c r="GB53" s="12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11"/>
    </row>
    <row r="54" ht="13.5" customHeight="1">
      <c r="A54" s="13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32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1"/>
      <c r="AC54" s="38"/>
      <c r="AD54" s="30"/>
      <c r="AE54" s="30"/>
      <c r="AF54" s="30"/>
      <c r="AG54" s="30"/>
      <c r="AH54" s="30"/>
      <c r="AI54" s="30"/>
      <c r="AJ54" s="30"/>
      <c r="AK54" s="30"/>
      <c r="AL54" s="30"/>
      <c r="AM54" s="123"/>
      <c r="AN54" s="30"/>
      <c r="AO54" s="30"/>
      <c r="AP54" s="30"/>
      <c r="AQ54" s="30"/>
      <c r="AR54" s="30"/>
      <c r="AS54" s="30"/>
      <c r="AT54" s="30"/>
      <c r="AU54" s="30"/>
      <c r="AV54" s="123"/>
      <c r="AW54" s="123"/>
      <c r="AX54" s="123"/>
      <c r="AY54" s="123"/>
      <c r="AZ54" s="123"/>
      <c r="BA54" s="123"/>
      <c r="BB54" s="123"/>
      <c r="BC54" s="123"/>
      <c r="BD54" s="30"/>
      <c r="BE54" s="30"/>
      <c r="BF54" s="30"/>
      <c r="BG54" s="30"/>
      <c r="BH54" s="30"/>
      <c r="BI54" s="30"/>
      <c r="BJ54" s="30"/>
      <c r="BK54" s="30"/>
      <c r="BL54" s="30"/>
      <c r="BM54" s="3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2"/>
      <c r="CH54" s="125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11"/>
      <c r="DF54" s="1"/>
      <c r="DG54" s="1"/>
      <c r="DH54" s="12"/>
      <c r="DI54" s="194" t="s">
        <v>489</v>
      </c>
      <c r="DJ54" s="195" t="s">
        <v>490</v>
      </c>
      <c r="DK54" s="196">
        <f t="shared" ref="DK54:DM54" si="45">DN54/3.6</f>
        <v>29.72222222</v>
      </c>
      <c r="DL54" s="196">
        <f t="shared" si="45"/>
        <v>688.3333333</v>
      </c>
      <c r="DM54" s="196">
        <f t="shared" si="45"/>
        <v>1346.944444</v>
      </c>
      <c r="DN54" s="197">
        <v>107.0</v>
      </c>
      <c r="DO54" s="198">
        <f t="shared" si="46"/>
        <v>2478</v>
      </c>
      <c r="DP54" s="199">
        <v>4849.0</v>
      </c>
      <c r="DQ54" s="143" t="s">
        <v>272</v>
      </c>
      <c r="DR54" s="98"/>
      <c r="DS54" s="98"/>
      <c r="DT54" s="98"/>
      <c r="DU54" s="98"/>
      <c r="DV54" s="98"/>
      <c r="DW54" s="98"/>
      <c r="DX54" s="98"/>
      <c r="DY54" s="98"/>
      <c r="DZ54" s="98"/>
      <c r="EA54" s="98"/>
      <c r="EB54" s="98"/>
      <c r="ED54" s="12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11"/>
      <c r="GB54" s="12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11"/>
    </row>
    <row r="55" ht="13.5" customHeight="1">
      <c r="A55" s="13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32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1"/>
      <c r="AC55" s="38"/>
      <c r="AD55" s="30"/>
      <c r="AE55" s="30"/>
      <c r="AF55" s="30"/>
      <c r="AG55" s="30"/>
      <c r="AH55" s="30"/>
      <c r="AI55" s="30"/>
      <c r="AJ55" s="30"/>
      <c r="AK55" s="30"/>
      <c r="AL55" s="30"/>
      <c r="AM55" s="123"/>
      <c r="AN55" s="30"/>
      <c r="AO55" s="30"/>
      <c r="AP55" s="30"/>
      <c r="AQ55" s="30"/>
      <c r="AR55" s="30"/>
      <c r="AS55" s="30"/>
      <c r="AT55" s="30"/>
      <c r="AU55" s="30"/>
      <c r="AV55" s="123"/>
      <c r="AW55" s="123"/>
      <c r="AX55" s="123"/>
      <c r="AY55" s="123"/>
      <c r="AZ55" s="123"/>
      <c r="BA55" s="123"/>
      <c r="BB55" s="123"/>
      <c r="BC55" s="123"/>
      <c r="BD55" s="30"/>
      <c r="BE55" s="30"/>
      <c r="BF55" s="30"/>
      <c r="BG55" s="30"/>
      <c r="BH55" s="30"/>
      <c r="BI55" s="30"/>
      <c r="BJ55" s="30"/>
      <c r="BK55" s="30"/>
      <c r="BL55" s="30"/>
      <c r="BM55" s="3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25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11"/>
      <c r="DF55" s="1"/>
      <c r="DG55" s="1"/>
      <c r="DH55" s="12"/>
      <c r="DI55" s="161"/>
      <c r="DJ55" s="195" t="s">
        <v>491</v>
      </c>
      <c r="DK55" s="196">
        <f t="shared" ref="DK55:DM55" si="47">DN55/3.6</f>
        <v>36.11111111</v>
      </c>
      <c r="DL55" s="196">
        <f t="shared" si="47"/>
        <v>36.11111111</v>
      </c>
      <c r="DM55" s="196">
        <f t="shared" si="47"/>
        <v>36.11111111</v>
      </c>
      <c r="DN55" s="198">
        <v>130.0</v>
      </c>
      <c r="DO55" s="198">
        <v>130.0</v>
      </c>
      <c r="DP55" s="198">
        <v>130.0</v>
      </c>
      <c r="DQ55" s="130" t="s">
        <v>492</v>
      </c>
      <c r="DR55" s="98"/>
      <c r="DS55" s="98"/>
      <c r="DT55" s="98"/>
      <c r="DU55" s="98"/>
      <c r="DV55" s="98"/>
      <c r="DW55" s="98"/>
      <c r="DX55" s="98"/>
      <c r="DY55" s="98"/>
      <c r="DZ55" s="98"/>
      <c r="EA55" s="98"/>
      <c r="EB55" s="98"/>
      <c r="ED55" s="12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11"/>
      <c r="GB55" s="12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11"/>
    </row>
    <row r="56" ht="15.0" customHeight="1">
      <c r="A56" s="13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32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1"/>
      <c r="AC56" s="38"/>
      <c r="AD56" s="30"/>
      <c r="AE56" s="30"/>
      <c r="AF56" s="30"/>
      <c r="AG56" s="30"/>
      <c r="AH56" s="30"/>
      <c r="AI56" s="30"/>
      <c r="AJ56" s="30"/>
      <c r="AK56" s="30"/>
      <c r="AL56" s="30"/>
      <c r="AM56" s="123"/>
      <c r="AN56" s="30"/>
      <c r="AO56" s="30"/>
      <c r="AP56" s="30"/>
      <c r="AQ56" s="30"/>
      <c r="AR56" s="30"/>
      <c r="AS56" s="30"/>
      <c r="AT56" s="30"/>
      <c r="AU56" s="30"/>
      <c r="AV56" s="123"/>
      <c r="AW56" s="123"/>
      <c r="AX56" s="123"/>
      <c r="AY56" s="123"/>
      <c r="AZ56" s="123"/>
      <c r="BA56" s="123"/>
      <c r="BB56" s="123"/>
      <c r="BC56" s="123"/>
      <c r="BD56" s="30"/>
      <c r="BE56" s="30"/>
      <c r="BF56" s="30"/>
      <c r="BG56" s="30"/>
      <c r="BH56" s="30"/>
      <c r="BI56" s="30"/>
      <c r="BJ56" s="30"/>
      <c r="BK56" s="30"/>
      <c r="BL56" s="30"/>
      <c r="BM56" s="3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2"/>
      <c r="CH56" s="125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11"/>
      <c r="DF56" s="1"/>
      <c r="DG56" s="1"/>
      <c r="DH56" s="12"/>
      <c r="DI56" s="161"/>
      <c r="DJ56" s="195" t="s">
        <v>493</v>
      </c>
      <c r="DK56" s="196">
        <v>66.02</v>
      </c>
      <c r="DL56" s="196">
        <v>66.02</v>
      </c>
      <c r="DM56" s="196">
        <v>66.02</v>
      </c>
      <c r="DN56" s="198">
        <f t="shared" ref="DN56:DP56" si="48">3.6*DK56</f>
        <v>237.672</v>
      </c>
      <c r="DO56" s="198">
        <f t="shared" si="48"/>
        <v>237.672</v>
      </c>
      <c r="DP56" s="198">
        <f t="shared" si="48"/>
        <v>237.672</v>
      </c>
      <c r="DQ56" s="143" t="s">
        <v>494</v>
      </c>
      <c r="DR56" s="98"/>
      <c r="DS56" s="98"/>
      <c r="DT56" s="98"/>
      <c r="DU56" s="98"/>
      <c r="DV56" s="98"/>
      <c r="DW56" s="98"/>
      <c r="DX56" s="98"/>
      <c r="DY56" s="98"/>
      <c r="DZ56" s="98"/>
      <c r="EA56" s="98"/>
      <c r="EB56" s="98"/>
      <c r="ED56" s="12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11"/>
      <c r="GB56" s="12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11"/>
    </row>
    <row r="57" ht="15.0" customHeight="1">
      <c r="A57" s="13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32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1"/>
      <c r="AC57" s="38"/>
      <c r="AD57" s="30"/>
      <c r="AE57" s="30"/>
      <c r="AF57" s="30"/>
      <c r="AG57" s="30"/>
      <c r="AH57" s="30"/>
      <c r="AI57" s="30"/>
      <c r="AJ57" s="30"/>
      <c r="AK57" s="30"/>
      <c r="AL57" s="30"/>
      <c r="AM57" s="123"/>
      <c r="AN57" s="30"/>
      <c r="AO57" s="30"/>
      <c r="AP57" s="30"/>
      <c r="AQ57" s="30"/>
      <c r="AR57" s="30"/>
      <c r="AS57" s="30"/>
      <c r="AT57" s="30"/>
      <c r="AU57" s="30"/>
      <c r="AV57" s="123"/>
      <c r="AW57" s="123"/>
      <c r="AX57" s="123"/>
      <c r="AY57" s="123"/>
      <c r="AZ57" s="123"/>
      <c r="BA57" s="123"/>
      <c r="BB57" s="123"/>
      <c r="BC57" s="123"/>
      <c r="BD57" s="30"/>
      <c r="BE57" s="30"/>
      <c r="BF57" s="30"/>
      <c r="BG57" s="30"/>
      <c r="BH57" s="30"/>
      <c r="BI57" s="30"/>
      <c r="BJ57" s="30"/>
      <c r="BK57" s="30"/>
      <c r="BL57" s="30"/>
      <c r="BM57" s="3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2"/>
      <c r="CH57" s="125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11"/>
      <c r="DF57" s="1"/>
      <c r="DG57" s="1"/>
      <c r="DH57" s="12"/>
      <c r="DI57" s="161"/>
      <c r="DJ57" s="195" t="s">
        <v>493</v>
      </c>
      <c r="DK57" s="196">
        <v>56.75</v>
      </c>
      <c r="DL57" s="196">
        <v>56.75</v>
      </c>
      <c r="DM57" s="196">
        <v>56.75</v>
      </c>
      <c r="DN57" s="198">
        <f t="shared" ref="DN57:DP57" si="49">3.6*DK57</f>
        <v>204.3</v>
      </c>
      <c r="DO57" s="198">
        <f t="shared" si="49"/>
        <v>204.3</v>
      </c>
      <c r="DP57" s="198">
        <f t="shared" si="49"/>
        <v>204.3</v>
      </c>
      <c r="DQ57" s="143" t="s">
        <v>494</v>
      </c>
      <c r="DR57" s="98"/>
      <c r="DS57" s="98"/>
      <c r="DT57" s="98"/>
      <c r="DU57" s="98"/>
      <c r="DV57" s="98"/>
      <c r="DW57" s="98"/>
      <c r="DX57" s="98"/>
      <c r="DY57" s="98"/>
      <c r="DZ57" s="98"/>
      <c r="EA57" s="98"/>
      <c r="EB57" s="98"/>
      <c r="ED57" s="12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11"/>
      <c r="GB57" s="12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11"/>
    </row>
    <row r="58" ht="16.5" customHeight="1">
      <c r="A58" s="13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32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1"/>
      <c r="AC58" s="38"/>
      <c r="AD58" s="30"/>
      <c r="AE58" s="30"/>
      <c r="AF58" s="30"/>
      <c r="AG58" s="30"/>
      <c r="AH58" s="30"/>
      <c r="AI58" s="30"/>
      <c r="AJ58" s="30"/>
      <c r="AK58" s="30"/>
      <c r="AL58" s="30"/>
      <c r="AM58" s="123"/>
      <c r="AN58" s="30"/>
      <c r="AO58" s="30"/>
      <c r="AP58" s="30"/>
      <c r="AQ58" s="30"/>
      <c r="AR58" s="30"/>
      <c r="AS58" s="30"/>
      <c r="AT58" s="30"/>
      <c r="AU58" s="30"/>
      <c r="AV58" s="123"/>
      <c r="AW58" s="123"/>
      <c r="AX58" s="123"/>
      <c r="AY58" s="123"/>
      <c r="AZ58" s="123"/>
      <c r="BA58" s="123"/>
      <c r="BB58" s="123"/>
      <c r="BC58" s="123"/>
      <c r="BD58" s="30"/>
      <c r="BE58" s="30"/>
      <c r="BF58" s="30"/>
      <c r="BG58" s="30"/>
      <c r="BH58" s="30"/>
      <c r="BI58" s="30"/>
      <c r="BJ58" s="30"/>
      <c r="BK58" s="30"/>
      <c r="BL58" s="30"/>
      <c r="BM58" s="3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2"/>
      <c r="CH58" s="125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11"/>
      <c r="DF58" s="1"/>
      <c r="DG58" s="1"/>
      <c r="DH58" s="12"/>
      <c r="DI58" s="161"/>
      <c r="DJ58" s="195" t="s">
        <v>495</v>
      </c>
      <c r="DK58" s="196">
        <v>36.1</v>
      </c>
      <c r="DL58" s="196">
        <v>36.1</v>
      </c>
      <c r="DM58" s="196">
        <v>36.1</v>
      </c>
      <c r="DN58" s="198">
        <f t="shared" ref="DN58:DP58" si="50">DK58*3.6</f>
        <v>129.96</v>
      </c>
      <c r="DO58" s="198">
        <f t="shared" si="50"/>
        <v>129.96</v>
      </c>
      <c r="DP58" s="198">
        <f t="shared" si="50"/>
        <v>129.96</v>
      </c>
      <c r="DQ58" s="143" t="s">
        <v>496</v>
      </c>
      <c r="DR58" s="98"/>
      <c r="DS58" s="98"/>
      <c r="DT58" s="98"/>
      <c r="DU58" s="98"/>
      <c r="DV58" s="98"/>
      <c r="DW58" s="98"/>
      <c r="DX58" s="98"/>
      <c r="DY58" s="98"/>
      <c r="DZ58" s="98"/>
      <c r="EA58" s="98"/>
      <c r="EB58" s="98"/>
      <c r="ED58" s="12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11"/>
      <c r="GB58" s="12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11"/>
    </row>
    <row r="59" ht="18.75" customHeight="1">
      <c r="A59" s="13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32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1"/>
      <c r="AC59" s="38"/>
      <c r="AD59" s="30"/>
      <c r="AE59" s="30"/>
      <c r="AF59" s="30"/>
      <c r="AG59" s="30"/>
      <c r="AH59" s="30"/>
      <c r="AI59" s="30"/>
      <c r="AJ59" s="30"/>
      <c r="AK59" s="30"/>
      <c r="AL59" s="30"/>
      <c r="AM59" s="123"/>
      <c r="AN59" s="30"/>
      <c r="AO59" s="30"/>
      <c r="AP59" s="30"/>
      <c r="AQ59" s="30"/>
      <c r="AR59" s="30"/>
      <c r="AS59" s="30"/>
      <c r="AT59" s="30"/>
      <c r="AU59" s="30"/>
      <c r="AV59" s="123"/>
      <c r="AW59" s="123"/>
      <c r="AX59" s="123"/>
      <c r="AY59" s="123"/>
      <c r="AZ59" s="123"/>
      <c r="BA59" s="123"/>
      <c r="BB59" s="123"/>
      <c r="BC59" s="123"/>
      <c r="BD59" s="30"/>
      <c r="BE59" s="30"/>
      <c r="BF59" s="30"/>
      <c r="BG59" s="30"/>
      <c r="BH59" s="30"/>
      <c r="BI59" s="30"/>
      <c r="BJ59" s="30"/>
      <c r="BK59" s="30"/>
      <c r="BL59" s="30"/>
      <c r="BM59" s="3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2"/>
      <c r="CH59" s="125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11"/>
      <c r="DF59" s="1"/>
      <c r="DG59" s="1"/>
      <c r="DH59" s="12"/>
      <c r="DI59" s="161"/>
      <c r="DJ59" s="195" t="s">
        <v>493</v>
      </c>
      <c r="DK59" s="200">
        <f t="shared" ref="DK59:DM59" si="51">DN59/3.6</f>
        <v>14.5</v>
      </c>
      <c r="DL59" s="200">
        <f t="shared" si="51"/>
        <v>14.5</v>
      </c>
      <c r="DM59" s="200">
        <f t="shared" si="51"/>
        <v>14.5</v>
      </c>
      <c r="DN59" s="198">
        <v>52.2</v>
      </c>
      <c r="DO59" s="198">
        <v>52.2</v>
      </c>
      <c r="DP59" s="198">
        <v>52.2</v>
      </c>
      <c r="DQ59" s="130" t="s">
        <v>497</v>
      </c>
      <c r="DR59" s="98"/>
      <c r="DS59" s="98"/>
      <c r="DT59" s="98"/>
      <c r="DU59" s="98"/>
      <c r="DV59" s="98"/>
      <c r="DW59" s="98"/>
      <c r="DX59" s="98"/>
      <c r="DY59" s="98"/>
      <c r="DZ59" s="98"/>
      <c r="EA59" s="98"/>
      <c r="EB59" s="98"/>
      <c r="ED59" s="12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11"/>
      <c r="GB59" s="12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11"/>
    </row>
    <row r="60" ht="30.75" customHeight="1">
      <c r="A60" s="13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32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1"/>
      <c r="AC60" s="38"/>
      <c r="AD60" s="30"/>
      <c r="AE60" s="30"/>
      <c r="AF60" s="30"/>
      <c r="AG60" s="30"/>
      <c r="AH60" s="30"/>
      <c r="AI60" s="30"/>
      <c r="AJ60" s="30"/>
      <c r="AK60" s="30"/>
      <c r="AL60" s="30"/>
      <c r="AM60" s="123"/>
      <c r="AN60" s="30"/>
      <c r="AO60" s="30"/>
      <c r="AP60" s="30"/>
      <c r="AQ60" s="30"/>
      <c r="AR60" s="30"/>
      <c r="AS60" s="30"/>
      <c r="AT60" s="30"/>
      <c r="AU60" s="30"/>
      <c r="AV60" s="123"/>
      <c r="AW60" s="123"/>
      <c r="AX60" s="123"/>
      <c r="AY60" s="123"/>
      <c r="AZ60" s="123"/>
      <c r="BA60" s="123"/>
      <c r="BB60" s="123"/>
      <c r="BC60" s="123"/>
      <c r="BD60" s="30"/>
      <c r="BE60" s="30"/>
      <c r="BF60" s="30"/>
      <c r="BG60" s="30"/>
      <c r="BH60" s="30"/>
      <c r="BI60" s="30"/>
      <c r="BJ60" s="30"/>
      <c r="BK60" s="30"/>
      <c r="BL60" s="30"/>
      <c r="BM60" s="3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2"/>
      <c r="CH60" s="125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11"/>
      <c r="DF60" s="1"/>
      <c r="DG60" s="1"/>
      <c r="DH60" s="12"/>
      <c r="DI60" s="161"/>
      <c r="DJ60" s="195" t="s">
        <v>498</v>
      </c>
      <c r="DK60" s="200">
        <f t="shared" ref="DK60:DM60" si="52">DN60/3.6</f>
        <v>29.83055556</v>
      </c>
      <c r="DL60" s="200">
        <f t="shared" si="52"/>
        <v>34.95972222</v>
      </c>
      <c r="DM60" s="200">
        <f t="shared" si="52"/>
        <v>40.08888889</v>
      </c>
      <c r="DN60" s="201">
        <v>107.39</v>
      </c>
      <c r="DO60" s="202">
        <f>(DN60+DP60)/2</f>
        <v>125.855</v>
      </c>
      <c r="DP60" s="203">
        <v>144.32</v>
      </c>
      <c r="DQ60" s="143" t="s">
        <v>499</v>
      </c>
      <c r="DR60" s="98"/>
      <c r="DS60" s="98"/>
      <c r="DT60" s="98"/>
      <c r="DU60" s="98"/>
      <c r="DV60" s="98"/>
      <c r="DW60" s="98"/>
      <c r="DX60" s="98"/>
      <c r="DY60" s="98"/>
      <c r="DZ60" s="98"/>
      <c r="EA60" s="98"/>
      <c r="EB60" s="98"/>
      <c r="ED60" s="12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11"/>
      <c r="GB60" s="12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11"/>
    </row>
    <row r="61" ht="15.75" customHeight="1">
      <c r="A61" s="131" t="s">
        <v>500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32" t="s">
        <v>24</v>
      </c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1"/>
      <c r="AC61" s="38">
        <v>27.5</v>
      </c>
      <c r="AD61" s="30">
        <v>30.3</v>
      </c>
      <c r="AE61" s="30">
        <v>16.2</v>
      </c>
      <c r="AF61" s="30">
        <v>19.0</v>
      </c>
      <c r="AG61" s="30">
        <v>2.91</v>
      </c>
      <c r="AH61" s="30">
        <v>3.21</v>
      </c>
      <c r="AI61" s="30">
        <v>1.61</v>
      </c>
      <c r="AJ61" s="30">
        <v>1.92</v>
      </c>
      <c r="AK61" s="30">
        <v>45.0</v>
      </c>
      <c r="AL61" s="30">
        <v>49.7</v>
      </c>
      <c r="AM61" s="123" t="s">
        <v>24</v>
      </c>
      <c r="AN61" s="30">
        <v>7.44</v>
      </c>
      <c r="AO61" s="30">
        <v>8.22</v>
      </c>
      <c r="AP61" s="30">
        <v>0.585</v>
      </c>
      <c r="AQ61" s="30">
        <v>0.646</v>
      </c>
      <c r="AR61" s="30">
        <v>49.4</v>
      </c>
      <c r="AS61" s="30">
        <v>54.6</v>
      </c>
      <c r="AT61" s="30">
        <f t="shared" ref="AT61:AU61" si="53">(1-AR61*0.01)*AC61+AN61*AR61*0.01</f>
        <v>17.59036</v>
      </c>
      <c r="AU61" s="30">
        <f t="shared" si="53"/>
        <v>18.24432</v>
      </c>
      <c r="AV61" s="123" t="s">
        <v>24</v>
      </c>
      <c r="AW61" s="123" t="s">
        <v>71</v>
      </c>
      <c r="AX61" s="123" t="s">
        <v>47</v>
      </c>
      <c r="AY61" s="123"/>
      <c r="AZ61" s="123"/>
      <c r="BA61" s="123" t="s">
        <v>47</v>
      </c>
      <c r="BB61" s="123" t="s">
        <v>24</v>
      </c>
      <c r="BC61" s="123" t="s">
        <v>71</v>
      </c>
      <c r="BD61" s="30">
        <v>0.655</v>
      </c>
      <c r="BE61" s="30">
        <v>0.861</v>
      </c>
      <c r="BF61" s="30">
        <v>5170.0</v>
      </c>
      <c r="BG61" s="30">
        <v>6800.0</v>
      </c>
      <c r="BH61" s="30">
        <v>7890.0</v>
      </c>
      <c r="BI61" s="30">
        <v>7900.0</v>
      </c>
      <c r="BJ61" s="30">
        <v>205.0</v>
      </c>
      <c r="BK61" s="30">
        <v>209.0</v>
      </c>
      <c r="BL61" s="30"/>
      <c r="BM61" s="3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 t="s">
        <v>501</v>
      </c>
      <c r="CA61" s="1" t="s">
        <v>502</v>
      </c>
      <c r="CB61" s="1" t="s">
        <v>71</v>
      </c>
      <c r="CC61" s="1" t="s">
        <v>71</v>
      </c>
      <c r="CD61" s="1" t="s">
        <v>71</v>
      </c>
      <c r="CE61" s="1" t="s">
        <v>71</v>
      </c>
      <c r="CF61" s="1"/>
      <c r="CG61" s="12"/>
      <c r="CH61" s="125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11"/>
      <c r="DF61" s="1"/>
      <c r="DG61" s="1"/>
      <c r="DH61" s="12"/>
      <c r="DI61" s="162"/>
      <c r="DJ61" s="204" t="s">
        <v>503</v>
      </c>
      <c r="DK61" s="202">
        <v>20.0</v>
      </c>
      <c r="DL61" s="202">
        <v>38.0</v>
      </c>
      <c r="DM61" s="205">
        <v>56.0</v>
      </c>
      <c r="DN61" s="206">
        <f t="shared" ref="DN61:DP61" si="54">3.6*DK61</f>
        <v>72</v>
      </c>
      <c r="DO61" s="202">
        <f t="shared" si="54"/>
        <v>136.8</v>
      </c>
      <c r="DP61" s="207">
        <f t="shared" si="54"/>
        <v>201.6</v>
      </c>
      <c r="DQ61" s="143" t="s">
        <v>280</v>
      </c>
      <c r="DR61" s="98"/>
      <c r="DS61" s="98"/>
      <c r="DT61" s="98"/>
      <c r="DU61" s="98"/>
      <c r="DV61" s="98"/>
      <c r="DW61" s="98"/>
      <c r="DX61" s="98"/>
      <c r="DY61" s="98"/>
      <c r="DZ61" s="98"/>
      <c r="EA61" s="98"/>
      <c r="EB61" s="98"/>
      <c r="ED61" s="12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11"/>
      <c r="GB61" s="12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11"/>
    </row>
    <row r="62" ht="15.75" customHeight="1">
      <c r="A62" s="13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32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1"/>
      <c r="AC62" s="38"/>
      <c r="AD62" s="30"/>
      <c r="AE62" s="30"/>
      <c r="AF62" s="30"/>
      <c r="AG62" s="30"/>
      <c r="AH62" s="30"/>
      <c r="AI62" s="30"/>
      <c r="AJ62" s="30"/>
      <c r="AK62" s="30"/>
      <c r="AL62" s="30"/>
      <c r="AM62" s="123"/>
      <c r="AN62" s="30"/>
      <c r="AO62" s="30"/>
      <c r="AP62" s="30"/>
      <c r="AQ62" s="30"/>
      <c r="AR62" s="30"/>
      <c r="AS62" s="30"/>
      <c r="AT62" s="30"/>
      <c r="AU62" s="30"/>
      <c r="AV62" s="123"/>
      <c r="AW62" s="123"/>
      <c r="AX62" s="123"/>
      <c r="AY62" s="123"/>
      <c r="AZ62" s="123"/>
      <c r="BA62" s="123"/>
      <c r="BB62" s="123"/>
      <c r="BC62" s="123"/>
      <c r="BD62" s="30"/>
      <c r="BE62" s="30"/>
      <c r="BF62" s="30"/>
      <c r="BG62" s="30"/>
      <c r="BH62" s="30"/>
      <c r="BI62" s="30"/>
      <c r="BJ62" s="30"/>
      <c r="BK62" s="30"/>
      <c r="BL62" s="30"/>
      <c r="BM62" s="3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2"/>
      <c r="CH62" s="125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11"/>
      <c r="DF62" s="1"/>
      <c r="DG62" s="1"/>
      <c r="DH62" s="12"/>
      <c r="DI62" s="208" t="s">
        <v>504</v>
      </c>
      <c r="DJ62" s="209" t="s">
        <v>505</v>
      </c>
      <c r="DK62" s="210">
        <f t="shared" ref="DK62:DM62" si="55">DN62/3.6</f>
        <v>20.7</v>
      </c>
      <c r="DL62" s="211">
        <f t="shared" si="55"/>
        <v>31.04027778</v>
      </c>
      <c r="DM62" s="211">
        <f t="shared" si="55"/>
        <v>41.38055556</v>
      </c>
      <c r="DN62" s="212">
        <v>74.52</v>
      </c>
      <c r="DO62" s="210">
        <f>(DN62+DP62)/2</f>
        <v>111.745</v>
      </c>
      <c r="DP62" s="213">
        <v>148.97</v>
      </c>
      <c r="DQ62" s="143" t="s">
        <v>499</v>
      </c>
      <c r="DR62" s="98"/>
      <c r="DS62" s="98"/>
      <c r="DT62" s="98"/>
      <c r="DU62" s="98"/>
      <c r="DV62" s="98"/>
      <c r="DW62" s="98"/>
      <c r="DX62" s="98"/>
      <c r="DY62" s="98"/>
      <c r="DZ62" s="98"/>
      <c r="EA62" s="98"/>
      <c r="EB62" s="98"/>
      <c r="ED62" s="12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11"/>
      <c r="GB62" s="12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11"/>
    </row>
    <row r="63" ht="15.75" customHeight="1">
      <c r="A63" s="131" t="s">
        <v>506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32" t="s">
        <v>24</v>
      </c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1"/>
      <c r="AC63" s="38">
        <v>27.9</v>
      </c>
      <c r="AD63" s="30">
        <v>30.7</v>
      </c>
      <c r="AE63" s="30">
        <v>16.4</v>
      </c>
      <c r="AF63" s="30">
        <v>19.3</v>
      </c>
      <c r="AG63" s="30">
        <v>2.93</v>
      </c>
      <c r="AH63" s="30">
        <v>3.24</v>
      </c>
      <c r="AI63" s="30">
        <v>1.62</v>
      </c>
      <c r="AJ63" s="30">
        <v>1.93</v>
      </c>
      <c r="AK63" s="30">
        <v>44.9</v>
      </c>
      <c r="AL63" s="30">
        <v>49.6</v>
      </c>
      <c r="AM63" s="123" t="s">
        <v>24</v>
      </c>
      <c r="AN63" s="30">
        <v>7.52</v>
      </c>
      <c r="AO63" s="30">
        <v>8.31</v>
      </c>
      <c r="AP63" s="30">
        <v>0.591</v>
      </c>
      <c r="AQ63" s="30">
        <v>0.653</v>
      </c>
      <c r="AR63" s="30">
        <v>49.4</v>
      </c>
      <c r="AS63" s="30">
        <v>54.6</v>
      </c>
      <c r="AT63" s="30">
        <f t="shared" ref="AT63:AU63" si="56">(1-AR63*0.01)*AC63+AN63*AR63*0.01</f>
        <v>17.83228</v>
      </c>
      <c r="AU63" s="30">
        <f t="shared" si="56"/>
        <v>18.47506</v>
      </c>
      <c r="AV63" s="123" t="s">
        <v>24</v>
      </c>
      <c r="AW63" s="123" t="s">
        <v>71</v>
      </c>
      <c r="AX63" s="123" t="s">
        <v>47</v>
      </c>
      <c r="AY63" s="123"/>
      <c r="AZ63" s="123"/>
      <c r="BA63" s="123" t="s">
        <v>47</v>
      </c>
      <c r="BB63" s="123" t="s">
        <v>24</v>
      </c>
      <c r="BC63" s="123" t="s">
        <v>71</v>
      </c>
      <c r="BD63" s="30">
        <v>0.658</v>
      </c>
      <c r="BE63" s="30">
        <v>0.869</v>
      </c>
      <c r="BF63" s="30">
        <v>5190.0</v>
      </c>
      <c r="BG63" s="30">
        <v>6870.0</v>
      </c>
      <c r="BH63" s="30">
        <v>7890.0</v>
      </c>
      <c r="BI63" s="30">
        <v>7900.0</v>
      </c>
      <c r="BJ63" s="30" t="s">
        <v>47</v>
      </c>
      <c r="BK63" s="30" t="s">
        <v>47</v>
      </c>
      <c r="BL63" s="30"/>
      <c r="BM63" s="3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 t="s">
        <v>71</v>
      </c>
      <c r="CA63" s="1" t="s">
        <v>71</v>
      </c>
      <c r="CB63" s="1" t="s">
        <v>71</v>
      </c>
      <c r="CC63" s="1" t="s">
        <v>71</v>
      </c>
      <c r="CD63" s="1" t="s">
        <v>71</v>
      </c>
      <c r="CE63" s="1" t="s">
        <v>71</v>
      </c>
      <c r="CF63" s="1"/>
      <c r="CG63" s="12"/>
      <c r="CH63" s="125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11"/>
      <c r="DF63" s="1"/>
      <c r="DG63" s="1"/>
      <c r="DH63" s="12"/>
      <c r="DI63" s="162"/>
      <c r="DJ63" s="214" t="s">
        <v>507</v>
      </c>
      <c r="DK63" s="210">
        <v>22.0</v>
      </c>
      <c r="DL63" s="210">
        <v>32.0</v>
      </c>
      <c r="DM63" s="215">
        <v>42.0</v>
      </c>
      <c r="DN63" s="216">
        <f t="shared" ref="DN63:DP63" si="57">3.6*DK63</f>
        <v>79.2</v>
      </c>
      <c r="DO63" s="210">
        <f t="shared" si="57"/>
        <v>115.2</v>
      </c>
      <c r="DP63" s="217">
        <f t="shared" si="57"/>
        <v>151.2</v>
      </c>
      <c r="DQ63" s="143" t="s">
        <v>280</v>
      </c>
      <c r="DR63" s="98"/>
      <c r="DS63" s="98"/>
      <c r="DT63" s="98"/>
      <c r="DU63" s="98"/>
      <c r="DV63" s="98"/>
      <c r="DW63" s="98"/>
      <c r="DX63" s="98"/>
      <c r="DY63" s="98"/>
      <c r="DZ63" s="98"/>
      <c r="EA63" s="98"/>
      <c r="EB63" s="98"/>
      <c r="ED63" s="12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11"/>
      <c r="GB63" s="12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11"/>
    </row>
    <row r="64" ht="15.75" customHeight="1">
      <c r="A64" s="131" t="s">
        <v>508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32" t="s">
        <v>24</v>
      </c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1"/>
      <c r="AC64" s="38">
        <v>29.7</v>
      </c>
      <c r="AD64" s="30">
        <v>32.8</v>
      </c>
      <c r="AE64" s="30">
        <v>17.4</v>
      </c>
      <c r="AF64" s="30">
        <v>20.4</v>
      </c>
      <c r="AG64" s="30">
        <v>3.04</v>
      </c>
      <c r="AH64" s="30">
        <v>3.35</v>
      </c>
      <c r="AI64" s="30">
        <v>1.68</v>
      </c>
      <c r="AJ64" s="30">
        <v>2.0</v>
      </c>
      <c r="AK64" s="30">
        <v>44.7</v>
      </c>
      <c r="AL64" s="30">
        <v>49.4</v>
      </c>
      <c r="AM64" s="123" t="s">
        <v>24</v>
      </c>
      <c r="AN64" s="30">
        <v>7.9</v>
      </c>
      <c r="AO64" s="30">
        <v>8.73</v>
      </c>
      <c r="AP64" s="30">
        <v>0.621</v>
      </c>
      <c r="AQ64" s="30">
        <v>0.686</v>
      </c>
      <c r="AR64" s="30">
        <v>49.4</v>
      </c>
      <c r="AS64" s="30">
        <v>54.6</v>
      </c>
      <c r="AT64" s="30">
        <f t="shared" ref="AT64:AU64" si="58">(1-AR64*0.01)*AC64+AN64*AR64*0.01</f>
        <v>18.9308</v>
      </c>
      <c r="AU64" s="30">
        <f t="shared" si="58"/>
        <v>19.65778</v>
      </c>
      <c r="AV64" s="123" t="s">
        <v>24</v>
      </c>
      <c r="AW64" s="123" t="s">
        <v>71</v>
      </c>
      <c r="AX64" s="123" t="s">
        <v>47</v>
      </c>
      <c r="AY64" s="123"/>
      <c r="AZ64" s="123"/>
      <c r="BA64" s="123" t="s">
        <v>47</v>
      </c>
      <c r="BB64" s="123" t="s">
        <v>24</v>
      </c>
      <c r="BC64" s="123" t="s">
        <v>71</v>
      </c>
      <c r="BD64" s="30">
        <v>0.669</v>
      </c>
      <c r="BE64" s="30">
        <v>0.886</v>
      </c>
      <c r="BF64" s="30">
        <v>5220.0</v>
      </c>
      <c r="BG64" s="30">
        <v>6960.0</v>
      </c>
      <c r="BH64" s="30">
        <v>7800.0</v>
      </c>
      <c r="BI64" s="30">
        <v>7860.0</v>
      </c>
      <c r="BJ64" s="30">
        <v>205.0</v>
      </c>
      <c r="BK64" s="30">
        <v>209.0</v>
      </c>
      <c r="BL64" s="30"/>
      <c r="BM64" s="3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 t="s">
        <v>501</v>
      </c>
      <c r="CA64" s="1" t="s">
        <v>502</v>
      </c>
      <c r="CB64" s="1" t="s">
        <v>71</v>
      </c>
      <c r="CC64" s="1" t="s">
        <v>71</v>
      </c>
      <c r="CD64" s="1" t="s">
        <v>71</v>
      </c>
      <c r="CE64" s="1" t="s">
        <v>71</v>
      </c>
      <c r="CF64" s="1"/>
      <c r="CG64" s="12"/>
      <c r="CH64" s="125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11"/>
      <c r="DF64" s="1"/>
      <c r="DG64" s="1"/>
      <c r="DH64" s="12"/>
      <c r="DI64" s="218" t="s">
        <v>509</v>
      </c>
      <c r="DJ64" s="219" t="s">
        <v>510</v>
      </c>
      <c r="DK64" s="220">
        <v>22.0</v>
      </c>
      <c r="DL64" s="220">
        <v>22.0</v>
      </c>
      <c r="DM64" s="221">
        <v>22.0</v>
      </c>
      <c r="DN64" s="222">
        <f t="shared" ref="DN64:DP64" si="59">3.6*DK64</f>
        <v>79.2</v>
      </c>
      <c r="DO64" s="220">
        <f t="shared" si="59"/>
        <v>79.2</v>
      </c>
      <c r="DP64" s="223">
        <f t="shared" si="59"/>
        <v>79.2</v>
      </c>
      <c r="DQ64" s="143" t="s">
        <v>280</v>
      </c>
      <c r="DR64" s="98"/>
      <c r="DS64" s="98"/>
      <c r="DT64" s="98"/>
      <c r="DU64" s="98"/>
      <c r="DV64" s="98"/>
      <c r="DW64" s="98"/>
      <c r="DX64" s="98"/>
      <c r="DY64" s="98"/>
      <c r="DZ64" s="98"/>
      <c r="EA64" s="98"/>
      <c r="EB64" s="98"/>
      <c r="ED64" s="12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11"/>
      <c r="GB64" s="12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11"/>
    </row>
    <row r="65" ht="15.75" customHeight="1">
      <c r="A65" s="131" t="s">
        <v>511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32" t="s">
        <v>24</v>
      </c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1"/>
      <c r="AC65" s="38">
        <v>30.1</v>
      </c>
      <c r="AD65" s="30">
        <v>33.2</v>
      </c>
      <c r="AE65" s="30">
        <v>17.6</v>
      </c>
      <c r="AF65" s="30">
        <v>20.7</v>
      </c>
      <c r="AG65" s="30">
        <v>3.04</v>
      </c>
      <c r="AH65" s="30">
        <v>3.37</v>
      </c>
      <c r="AI65" s="30">
        <v>1.69</v>
      </c>
      <c r="AJ65" s="30">
        <v>2.01</v>
      </c>
      <c r="AK65" s="30">
        <v>44.6</v>
      </c>
      <c r="AL65" s="30">
        <v>49.3</v>
      </c>
      <c r="AM65" s="123" t="s">
        <v>24</v>
      </c>
      <c r="AN65" s="30">
        <v>8.0</v>
      </c>
      <c r="AO65" s="30">
        <v>8.81</v>
      </c>
      <c r="AP65" s="30">
        <v>0.627</v>
      </c>
      <c r="AQ65" s="30">
        <v>0.693</v>
      </c>
      <c r="AR65" s="30">
        <v>49.4</v>
      </c>
      <c r="AS65" s="30">
        <v>54.6</v>
      </c>
      <c r="AT65" s="30">
        <f t="shared" ref="AT65:AU65" si="60">(1-AR65*0.01)*AC65+AN65*AR65*0.01</f>
        <v>19.1826</v>
      </c>
      <c r="AU65" s="30">
        <f t="shared" si="60"/>
        <v>19.88306</v>
      </c>
      <c r="AV65" s="123" t="s">
        <v>24</v>
      </c>
      <c r="AW65" s="123" t="s">
        <v>71</v>
      </c>
      <c r="AX65" s="123" t="s">
        <v>47</v>
      </c>
      <c r="AY65" s="123"/>
      <c r="AZ65" s="123"/>
      <c r="BA65" s="123" t="s">
        <v>47</v>
      </c>
      <c r="BB65" s="123" t="s">
        <v>24</v>
      </c>
      <c r="BC65" s="123" t="s">
        <v>71</v>
      </c>
      <c r="BD65" s="30">
        <v>0.672</v>
      </c>
      <c r="BE65" s="30">
        <v>0.886</v>
      </c>
      <c r="BF65" s="30">
        <v>5240.0</v>
      </c>
      <c r="BG65" s="30">
        <v>7010.0</v>
      </c>
      <c r="BH65" s="30">
        <v>7800.0</v>
      </c>
      <c r="BI65" s="30">
        <v>7900.0</v>
      </c>
      <c r="BJ65" s="30" t="s">
        <v>47</v>
      </c>
      <c r="BK65" s="30" t="s">
        <v>47</v>
      </c>
      <c r="BL65" s="30"/>
      <c r="BM65" s="3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 t="s">
        <v>71</v>
      </c>
      <c r="CA65" s="1" t="s">
        <v>71</v>
      </c>
      <c r="CB65" s="1" t="s">
        <v>71</v>
      </c>
      <c r="CC65" s="1" t="s">
        <v>71</v>
      </c>
      <c r="CD65" s="1" t="s">
        <v>71</v>
      </c>
      <c r="CE65" s="1" t="s">
        <v>71</v>
      </c>
      <c r="CF65" s="1"/>
      <c r="CG65" s="12"/>
      <c r="CH65" s="125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11"/>
      <c r="DF65" s="1"/>
      <c r="DG65" s="1"/>
      <c r="DH65" s="13"/>
      <c r="DI65" s="224" t="s">
        <v>512</v>
      </c>
      <c r="DJ65" s="225" t="s">
        <v>503</v>
      </c>
      <c r="DK65" s="226">
        <v>12.0</v>
      </c>
      <c r="DL65" s="226">
        <v>12.0</v>
      </c>
      <c r="DM65" s="227">
        <v>12.0</v>
      </c>
      <c r="DN65" s="228">
        <f t="shared" ref="DN65:DP65" si="61">3.6*DK65</f>
        <v>43.2</v>
      </c>
      <c r="DO65" s="226">
        <f t="shared" si="61"/>
        <v>43.2</v>
      </c>
      <c r="DP65" s="229">
        <f t="shared" si="61"/>
        <v>43.2</v>
      </c>
      <c r="DQ65" s="143" t="s">
        <v>280</v>
      </c>
      <c r="DR65" s="98"/>
      <c r="DS65" s="98"/>
      <c r="DT65" s="98"/>
      <c r="DU65" s="98"/>
      <c r="DV65" s="98"/>
      <c r="DW65" s="98"/>
      <c r="DX65" s="98"/>
      <c r="DY65" s="98"/>
      <c r="DZ65" s="98"/>
      <c r="EA65" s="98"/>
      <c r="EB65" s="98"/>
      <c r="ED65" s="12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11"/>
      <c r="GB65" s="12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11"/>
    </row>
    <row r="66" ht="15.75" customHeight="1">
      <c r="A66" s="131" t="s">
        <v>513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32" t="s">
        <v>24</v>
      </c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1"/>
      <c r="AC66" s="38">
        <v>31.4</v>
      </c>
      <c r="AD66" s="30">
        <v>34.7</v>
      </c>
      <c r="AE66" s="30">
        <v>18.3</v>
      </c>
      <c r="AF66" s="30">
        <v>21.6</v>
      </c>
      <c r="AG66" s="30">
        <v>3.13</v>
      </c>
      <c r="AH66" s="30">
        <v>3.45</v>
      </c>
      <c r="AI66" s="30">
        <v>1.74</v>
      </c>
      <c r="AJ66" s="30">
        <v>2.06</v>
      </c>
      <c r="AK66" s="30">
        <v>44.6</v>
      </c>
      <c r="AL66" s="30">
        <v>49.1</v>
      </c>
      <c r="AM66" s="123" t="s">
        <v>24</v>
      </c>
      <c r="AN66" s="30">
        <v>8.23</v>
      </c>
      <c r="AO66" s="30">
        <v>9.1</v>
      </c>
      <c r="AP66" s="30">
        <v>0.647</v>
      </c>
      <c r="AQ66" s="30">
        <v>0.715</v>
      </c>
      <c r="AR66" s="30">
        <v>49.4</v>
      </c>
      <c r="AS66" s="30">
        <v>54.6</v>
      </c>
      <c r="AT66" s="30">
        <f t="shared" ref="AT66:AU66" si="62">(1-AR66*0.01)*AC66+AN66*AR66*0.01</f>
        <v>19.95402</v>
      </c>
      <c r="AU66" s="30">
        <f t="shared" si="62"/>
        <v>20.7224</v>
      </c>
      <c r="AV66" s="123" t="s">
        <v>24</v>
      </c>
      <c r="AW66" s="123" t="s">
        <v>71</v>
      </c>
      <c r="AX66" s="123" t="s">
        <v>47</v>
      </c>
      <c r="AY66" s="123"/>
      <c r="AZ66" s="123"/>
      <c r="BA66" s="123" t="s">
        <v>47</v>
      </c>
      <c r="BB66" s="123" t="s">
        <v>24</v>
      </c>
      <c r="BC66" s="123" t="s">
        <v>71</v>
      </c>
      <c r="BD66" s="30">
        <v>0.678</v>
      </c>
      <c r="BE66" s="30">
        <v>0.903</v>
      </c>
      <c r="BF66" s="30">
        <v>5310.0</v>
      </c>
      <c r="BG66" s="30">
        <v>7110.0</v>
      </c>
      <c r="BH66" s="30">
        <v>7830.0</v>
      </c>
      <c r="BI66" s="30">
        <v>7870.0</v>
      </c>
      <c r="BJ66" s="30">
        <v>205.0</v>
      </c>
      <c r="BK66" s="30">
        <v>209.0</v>
      </c>
      <c r="BL66" s="30"/>
      <c r="BM66" s="3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 t="s">
        <v>501</v>
      </c>
      <c r="CA66" s="1" t="s">
        <v>502</v>
      </c>
      <c r="CB66" s="1" t="s">
        <v>71</v>
      </c>
      <c r="CC66" s="1" t="s">
        <v>71</v>
      </c>
      <c r="CD66" s="1" t="s">
        <v>71</v>
      </c>
      <c r="CE66" s="1" t="s">
        <v>71</v>
      </c>
      <c r="CF66" s="1"/>
      <c r="CG66" s="13"/>
      <c r="CH66" s="125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11"/>
      <c r="DF66" s="1"/>
      <c r="DG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D66" s="13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11"/>
      <c r="GB66" s="13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11"/>
    </row>
    <row r="67" ht="15.75" customHeight="1">
      <c r="A67" s="230" t="s">
        <v>514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9"/>
      <c r="O67" s="231" t="s">
        <v>24</v>
      </c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1"/>
      <c r="AC67" s="38">
        <v>2020.0</v>
      </c>
      <c r="AD67" s="30">
        <v>2220.0</v>
      </c>
      <c r="AE67" s="30">
        <v>1410.0</v>
      </c>
      <c r="AF67" s="30">
        <v>1620.0</v>
      </c>
      <c r="AG67" s="30">
        <v>41.2</v>
      </c>
      <c r="AH67" s="30">
        <v>45.4</v>
      </c>
      <c r="AI67" s="30">
        <v>29.2</v>
      </c>
      <c r="AJ67" s="30">
        <v>33.5</v>
      </c>
      <c r="AK67" s="30">
        <v>553.0</v>
      </c>
      <c r="AL67" s="30">
        <v>612.0</v>
      </c>
      <c r="AM67" s="123" t="s">
        <v>24</v>
      </c>
      <c r="AN67" s="30">
        <v>195.0</v>
      </c>
      <c r="AO67" s="30">
        <v>215.0</v>
      </c>
      <c r="AP67" s="30">
        <v>15.3</v>
      </c>
      <c r="AQ67" s="30">
        <v>16.9</v>
      </c>
      <c r="AR67" s="30">
        <v>27.6</v>
      </c>
      <c r="AS67" s="30">
        <v>30.5</v>
      </c>
      <c r="AT67" s="30">
        <f t="shared" ref="AT67:AU67" si="63">(1-AR67*0.01)*AC67+AN67*AR67*0.01</f>
        <v>1516.3</v>
      </c>
      <c r="AU67" s="30">
        <f t="shared" si="63"/>
        <v>1608.475</v>
      </c>
      <c r="AV67" s="123" t="s">
        <v>24</v>
      </c>
      <c r="AW67" s="123" t="s">
        <v>71</v>
      </c>
      <c r="AX67" s="123" t="s">
        <v>47</v>
      </c>
      <c r="AY67" s="123"/>
      <c r="AZ67" s="123"/>
      <c r="BA67" s="123" t="s">
        <v>47</v>
      </c>
      <c r="BB67" s="123" t="s">
        <v>24</v>
      </c>
      <c r="BC67" s="123" t="s">
        <v>71</v>
      </c>
      <c r="BD67" s="30">
        <v>28.0</v>
      </c>
      <c r="BE67" s="30">
        <v>38.4</v>
      </c>
      <c r="BF67" s="30">
        <v>247000.0</v>
      </c>
      <c r="BG67" s="30">
        <v>341000.0</v>
      </c>
      <c r="BH67" s="30">
        <v>8800.0</v>
      </c>
      <c r="BI67" s="30">
        <v>8900.0</v>
      </c>
      <c r="BJ67" s="30">
        <v>199.0</v>
      </c>
      <c r="BK67" s="30">
        <v>215.0</v>
      </c>
      <c r="BL67" s="30"/>
      <c r="BM67" s="3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 t="s">
        <v>213</v>
      </c>
      <c r="CA67" s="1" t="s">
        <v>515</v>
      </c>
      <c r="CB67" s="1">
        <v>74.0</v>
      </c>
      <c r="CC67" s="1">
        <v>84.0</v>
      </c>
      <c r="CD67" s="1">
        <v>199.0</v>
      </c>
      <c r="CE67" s="1">
        <v>215.0</v>
      </c>
      <c r="CF67" s="1"/>
      <c r="CG67" s="232" t="s">
        <v>514</v>
      </c>
      <c r="CH67" s="233">
        <f t="shared" ref="CH67:CH108" si="65">AT67+$DN$43</f>
        <v>1638.7</v>
      </c>
      <c r="CI67" s="233">
        <f t="shared" ref="CI67:CI74" si="66">(AT67+AU67)/2+$DO$43</f>
        <v>1688.3875</v>
      </c>
      <c r="CJ67" s="233">
        <f t="shared" ref="CJ67:CJ74" si="67">AU67+$DP$43</f>
        <v>1738.075</v>
      </c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11"/>
      <c r="DF67" s="1"/>
      <c r="DG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D67" s="230" t="s">
        <v>514</v>
      </c>
      <c r="EE67" s="233"/>
      <c r="EF67" s="233"/>
      <c r="EG67" s="233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11"/>
      <c r="GB67" s="230" t="s">
        <v>514</v>
      </c>
      <c r="GC67" s="233"/>
      <c r="GD67" s="233"/>
      <c r="GE67" s="233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11"/>
    </row>
    <row r="68" ht="15.75" customHeight="1">
      <c r="A68" s="230" t="s">
        <v>516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9"/>
      <c r="O68" s="231" t="s">
        <v>24</v>
      </c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1"/>
      <c r="AC68" s="38">
        <v>2020.0</v>
      </c>
      <c r="AD68" s="30">
        <v>2220.0</v>
      </c>
      <c r="AE68" s="30">
        <v>1410.0</v>
      </c>
      <c r="AF68" s="30">
        <v>1620.0</v>
      </c>
      <c r="AG68" s="30">
        <v>41.2</v>
      </c>
      <c r="AH68" s="30">
        <v>45.4</v>
      </c>
      <c r="AI68" s="30">
        <v>29.2</v>
      </c>
      <c r="AJ68" s="30">
        <v>33.5</v>
      </c>
      <c r="AK68" s="30">
        <v>553.0</v>
      </c>
      <c r="AL68" s="30">
        <v>612.0</v>
      </c>
      <c r="AM68" s="123" t="s">
        <v>24</v>
      </c>
      <c r="AN68" s="30">
        <v>195.0</v>
      </c>
      <c r="AO68" s="30">
        <v>215.0</v>
      </c>
      <c r="AP68" s="30">
        <v>15.3</v>
      </c>
      <c r="AQ68" s="30">
        <v>16.9</v>
      </c>
      <c r="AR68" s="30">
        <v>27.6</v>
      </c>
      <c r="AS68" s="30">
        <v>30.5</v>
      </c>
      <c r="AT68" s="30">
        <f t="shared" ref="AT68:AU68" si="64">(1-AR68*0.01)*AC68+AN68*AR68*0.01</f>
        <v>1516.3</v>
      </c>
      <c r="AU68" s="30">
        <f t="shared" si="64"/>
        <v>1608.475</v>
      </c>
      <c r="AV68" s="123" t="s">
        <v>24</v>
      </c>
      <c r="AW68" s="123" t="s">
        <v>71</v>
      </c>
      <c r="AX68" s="123" t="s">
        <v>47</v>
      </c>
      <c r="AY68" s="123"/>
      <c r="AZ68" s="123"/>
      <c r="BA68" s="123" t="s">
        <v>47</v>
      </c>
      <c r="BB68" s="123" t="s">
        <v>24</v>
      </c>
      <c r="BC68" s="123" t="s">
        <v>71</v>
      </c>
      <c r="BD68" s="30">
        <v>28.0</v>
      </c>
      <c r="BE68" s="30">
        <v>38.4</v>
      </c>
      <c r="BF68" s="30">
        <v>247000.0</v>
      </c>
      <c r="BG68" s="30">
        <v>341000.0</v>
      </c>
      <c r="BH68" s="30">
        <v>8800.0</v>
      </c>
      <c r="BI68" s="30">
        <v>8900.0</v>
      </c>
      <c r="BJ68" s="30">
        <v>199.0</v>
      </c>
      <c r="BK68" s="30">
        <v>215.0</v>
      </c>
      <c r="BL68" s="30"/>
      <c r="BM68" s="3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 t="s">
        <v>213</v>
      </c>
      <c r="CA68" s="1" t="s">
        <v>515</v>
      </c>
      <c r="CB68" s="1">
        <v>74.0</v>
      </c>
      <c r="CC68" s="1">
        <v>84.0</v>
      </c>
      <c r="CD68" s="1">
        <v>199.0</v>
      </c>
      <c r="CE68" s="1">
        <v>215.0</v>
      </c>
      <c r="CF68" s="1"/>
      <c r="CG68" s="230" t="s">
        <v>516</v>
      </c>
      <c r="CH68" s="233">
        <f t="shared" si="65"/>
        <v>1638.7</v>
      </c>
      <c r="CI68" s="233">
        <f t="shared" si="66"/>
        <v>1688.3875</v>
      </c>
      <c r="CJ68" s="233">
        <f t="shared" si="67"/>
        <v>1738.075</v>
      </c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1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D68" s="230" t="s">
        <v>516</v>
      </c>
      <c r="EE68" s="233"/>
      <c r="EF68" s="233"/>
      <c r="EG68" s="233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11"/>
      <c r="GB68" s="230" t="s">
        <v>516</v>
      </c>
      <c r="GC68" s="233"/>
      <c r="GD68" s="233"/>
      <c r="GE68" s="233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11"/>
    </row>
    <row r="69" ht="15.75" customHeight="1">
      <c r="A69" s="230" t="s">
        <v>517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9"/>
      <c r="O69" s="231" t="s">
        <v>24</v>
      </c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1"/>
      <c r="AC69" s="38">
        <v>1460.0</v>
      </c>
      <c r="AD69" s="30">
        <v>1610.0</v>
      </c>
      <c r="AE69" s="30">
        <v>1030.0</v>
      </c>
      <c r="AF69" s="30">
        <v>1180.0</v>
      </c>
      <c r="AG69" s="30">
        <v>33.7</v>
      </c>
      <c r="AH69" s="30">
        <v>37.1</v>
      </c>
      <c r="AI69" s="30">
        <v>24.4</v>
      </c>
      <c r="AJ69" s="30">
        <v>27.8</v>
      </c>
      <c r="AK69" s="30">
        <v>506.0</v>
      </c>
      <c r="AL69" s="30">
        <v>558.0</v>
      </c>
      <c r="AM69" s="123" t="s">
        <v>24</v>
      </c>
      <c r="AN69" s="30">
        <v>152.0</v>
      </c>
      <c r="AO69" s="30">
        <v>168.0</v>
      </c>
      <c r="AP69" s="30">
        <v>12.0</v>
      </c>
      <c r="AQ69" s="30">
        <v>13.2</v>
      </c>
      <c r="AR69" s="30">
        <v>27.6</v>
      </c>
      <c r="AS69" s="30">
        <v>30.5</v>
      </c>
      <c r="AT69" s="30">
        <f t="shared" ref="AT69:AU69" si="68">(1-AR69*0.01)*AC69+AN69*AR69*0.01</f>
        <v>1098.992</v>
      </c>
      <c r="AU69" s="30">
        <f t="shared" si="68"/>
        <v>1170.19</v>
      </c>
      <c r="AV69" s="123" t="s">
        <v>24</v>
      </c>
      <c r="AW69" s="123" t="s">
        <v>71</v>
      </c>
      <c r="AX69" s="123" t="s">
        <v>47</v>
      </c>
      <c r="AY69" s="123"/>
      <c r="AZ69" s="123"/>
      <c r="BA69" s="123" t="s">
        <v>47</v>
      </c>
      <c r="BB69" s="123" t="s">
        <v>24</v>
      </c>
      <c r="BC69" s="123" t="s">
        <v>71</v>
      </c>
      <c r="BD69" s="30">
        <v>21.7</v>
      </c>
      <c r="BE69" s="30">
        <v>29.8</v>
      </c>
      <c r="BF69" s="30">
        <v>179000.0</v>
      </c>
      <c r="BG69" s="30">
        <v>250000.0</v>
      </c>
      <c r="BH69" s="30">
        <v>8250.0</v>
      </c>
      <c r="BI69" s="30">
        <v>8370.0</v>
      </c>
      <c r="BJ69" s="30">
        <v>210.0</v>
      </c>
      <c r="BK69" s="30">
        <v>220.0</v>
      </c>
      <c r="BL69" s="30"/>
      <c r="BM69" s="3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 t="s">
        <v>518</v>
      </c>
      <c r="CA69" s="1" t="s">
        <v>518</v>
      </c>
      <c r="CB69" s="1" t="s">
        <v>519</v>
      </c>
      <c r="CC69" s="1" t="s">
        <v>520</v>
      </c>
      <c r="CD69" s="1">
        <v>210.0</v>
      </c>
      <c r="CE69" s="1">
        <v>220.0</v>
      </c>
      <c r="CF69" s="1"/>
      <c r="CG69" s="230" t="s">
        <v>517</v>
      </c>
      <c r="CH69" s="233">
        <f t="shared" si="65"/>
        <v>1221.392</v>
      </c>
      <c r="CI69" s="233">
        <f t="shared" si="66"/>
        <v>1260.591</v>
      </c>
      <c r="CJ69" s="233">
        <f t="shared" si="67"/>
        <v>1299.79</v>
      </c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11"/>
      <c r="DF69" s="1"/>
      <c r="DG69" s="98" t="s">
        <v>521</v>
      </c>
      <c r="DH69" s="98" t="s">
        <v>522</v>
      </c>
      <c r="DQ69" s="98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D69" s="230" t="s">
        <v>517</v>
      </c>
      <c r="EE69" s="233"/>
      <c r="EF69" s="233"/>
      <c r="EG69" s="233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11"/>
      <c r="GB69" s="230" t="s">
        <v>517</v>
      </c>
      <c r="GC69" s="233"/>
      <c r="GD69" s="233"/>
      <c r="GE69" s="233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11"/>
    </row>
    <row r="70" ht="15.75" customHeight="1">
      <c r="A70" s="230" t="s">
        <v>523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9"/>
      <c r="O70" s="231" t="s">
        <v>24</v>
      </c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1"/>
      <c r="AC70" s="38">
        <v>1680.0</v>
      </c>
      <c r="AD70" s="30">
        <v>1850.0</v>
      </c>
      <c r="AE70" s="30">
        <v>1190.0</v>
      </c>
      <c r="AF70" s="30">
        <v>1360.0</v>
      </c>
      <c r="AG70" s="30">
        <v>56.0</v>
      </c>
      <c r="AH70" s="30">
        <v>61.8</v>
      </c>
      <c r="AI70" s="30">
        <v>40.8</v>
      </c>
      <c r="AJ70" s="30">
        <v>46.6</v>
      </c>
      <c r="AK70" s="30">
        <v>486.0</v>
      </c>
      <c r="AL70" s="30">
        <v>537.0</v>
      </c>
      <c r="AM70" s="123" t="s">
        <v>24</v>
      </c>
      <c r="AN70" s="30">
        <v>169.0</v>
      </c>
      <c r="AO70" s="30">
        <v>187.0</v>
      </c>
      <c r="AP70" s="30">
        <v>13.3</v>
      </c>
      <c r="AQ70" s="30">
        <v>14.7</v>
      </c>
      <c r="AR70" s="30">
        <v>27.6</v>
      </c>
      <c r="AS70" s="30">
        <v>30.5</v>
      </c>
      <c r="AT70" s="30">
        <f t="shared" ref="AT70:AU70" si="69">(1-AR70*0.01)*AC70+AN70*AR70*0.01</f>
        <v>1262.964</v>
      </c>
      <c r="AU70" s="30">
        <f t="shared" si="69"/>
        <v>1342.785</v>
      </c>
      <c r="AV70" s="123" t="s">
        <v>24</v>
      </c>
      <c r="AW70" s="123" t="s">
        <v>71</v>
      </c>
      <c r="AX70" s="123" t="s">
        <v>47</v>
      </c>
      <c r="AY70" s="123"/>
      <c r="AZ70" s="123"/>
      <c r="BA70" s="123" t="s">
        <v>47</v>
      </c>
      <c r="BB70" s="123" t="s">
        <v>24</v>
      </c>
      <c r="BC70" s="123" t="s">
        <v>71</v>
      </c>
      <c r="BD70" s="30">
        <v>44.7</v>
      </c>
      <c r="BE70" s="30">
        <v>65.6</v>
      </c>
      <c r="BF70" s="30">
        <v>409000.0</v>
      </c>
      <c r="BG70" s="30">
        <v>607000.0</v>
      </c>
      <c r="BH70" s="30">
        <v>9150.0</v>
      </c>
      <c r="BI70" s="30">
        <v>9250.0</v>
      </c>
      <c r="BJ70" s="30">
        <v>210.0</v>
      </c>
      <c r="BK70" s="30">
        <v>235.0</v>
      </c>
      <c r="BL70" s="30"/>
      <c r="BM70" s="3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 t="s">
        <v>212</v>
      </c>
      <c r="CA70" s="1" t="s">
        <v>524</v>
      </c>
      <c r="CB70" s="1">
        <v>75.0</v>
      </c>
      <c r="CC70" s="1">
        <v>95.0</v>
      </c>
      <c r="CD70" s="1">
        <v>210.0</v>
      </c>
      <c r="CE70" s="1">
        <v>235.0</v>
      </c>
      <c r="CF70" s="1"/>
      <c r="CG70" s="230" t="s">
        <v>523</v>
      </c>
      <c r="CH70" s="233">
        <f t="shared" si="65"/>
        <v>1385.364</v>
      </c>
      <c r="CI70" s="233">
        <f t="shared" si="66"/>
        <v>1428.8745</v>
      </c>
      <c r="CJ70" s="233">
        <f t="shared" si="67"/>
        <v>1472.385</v>
      </c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11"/>
      <c r="DF70" s="1"/>
      <c r="DH70" s="138" t="s">
        <v>525</v>
      </c>
      <c r="DI70" s="130" t="s">
        <v>526</v>
      </c>
      <c r="DL70" s="234" t="s">
        <v>527</v>
      </c>
      <c r="DO70" s="51" t="s">
        <v>528</v>
      </c>
      <c r="DQ70" s="51" t="s">
        <v>529</v>
      </c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D70" s="230" t="s">
        <v>523</v>
      </c>
      <c r="EE70" s="233"/>
      <c r="EF70" s="233"/>
      <c r="EG70" s="233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11"/>
      <c r="GB70" s="230" t="s">
        <v>523</v>
      </c>
      <c r="GC70" s="233"/>
      <c r="GD70" s="233"/>
      <c r="GE70" s="233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11"/>
    </row>
    <row r="71" ht="15.75" customHeight="1">
      <c r="A71" s="230" t="s">
        <v>530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9"/>
      <c r="O71" s="231" t="s">
        <v>24</v>
      </c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1"/>
      <c r="AC71" s="38">
        <v>1420.0</v>
      </c>
      <c r="AD71" s="30">
        <v>1570.0</v>
      </c>
      <c r="AE71" s="30">
        <v>1010.0</v>
      </c>
      <c r="AF71" s="30">
        <v>1150.0</v>
      </c>
      <c r="AG71" s="30">
        <v>41.3</v>
      </c>
      <c r="AH71" s="30">
        <v>45.5</v>
      </c>
      <c r="AI71" s="30">
        <v>30.1</v>
      </c>
      <c r="AJ71" s="30">
        <v>34.3</v>
      </c>
      <c r="AK71" s="30">
        <v>464.0</v>
      </c>
      <c r="AL71" s="30">
        <v>513.0</v>
      </c>
      <c r="AM71" s="123" t="s">
        <v>24</v>
      </c>
      <c r="AN71" s="30">
        <v>149.0</v>
      </c>
      <c r="AO71" s="30">
        <v>165.0</v>
      </c>
      <c r="AP71" s="30">
        <v>11.7</v>
      </c>
      <c r="AQ71" s="30">
        <v>13.0</v>
      </c>
      <c r="AR71" s="30">
        <v>27.6</v>
      </c>
      <c r="AS71" s="30">
        <v>30.5</v>
      </c>
      <c r="AT71" s="30">
        <f t="shared" ref="AT71:AU71" si="70">(1-AR71*0.01)*AC71+AN71*AR71*0.01</f>
        <v>1069.204</v>
      </c>
      <c r="AU71" s="30">
        <f t="shared" si="70"/>
        <v>1141.475</v>
      </c>
      <c r="AV71" s="123" t="s">
        <v>24</v>
      </c>
      <c r="AW71" s="123" t="s">
        <v>71</v>
      </c>
      <c r="AX71" s="123" t="s">
        <v>47</v>
      </c>
      <c r="AY71" s="123"/>
      <c r="AZ71" s="123"/>
      <c r="BA71" s="123" t="s">
        <v>47</v>
      </c>
      <c r="BB71" s="123" t="s">
        <v>24</v>
      </c>
      <c r="BC71" s="123" t="s">
        <v>71</v>
      </c>
      <c r="BD71" s="30">
        <v>30.4</v>
      </c>
      <c r="BE71" s="30">
        <v>43.1</v>
      </c>
      <c r="BF71" s="30">
        <v>268000.0</v>
      </c>
      <c r="BG71" s="30">
        <v>384000.0</v>
      </c>
      <c r="BH71" s="30">
        <v>8800.0</v>
      </c>
      <c r="BI71" s="30">
        <v>8900.0</v>
      </c>
      <c r="BJ71" s="30">
        <v>220.0</v>
      </c>
      <c r="BK71" s="30">
        <v>230.0</v>
      </c>
      <c r="BL71" s="30"/>
      <c r="BM71" s="3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 t="s">
        <v>212</v>
      </c>
      <c r="CA71" s="1" t="s">
        <v>524</v>
      </c>
      <c r="CB71" s="1">
        <v>80.0</v>
      </c>
      <c r="CC71" s="1">
        <v>90.0</v>
      </c>
      <c r="CD71" s="1">
        <v>220.0</v>
      </c>
      <c r="CE71" s="1">
        <v>230.0</v>
      </c>
      <c r="CF71" s="1"/>
      <c r="CG71" s="230" t="s">
        <v>530</v>
      </c>
      <c r="CH71" s="233">
        <f t="shared" si="65"/>
        <v>1191.604</v>
      </c>
      <c r="CI71" s="233">
        <f t="shared" si="66"/>
        <v>1231.3395</v>
      </c>
      <c r="CJ71" s="233">
        <f t="shared" si="67"/>
        <v>1271.075</v>
      </c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11"/>
      <c r="DF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D71" s="230" t="s">
        <v>530</v>
      </c>
      <c r="EE71" s="233"/>
      <c r="EF71" s="233"/>
      <c r="EG71" s="233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11"/>
      <c r="GB71" s="230" t="s">
        <v>530</v>
      </c>
      <c r="GC71" s="233"/>
      <c r="GD71" s="233"/>
      <c r="GE71" s="233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11"/>
    </row>
    <row r="72" ht="15.75" customHeight="1">
      <c r="A72" s="230" t="s">
        <v>531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9"/>
      <c r="O72" s="231" t="s">
        <v>24</v>
      </c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1"/>
      <c r="AC72" s="38">
        <v>1030.0</v>
      </c>
      <c r="AD72" s="30">
        <v>1130.0</v>
      </c>
      <c r="AE72" s="30">
        <v>725.0</v>
      </c>
      <c r="AF72" s="30">
        <v>831.0</v>
      </c>
      <c r="AG72" s="30">
        <v>22.1</v>
      </c>
      <c r="AH72" s="30">
        <v>24.3</v>
      </c>
      <c r="AI72" s="30">
        <v>16.2</v>
      </c>
      <c r="AJ72" s="30">
        <v>18.5</v>
      </c>
      <c r="AK72" s="30">
        <v>415.0</v>
      </c>
      <c r="AL72" s="30">
        <v>459.0</v>
      </c>
      <c r="AM72" s="123" t="s">
        <v>24</v>
      </c>
      <c r="AN72" s="30">
        <v>116.0</v>
      </c>
      <c r="AO72" s="30">
        <v>129.0</v>
      </c>
      <c r="AP72" s="30">
        <v>9.16</v>
      </c>
      <c r="AQ72" s="30">
        <v>10.1</v>
      </c>
      <c r="AR72" s="30">
        <v>27.6</v>
      </c>
      <c r="AS72" s="30">
        <v>30.5</v>
      </c>
      <c r="AT72" s="30">
        <f t="shared" ref="AT72:AU72" si="71">(1-AR72*0.01)*AC72+AN72*AR72*0.01</f>
        <v>777.736</v>
      </c>
      <c r="AU72" s="30">
        <f t="shared" si="71"/>
        <v>824.695</v>
      </c>
      <c r="AV72" s="123" t="s">
        <v>24</v>
      </c>
      <c r="AW72" s="123" t="s">
        <v>71</v>
      </c>
      <c r="AX72" s="123" t="s">
        <v>47</v>
      </c>
      <c r="AY72" s="123"/>
      <c r="AZ72" s="123"/>
      <c r="BA72" s="123" t="s">
        <v>47</v>
      </c>
      <c r="BB72" s="123" t="s">
        <v>24</v>
      </c>
      <c r="BC72" s="123" t="s">
        <v>71</v>
      </c>
      <c r="BD72" s="30">
        <v>14.8</v>
      </c>
      <c r="BE72" s="30">
        <v>20.1</v>
      </c>
      <c r="BF72" s="30">
        <v>118000.0</v>
      </c>
      <c r="BG72" s="30">
        <v>163000.0</v>
      </c>
      <c r="BH72" s="30">
        <v>8000.0</v>
      </c>
      <c r="BI72" s="30">
        <v>8100.0</v>
      </c>
      <c r="BJ72" s="30">
        <v>210.0</v>
      </c>
      <c r="BK72" s="30">
        <v>220.0</v>
      </c>
      <c r="BL72" s="30"/>
      <c r="BM72" s="3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 t="s">
        <v>212</v>
      </c>
      <c r="CA72" s="1" t="s">
        <v>524</v>
      </c>
      <c r="CB72" s="1">
        <v>75.0</v>
      </c>
      <c r="CC72" s="1">
        <v>85.0</v>
      </c>
      <c r="CD72" s="1">
        <v>210.0</v>
      </c>
      <c r="CE72" s="1">
        <v>220.0</v>
      </c>
      <c r="CF72" s="1"/>
      <c r="CG72" s="230" t="s">
        <v>531</v>
      </c>
      <c r="CH72" s="233">
        <f t="shared" si="65"/>
        <v>900.136</v>
      </c>
      <c r="CI72" s="233">
        <f t="shared" si="66"/>
        <v>927.2155</v>
      </c>
      <c r="CJ72" s="233">
        <f t="shared" si="67"/>
        <v>954.295</v>
      </c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11"/>
      <c r="DF72" s="1"/>
      <c r="DI72" s="98" t="s">
        <v>532</v>
      </c>
      <c r="DJ72" s="98" t="s">
        <v>533</v>
      </c>
      <c r="DK72" s="98" t="s">
        <v>534</v>
      </c>
      <c r="DL72" s="6" t="s">
        <v>532</v>
      </c>
      <c r="DM72" s="6" t="s">
        <v>533</v>
      </c>
      <c r="DN72" s="6" t="s">
        <v>534</v>
      </c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D72" s="230" t="s">
        <v>531</v>
      </c>
      <c r="EE72" s="233"/>
      <c r="EF72" s="233"/>
      <c r="EG72" s="233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11"/>
      <c r="GB72" s="230" t="s">
        <v>531</v>
      </c>
      <c r="GC72" s="233"/>
      <c r="GD72" s="233"/>
      <c r="GE72" s="233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11"/>
    </row>
    <row r="73" ht="15.75" customHeight="1">
      <c r="A73" s="230" t="s">
        <v>535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9"/>
      <c r="O73" s="231" t="s">
        <v>24</v>
      </c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1"/>
      <c r="AC73" s="38">
        <v>1460.0</v>
      </c>
      <c r="AD73" s="30">
        <v>1610.0</v>
      </c>
      <c r="AE73" s="30">
        <v>1030.0</v>
      </c>
      <c r="AF73" s="30">
        <v>1180.0</v>
      </c>
      <c r="AG73" s="30">
        <v>36.6</v>
      </c>
      <c r="AH73" s="30">
        <v>40.3</v>
      </c>
      <c r="AI73" s="30">
        <v>26.5</v>
      </c>
      <c r="AJ73" s="30">
        <v>30.3</v>
      </c>
      <c r="AK73" s="30">
        <v>466.0</v>
      </c>
      <c r="AL73" s="30">
        <v>515.0</v>
      </c>
      <c r="AM73" s="123" t="s">
        <v>24</v>
      </c>
      <c r="AN73" s="30">
        <v>153.0</v>
      </c>
      <c r="AO73" s="30">
        <v>169.0</v>
      </c>
      <c r="AP73" s="30">
        <v>12.0</v>
      </c>
      <c r="AQ73" s="30">
        <v>13.3</v>
      </c>
      <c r="AR73" s="30">
        <v>27.6</v>
      </c>
      <c r="AS73" s="30">
        <v>30.5</v>
      </c>
      <c r="AT73" s="30">
        <f t="shared" ref="AT73:AU73" si="72">(1-AR73*0.01)*AC73+AN73*AR73*0.01</f>
        <v>1099.268</v>
      </c>
      <c r="AU73" s="30">
        <f t="shared" si="72"/>
        <v>1170.495</v>
      </c>
      <c r="AV73" s="123" t="s">
        <v>24</v>
      </c>
      <c r="AW73" s="123" t="s">
        <v>71</v>
      </c>
      <c r="AX73" s="123" t="s">
        <v>47</v>
      </c>
      <c r="AY73" s="123"/>
      <c r="AZ73" s="123"/>
      <c r="BA73" s="123" t="s">
        <v>47</v>
      </c>
      <c r="BB73" s="123" t="s">
        <v>24</v>
      </c>
      <c r="BC73" s="123" t="s">
        <v>71</v>
      </c>
      <c r="BD73" s="30">
        <v>24.4</v>
      </c>
      <c r="BE73" s="30">
        <v>33.9</v>
      </c>
      <c r="BF73" s="30">
        <v>207000.0</v>
      </c>
      <c r="BG73" s="30">
        <v>295000.0</v>
      </c>
      <c r="BH73" s="30">
        <v>8500.0</v>
      </c>
      <c r="BI73" s="30">
        <v>8700.0</v>
      </c>
      <c r="BJ73" s="30">
        <v>210.0</v>
      </c>
      <c r="BK73" s="30">
        <v>235.0</v>
      </c>
      <c r="BL73" s="30"/>
      <c r="BM73" s="3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 t="s">
        <v>212</v>
      </c>
      <c r="CA73" s="1" t="s">
        <v>524</v>
      </c>
      <c r="CB73" s="1">
        <v>75.0</v>
      </c>
      <c r="CC73" s="1">
        <v>95.0</v>
      </c>
      <c r="CD73" s="1">
        <v>210.0</v>
      </c>
      <c r="CE73" s="1">
        <v>235.0</v>
      </c>
      <c r="CF73" s="1"/>
      <c r="CG73" s="230" t="s">
        <v>535</v>
      </c>
      <c r="CH73" s="233">
        <f t="shared" si="65"/>
        <v>1221.668</v>
      </c>
      <c r="CI73" s="233">
        <f t="shared" si="66"/>
        <v>1260.8815</v>
      </c>
      <c r="CJ73" s="233">
        <f t="shared" si="67"/>
        <v>1300.095</v>
      </c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11"/>
      <c r="DF73" s="1"/>
      <c r="DG73" s="6" t="s">
        <v>536</v>
      </c>
      <c r="DH73" s="1" t="s">
        <v>537</v>
      </c>
      <c r="DI73" s="98" t="s">
        <v>71</v>
      </c>
      <c r="DJ73" s="98" t="s">
        <v>71</v>
      </c>
      <c r="DK73" s="98" t="s">
        <v>71</v>
      </c>
      <c r="DL73" s="98">
        <v>192.0</v>
      </c>
      <c r="DM73" s="98">
        <f>(DL73+DN73)/2</f>
        <v>195.5</v>
      </c>
      <c r="DN73" s="98">
        <v>199.0</v>
      </c>
      <c r="DO73" s="98">
        <f>DM73/DJ74</f>
        <v>0.9775</v>
      </c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D73" s="230" t="s">
        <v>535</v>
      </c>
      <c r="EE73" s="233"/>
      <c r="EF73" s="233"/>
      <c r="EG73" s="233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11"/>
      <c r="GB73" s="230" t="s">
        <v>535</v>
      </c>
      <c r="GC73" s="233"/>
      <c r="GD73" s="233"/>
      <c r="GE73" s="233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11"/>
    </row>
    <row r="74" ht="15.75" customHeight="1">
      <c r="A74" s="230" t="s">
        <v>538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9"/>
      <c r="O74" s="231" t="s">
        <v>24</v>
      </c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1"/>
      <c r="AC74" s="38">
        <v>1280.0</v>
      </c>
      <c r="AD74" s="30">
        <v>1410.0</v>
      </c>
      <c r="AE74" s="30">
        <v>902.0</v>
      </c>
      <c r="AF74" s="30">
        <v>1030.0</v>
      </c>
      <c r="AG74" s="30">
        <v>32.0</v>
      </c>
      <c r="AH74" s="30">
        <v>35.2</v>
      </c>
      <c r="AI74" s="30">
        <v>23.2</v>
      </c>
      <c r="AJ74" s="30">
        <v>26.5</v>
      </c>
      <c r="AK74" s="30">
        <v>435.0</v>
      </c>
      <c r="AL74" s="30">
        <v>480.0</v>
      </c>
      <c r="AM74" s="123" t="s">
        <v>24</v>
      </c>
      <c r="AN74" s="30">
        <v>138.0</v>
      </c>
      <c r="AO74" s="30">
        <v>152.0</v>
      </c>
      <c r="AP74" s="30">
        <v>10.8</v>
      </c>
      <c r="AQ74" s="30">
        <v>12.0</v>
      </c>
      <c r="AR74" s="30">
        <v>27.6</v>
      </c>
      <c r="AS74" s="30">
        <v>30.5</v>
      </c>
      <c r="AT74" s="30">
        <f t="shared" ref="AT74:AU74" si="73">(1-AR74*0.01)*AC74+AN74*AR74*0.01</f>
        <v>964.808</v>
      </c>
      <c r="AU74" s="30">
        <f t="shared" si="73"/>
        <v>1026.31</v>
      </c>
      <c r="AV74" s="123" t="s">
        <v>24</v>
      </c>
      <c r="AW74" s="123" t="s">
        <v>71</v>
      </c>
      <c r="AX74" s="123" t="s">
        <v>47</v>
      </c>
      <c r="AY74" s="123"/>
      <c r="AZ74" s="123"/>
      <c r="BA74" s="123" t="s">
        <v>47</v>
      </c>
      <c r="BB74" s="123" t="s">
        <v>24</v>
      </c>
      <c r="BC74" s="123" t="s">
        <v>71</v>
      </c>
      <c r="BD74" s="30">
        <v>21.7</v>
      </c>
      <c r="BE74" s="30">
        <v>29.8</v>
      </c>
      <c r="BF74" s="30">
        <v>185000.0</v>
      </c>
      <c r="BG74" s="30">
        <v>259000.0</v>
      </c>
      <c r="BH74" s="30">
        <v>8500.0</v>
      </c>
      <c r="BI74" s="30">
        <v>8700.0</v>
      </c>
      <c r="BJ74" s="30">
        <v>220.0</v>
      </c>
      <c r="BK74" s="30">
        <v>230.0</v>
      </c>
      <c r="BL74" s="30"/>
      <c r="BM74" s="3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 t="s">
        <v>212</v>
      </c>
      <c r="CA74" s="1" t="s">
        <v>524</v>
      </c>
      <c r="CB74" s="1">
        <v>80.0</v>
      </c>
      <c r="CC74" s="1">
        <v>90.0</v>
      </c>
      <c r="CD74" s="1">
        <v>220.0</v>
      </c>
      <c r="CE74" s="1">
        <v>230.0</v>
      </c>
      <c r="CF74" s="1"/>
      <c r="CG74" s="230" t="s">
        <v>538</v>
      </c>
      <c r="CH74" s="233">
        <f t="shared" si="65"/>
        <v>1087.208</v>
      </c>
      <c r="CI74" s="233">
        <f t="shared" si="66"/>
        <v>1121.559</v>
      </c>
      <c r="CJ74" s="233">
        <f t="shared" si="67"/>
        <v>1155.91</v>
      </c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11"/>
      <c r="DF74" s="1"/>
      <c r="DG74" s="1"/>
      <c r="DH74" s="1" t="s">
        <v>539</v>
      </c>
      <c r="DI74" s="98" t="s">
        <v>71</v>
      </c>
      <c r="DJ74" s="98">
        <v>200.0</v>
      </c>
      <c r="DK74" s="98" t="s">
        <v>71</v>
      </c>
      <c r="DL74" s="98" t="s">
        <v>71</v>
      </c>
      <c r="DM74" s="98" t="s">
        <v>71</v>
      </c>
      <c r="DN74" s="98" t="s">
        <v>71</v>
      </c>
      <c r="DO74" s="6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D74" s="230" t="s">
        <v>538</v>
      </c>
      <c r="EE74" s="233"/>
      <c r="EF74" s="233"/>
      <c r="EG74" s="233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11"/>
      <c r="GB74" s="230" t="s">
        <v>538</v>
      </c>
      <c r="GC74" s="233"/>
      <c r="GD74" s="233"/>
      <c r="GE74" s="233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11"/>
    </row>
    <row r="75" ht="15.75" customHeight="1">
      <c r="A75" s="230" t="s">
        <v>540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9"/>
      <c r="O75" s="231" t="s">
        <v>24</v>
      </c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1"/>
      <c r="AC75" s="38">
        <v>223.0</v>
      </c>
      <c r="AD75" s="30">
        <v>246.0</v>
      </c>
      <c r="AE75" s="30">
        <v>130.0</v>
      </c>
      <c r="AF75" s="30">
        <v>153.0</v>
      </c>
      <c r="AG75" s="30">
        <v>14.5</v>
      </c>
      <c r="AH75" s="30">
        <v>16.0</v>
      </c>
      <c r="AI75" s="30">
        <v>8.7</v>
      </c>
      <c r="AJ75" s="30">
        <v>10.2</v>
      </c>
      <c r="AK75" s="30">
        <v>244.0</v>
      </c>
      <c r="AL75" s="30">
        <v>270.0</v>
      </c>
      <c r="AM75" s="123" t="s">
        <v>24</v>
      </c>
      <c r="AN75" s="30">
        <v>36.6</v>
      </c>
      <c r="AO75" s="30">
        <v>40.4</v>
      </c>
      <c r="AP75" s="30">
        <v>2.87</v>
      </c>
      <c r="AQ75" s="30">
        <v>3.18</v>
      </c>
      <c r="AR75" s="30">
        <v>44.7</v>
      </c>
      <c r="AS75" s="30">
        <v>49.4</v>
      </c>
      <c r="AT75" s="30">
        <f t="shared" ref="AT75:AU75" si="74">(1-AR75*0.01)*AC75+AN75*AR75*0.01</f>
        <v>139.6792</v>
      </c>
      <c r="AU75" s="30">
        <f t="shared" si="74"/>
        <v>144.4336</v>
      </c>
      <c r="AV75" s="123" t="s">
        <v>24</v>
      </c>
      <c r="AW75" s="123" t="s">
        <v>71</v>
      </c>
      <c r="AX75" s="123" t="s">
        <v>47</v>
      </c>
      <c r="AY75" s="123"/>
      <c r="AZ75" s="123"/>
      <c r="BA75" s="123" t="s">
        <v>47</v>
      </c>
      <c r="BB75" s="123" t="s">
        <v>71</v>
      </c>
      <c r="BC75" s="123" t="s">
        <v>71</v>
      </c>
      <c r="BD75" s="30">
        <v>16.5</v>
      </c>
      <c r="BE75" s="30">
        <v>20.2</v>
      </c>
      <c r="BF75" s="30">
        <v>138000.0</v>
      </c>
      <c r="BG75" s="30">
        <v>170000.0</v>
      </c>
      <c r="BH75" s="30">
        <v>8370.0</v>
      </c>
      <c r="BI75" s="30">
        <v>8460.0</v>
      </c>
      <c r="BJ75" s="30">
        <v>207.0</v>
      </c>
      <c r="BK75" s="30">
        <v>218.0</v>
      </c>
      <c r="BL75" s="30">
        <v>214.0</v>
      </c>
      <c r="BM75" s="31">
        <v>214.0</v>
      </c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 t="s">
        <v>518</v>
      </c>
      <c r="CA75" s="1" t="s">
        <v>541</v>
      </c>
      <c r="CB75" s="1">
        <v>76.0</v>
      </c>
      <c r="CC75" s="1" t="s">
        <v>542</v>
      </c>
      <c r="CD75" s="1">
        <v>207.0</v>
      </c>
      <c r="CE75" s="1">
        <v>218.0</v>
      </c>
      <c r="CF75" s="1"/>
      <c r="CG75" s="230" t="s">
        <v>540</v>
      </c>
      <c r="CH75" s="233">
        <f t="shared" si="65"/>
        <v>262.0792</v>
      </c>
      <c r="CI75" s="233">
        <f t="shared" ref="CI75:CI93" si="76">(AT75+AU75)/2+$DO$46</f>
        <v>1194.0564</v>
      </c>
      <c r="CJ75" s="233">
        <f t="shared" ref="CJ75:CJ93" si="77">AU75+$DP$46</f>
        <v>1196.4336</v>
      </c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11"/>
      <c r="DF75" s="1"/>
      <c r="DG75" s="138" t="s">
        <v>4</v>
      </c>
      <c r="DH75" s="1" t="s">
        <v>543</v>
      </c>
      <c r="DI75" s="98" t="s">
        <v>71</v>
      </c>
      <c r="DJ75" s="98" t="s">
        <v>71</v>
      </c>
      <c r="DK75" s="98" t="s">
        <v>71</v>
      </c>
      <c r="DL75" s="98" t="s">
        <v>71</v>
      </c>
      <c r="DM75" s="98">
        <v>165.0</v>
      </c>
      <c r="DN75" s="98" t="s">
        <v>71</v>
      </c>
      <c r="DO75" s="98">
        <f>DM75/DJ74</f>
        <v>0.825</v>
      </c>
      <c r="DP75" s="23"/>
      <c r="DQ75" s="23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D75" s="230" t="s">
        <v>540</v>
      </c>
      <c r="EE75" s="233"/>
      <c r="EF75" s="233"/>
      <c r="EG75" s="233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11"/>
      <c r="GB75" s="230" t="s">
        <v>540</v>
      </c>
      <c r="GC75" s="233"/>
      <c r="GD75" s="233"/>
      <c r="GE75" s="233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11"/>
    </row>
    <row r="76" ht="15.75" customHeight="1">
      <c r="A76" s="230" t="s">
        <v>544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9"/>
      <c r="O76" s="231" t="s">
        <v>24</v>
      </c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1"/>
      <c r="AC76" s="38">
        <v>223.0</v>
      </c>
      <c r="AD76" s="30">
        <v>246.0</v>
      </c>
      <c r="AE76" s="30">
        <v>130.0</v>
      </c>
      <c r="AF76" s="30">
        <v>153.0</v>
      </c>
      <c r="AG76" s="30">
        <v>14.5</v>
      </c>
      <c r="AH76" s="30">
        <v>16.0</v>
      </c>
      <c r="AI76" s="30">
        <v>8.7</v>
      </c>
      <c r="AJ76" s="30">
        <v>10.2</v>
      </c>
      <c r="AK76" s="30">
        <v>244.0</v>
      </c>
      <c r="AL76" s="30">
        <v>270.0</v>
      </c>
      <c r="AM76" s="123" t="s">
        <v>24</v>
      </c>
      <c r="AN76" s="30">
        <v>36.6</v>
      </c>
      <c r="AO76" s="30">
        <v>40.4</v>
      </c>
      <c r="AP76" s="30">
        <v>2.87</v>
      </c>
      <c r="AQ76" s="30">
        <v>3.18</v>
      </c>
      <c r="AR76" s="30">
        <v>44.7</v>
      </c>
      <c r="AS76" s="30">
        <v>49.4</v>
      </c>
      <c r="AT76" s="30">
        <f t="shared" ref="AT76:AU76" si="75">(1-AR76*0.01)*AC76+AN76*AR76*0.01</f>
        <v>139.6792</v>
      </c>
      <c r="AU76" s="30">
        <f t="shared" si="75"/>
        <v>144.4336</v>
      </c>
      <c r="AV76" s="123" t="s">
        <v>24</v>
      </c>
      <c r="AW76" s="123" t="s">
        <v>71</v>
      </c>
      <c r="AX76" s="123" t="s">
        <v>47</v>
      </c>
      <c r="AY76" s="123"/>
      <c r="AZ76" s="123"/>
      <c r="BA76" s="123" t="s">
        <v>47</v>
      </c>
      <c r="BB76" s="123" t="s">
        <v>71</v>
      </c>
      <c r="BC76" s="123" t="s">
        <v>71</v>
      </c>
      <c r="BD76" s="30">
        <v>16.5</v>
      </c>
      <c r="BE76" s="30">
        <v>20.2</v>
      </c>
      <c r="BF76" s="30">
        <v>138000.0</v>
      </c>
      <c r="BG76" s="30">
        <v>170000.0</v>
      </c>
      <c r="BH76" s="30">
        <v>8370.0</v>
      </c>
      <c r="BI76" s="30">
        <v>8460.0</v>
      </c>
      <c r="BJ76" s="30">
        <v>207.0</v>
      </c>
      <c r="BK76" s="30">
        <v>218.0</v>
      </c>
      <c r="BL76" s="30">
        <v>205.0</v>
      </c>
      <c r="BM76" s="31">
        <v>215.0</v>
      </c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 t="s">
        <v>518</v>
      </c>
      <c r="CA76" s="1" t="s">
        <v>541</v>
      </c>
      <c r="CB76" s="1">
        <v>76.0</v>
      </c>
      <c r="CC76" s="1" t="s">
        <v>542</v>
      </c>
      <c r="CD76" s="1">
        <v>207.0</v>
      </c>
      <c r="CE76" s="1">
        <v>218.0</v>
      </c>
      <c r="CF76" s="1"/>
      <c r="CG76" s="230" t="s">
        <v>544</v>
      </c>
      <c r="CH76" s="233">
        <f t="shared" si="65"/>
        <v>262.0792</v>
      </c>
      <c r="CI76" s="233">
        <f t="shared" si="76"/>
        <v>1194.0564</v>
      </c>
      <c r="CJ76" s="233">
        <f t="shared" si="77"/>
        <v>1196.4336</v>
      </c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11"/>
      <c r="DF76" s="1"/>
      <c r="DH76" s="1" t="s">
        <v>545</v>
      </c>
      <c r="DI76" s="98" t="s">
        <v>71</v>
      </c>
      <c r="DJ76" s="98" t="s">
        <v>71</v>
      </c>
      <c r="DK76" s="98" t="s">
        <v>71</v>
      </c>
      <c r="DL76" s="98" t="s">
        <v>71</v>
      </c>
      <c r="DM76" s="98">
        <v>166.0</v>
      </c>
      <c r="DN76" s="98" t="s">
        <v>71</v>
      </c>
      <c r="DO76" s="98">
        <f>DM76/DJ74</f>
        <v>0.83</v>
      </c>
      <c r="DP76" s="23"/>
      <c r="DQ76" s="23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D76" s="230" t="s">
        <v>544</v>
      </c>
      <c r="EE76" s="233"/>
      <c r="EF76" s="233"/>
      <c r="EG76" s="233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11"/>
      <c r="GB76" s="230" t="s">
        <v>544</v>
      </c>
      <c r="GC76" s="233"/>
      <c r="GD76" s="233"/>
      <c r="GE76" s="233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11"/>
    </row>
    <row r="77" ht="15.75" customHeight="1">
      <c r="A77" s="230" t="s">
        <v>546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9"/>
      <c r="O77" s="231" t="s">
        <v>24</v>
      </c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1"/>
      <c r="AC77" s="38">
        <v>223.0</v>
      </c>
      <c r="AD77" s="30">
        <v>246.0</v>
      </c>
      <c r="AE77" s="30">
        <v>130.0</v>
      </c>
      <c r="AF77" s="30">
        <v>153.0</v>
      </c>
      <c r="AG77" s="30">
        <v>14.5</v>
      </c>
      <c r="AH77" s="30">
        <v>16.0</v>
      </c>
      <c r="AI77" s="30">
        <v>8.7</v>
      </c>
      <c r="AJ77" s="30">
        <v>10.2</v>
      </c>
      <c r="AK77" s="30">
        <v>244.0</v>
      </c>
      <c r="AL77" s="30">
        <v>270.0</v>
      </c>
      <c r="AM77" s="123" t="s">
        <v>24</v>
      </c>
      <c r="AN77" s="30">
        <v>36.6</v>
      </c>
      <c r="AO77" s="30">
        <v>40.4</v>
      </c>
      <c r="AP77" s="30">
        <v>2.87</v>
      </c>
      <c r="AQ77" s="30">
        <v>3.18</v>
      </c>
      <c r="AR77" s="30">
        <v>44.7</v>
      </c>
      <c r="AS77" s="30">
        <v>49.4</v>
      </c>
      <c r="AT77" s="30">
        <f t="shared" ref="AT77:AU77" si="78">(1-AR77*0.01)*AC77+AN77*AR77*0.01</f>
        <v>139.6792</v>
      </c>
      <c r="AU77" s="30">
        <f t="shared" si="78"/>
        <v>144.4336</v>
      </c>
      <c r="AV77" s="123" t="s">
        <v>24</v>
      </c>
      <c r="AW77" s="123" t="s">
        <v>71</v>
      </c>
      <c r="AX77" s="123" t="s">
        <v>47</v>
      </c>
      <c r="AY77" s="123"/>
      <c r="AZ77" s="123"/>
      <c r="BA77" s="123" t="s">
        <v>47</v>
      </c>
      <c r="BB77" s="123" t="s">
        <v>71</v>
      </c>
      <c r="BC77" s="123" t="s">
        <v>71</v>
      </c>
      <c r="BD77" s="30">
        <v>16.5</v>
      </c>
      <c r="BE77" s="30">
        <v>20.2</v>
      </c>
      <c r="BF77" s="30">
        <v>138000.0</v>
      </c>
      <c r="BG77" s="30">
        <v>170000.0</v>
      </c>
      <c r="BH77" s="30">
        <v>8370.0</v>
      </c>
      <c r="BI77" s="30">
        <v>8460.0</v>
      </c>
      <c r="BJ77" s="30">
        <v>207.0</v>
      </c>
      <c r="BK77" s="30">
        <v>218.0</v>
      </c>
      <c r="BL77" s="30">
        <v>205.0</v>
      </c>
      <c r="BM77" s="31">
        <v>215.0</v>
      </c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 t="s">
        <v>518</v>
      </c>
      <c r="CA77" s="1" t="s">
        <v>541</v>
      </c>
      <c r="CB77" s="1">
        <v>76.0</v>
      </c>
      <c r="CC77" s="1" t="s">
        <v>542</v>
      </c>
      <c r="CD77" s="1">
        <v>207.0</v>
      </c>
      <c r="CE77" s="1">
        <v>218.0</v>
      </c>
      <c r="CF77" s="1"/>
      <c r="CG77" s="230" t="s">
        <v>546</v>
      </c>
      <c r="CH77" s="233">
        <f t="shared" si="65"/>
        <v>262.0792</v>
      </c>
      <c r="CI77" s="233">
        <f t="shared" si="76"/>
        <v>1194.0564</v>
      </c>
      <c r="CJ77" s="233">
        <f t="shared" si="77"/>
        <v>1196.4336</v>
      </c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11"/>
      <c r="DF77" s="1"/>
      <c r="DH77" s="1" t="s">
        <v>547</v>
      </c>
      <c r="DI77" s="98" t="s">
        <v>71</v>
      </c>
      <c r="DJ77" s="98" t="s">
        <v>71</v>
      </c>
      <c r="DK77" s="98" t="s">
        <v>71</v>
      </c>
      <c r="DL77" s="98" t="s">
        <v>71</v>
      </c>
      <c r="DM77" s="98">
        <v>164.0</v>
      </c>
      <c r="DN77" s="98" t="s">
        <v>71</v>
      </c>
      <c r="DO77" s="98">
        <f>DM77/DJ74</f>
        <v>0.82</v>
      </c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D77" s="230" t="s">
        <v>546</v>
      </c>
      <c r="EE77" s="233"/>
      <c r="EF77" s="233"/>
      <c r="EG77" s="233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11"/>
      <c r="GB77" s="230" t="s">
        <v>546</v>
      </c>
      <c r="GC77" s="233"/>
      <c r="GD77" s="233"/>
      <c r="GE77" s="233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11"/>
    </row>
    <row r="78" ht="15.75" customHeight="1">
      <c r="A78" s="230" t="s">
        <v>548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9"/>
      <c r="O78" s="231" t="s">
        <v>24</v>
      </c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1"/>
      <c r="AC78" s="38">
        <v>223.0</v>
      </c>
      <c r="AD78" s="30">
        <v>246.0</v>
      </c>
      <c r="AE78" s="30">
        <v>130.0</v>
      </c>
      <c r="AF78" s="30">
        <v>153.0</v>
      </c>
      <c r="AG78" s="30">
        <v>14.5</v>
      </c>
      <c r="AH78" s="30">
        <v>16.0</v>
      </c>
      <c r="AI78" s="30">
        <v>8.7</v>
      </c>
      <c r="AJ78" s="30">
        <v>10.2</v>
      </c>
      <c r="AK78" s="30">
        <v>244.0</v>
      </c>
      <c r="AL78" s="30">
        <v>270.0</v>
      </c>
      <c r="AM78" s="123" t="s">
        <v>24</v>
      </c>
      <c r="AN78" s="30">
        <v>36.6</v>
      </c>
      <c r="AO78" s="30">
        <v>40.4</v>
      </c>
      <c r="AP78" s="30">
        <v>2.87</v>
      </c>
      <c r="AQ78" s="30">
        <v>3.18</v>
      </c>
      <c r="AR78" s="30">
        <v>44.7</v>
      </c>
      <c r="AS78" s="30">
        <v>49.4</v>
      </c>
      <c r="AT78" s="30">
        <f t="shared" ref="AT78:AU78" si="79">(1-AR78*0.01)*AC78+AN78*AR78*0.01</f>
        <v>139.6792</v>
      </c>
      <c r="AU78" s="30">
        <f t="shared" si="79"/>
        <v>144.4336</v>
      </c>
      <c r="AV78" s="123" t="s">
        <v>24</v>
      </c>
      <c r="AW78" s="123" t="s">
        <v>71</v>
      </c>
      <c r="AX78" s="123" t="s">
        <v>47</v>
      </c>
      <c r="AY78" s="123"/>
      <c r="AZ78" s="123"/>
      <c r="BA78" s="123" t="s">
        <v>47</v>
      </c>
      <c r="BB78" s="123" t="s">
        <v>71</v>
      </c>
      <c r="BC78" s="123" t="s">
        <v>71</v>
      </c>
      <c r="BD78" s="30">
        <v>16.5</v>
      </c>
      <c r="BE78" s="30">
        <v>20.2</v>
      </c>
      <c r="BF78" s="30">
        <v>137000.0</v>
      </c>
      <c r="BG78" s="30">
        <v>171000.0</v>
      </c>
      <c r="BH78" s="30">
        <v>8350.0</v>
      </c>
      <c r="BI78" s="30">
        <v>8500.0</v>
      </c>
      <c r="BJ78" s="30">
        <v>195.0</v>
      </c>
      <c r="BK78" s="30">
        <v>220.0</v>
      </c>
      <c r="BL78" s="30"/>
      <c r="BM78" s="3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 t="s">
        <v>518</v>
      </c>
      <c r="CA78" s="1" t="s">
        <v>212</v>
      </c>
      <c r="CB78" s="1">
        <v>74.0</v>
      </c>
      <c r="CC78" s="1">
        <v>86.0</v>
      </c>
      <c r="CD78" s="1">
        <v>195.0</v>
      </c>
      <c r="CE78" s="1">
        <v>220.0</v>
      </c>
      <c r="CF78" s="1"/>
      <c r="CG78" s="230" t="s">
        <v>548</v>
      </c>
      <c r="CH78" s="233">
        <f t="shared" si="65"/>
        <v>262.0792</v>
      </c>
      <c r="CI78" s="233">
        <f t="shared" si="76"/>
        <v>1194.0564</v>
      </c>
      <c r="CJ78" s="233">
        <f t="shared" si="77"/>
        <v>1196.4336</v>
      </c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11"/>
      <c r="DF78" s="1"/>
      <c r="DH78" s="1" t="s">
        <v>549</v>
      </c>
      <c r="DI78" s="98" t="s">
        <v>71</v>
      </c>
      <c r="DJ78" s="98" t="s">
        <v>71</v>
      </c>
      <c r="DK78" s="98" t="s">
        <v>71</v>
      </c>
      <c r="DL78" s="98">
        <v>138.4</v>
      </c>
      <c r="DM78" s="98">
        <f t="shared" ref="DM78:DM82" si="81">(DL78+DN78)/2</f>
        <v>151.5</v>
      </c>
      <c r="DN78" s="98">
        <v>164.6</v>
      </c>
      <c r="DO78" s="98">
        <f>DM78/DJ74</f>
        <v>0.7575</v>
      </c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D78" s="230" t="s">
        <v>548</v>
      </c>
      <c r="EE78" s="233"/>
      <c r="EF78" s="233"/>
      <c r="EG78" s="233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11"/>
      <c r="GB78" s="230" t="s">
        <v>548</v>
      </c>
      <c r="GC78" s="233"/>
      <c r="GD78" s="233"/>
      <c r="GE78" s="233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11"/>
    </row>
    <row r="79" ht="15.75" customHeight="1">
      <c r="A79" s="230" t="s">
        <v>550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9"/>
      <c r="O79" s="231" t="s">
        <v>24</v>
      </c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1"/>
      <c r="AC79" s="38">
        <v>223.0</v>
      </c>
      <c r="AD79" s="30">
        <v>246.0</v>
      </c>
      <c r="AE79" s="30">
        <v>130.0</v>
      </c>
      <c r="AF79" s="30">
        <v>153.0</v>
      </c>
      <c r="AG79" s="30">
        <v>14.5</v>
      </c>
      <c r="AH79" s="30">
        <v>16.0</v>
      </c>
      <c r="AI79" s="30">
        <v>8.7</v>
      </c>
      <c r="AJ79" s="30">
        <v>10.2</v>
      </c>
      <c r="AK79" s="30">
        <v>244.0</v>
      </c>
      <c r="AL79" s="30">
        <v>270.0</v>
      </c>
      <c r="AM79" s="123" t="s">
        <v>24</v>
      </c>
      <c r="AN79" s="30">
        <v>36.6</v>
      </c>
      <c r="AO79" s="30">
        <v>40.4</v>
      </c>
      <c r="AP79" s="30">
        <v>2.87</v>
      </c>
      <c r="AQ79" s="30">
        <v>3.18</v>
      </c>
      <c r="AR79" s="30">
        <v>44.7</v>
      </c>
      <c r="AS79" s="30">
        <v>49.4</v>
      </c>
      <c r="AT79" s="30">
        <f t="shared" ref="AT79:AU79" si="80">(1-AR79*0.01)*AC79+AN79*AR79*0.01</f>
        <v>139.6792</v>
      </c>
      <c r="AU79" s="30">
        <f t="shared" si="80"/>
        <v>144.4336</v>
      </c>
      <c r="AV79" s="123" t="s">
        <v>24</v>
      </c>
      <c r="AW79" s="123" t="s">
        <v>71</v>
      </c>
      <c r="AX79" s="123" t="s">
        <v>47</v>
      </c>
      <c r="AY79" s="123"/>
      <c r="AZ79" s="123"/>
      <c r="BA79" s="123" t="s">
        <v>47</v>
      </c>
      <c r="BB79" s="123" t="s">
        <v>71</v>
      </c>
      <c r="BC79" s="123" t="s">
        <v>71</v>
      </c>
      <c r="BD79" s="30">
        <v>16.5</v>
      </c>
      <c r="BE79" s="30">
        <v>20.2</v>
      </c>
      <c r="BF79" s="30">
        <v>138000.0</v>
      </c>
      <c r="BG79" s="30">
        <v>170000.0</v>
      </c>
      <c r="BH79" s="30">
        <v>8370.0</v>
      </c>
      <c r="BI79" s="30">
        <v>8460.0</v>
      </c>
      <c r="BJ79" s="30">
        <v>207.0</v>
      </c>
      <c r="BK79" s="30">
        <v>218.0</v>
      </c>
      <c r="BL79" s="30">
        <v>205.0</v>
      </c>
      <c r="BM79" s="31">
        <v>215.0</v>
      </c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 t="s">
        <v>518</v>
      </c>
      <c r="CA79" s="1" t="s">
        <v>541</v>
      </c>
      <c r="CB79" s="1">
        <v>76.0</v>
      </c>
      <c r="CC79" s="1" t="s">
        <v>542</v>
      </c>
      <c r="CD79" s="1">
        <v>207.0</v>
      </c>
      <c r="CE79" s="1">
        <v>218.0</v>
      </c>
      <c r="CF79" s="1"/>
      <c r="CG79" s="230" t="s">
        <v>550</v>
      </c>
      <c r="CH79" s="233">
        <f t="shared" si="65"/>
        <v>262.0792</v>
      </c>
      <c r="CI79" s="233">
        <f t="shared" si="76"/>
        <v>1194.0564</v>
      </c>
      <c r="CJ79" s="233">
        <f t="shared" si="77"/>
        <v>1196.4336</v>
      </c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11"/>
      <c r="DF79" s="1"/>
      <c r="DG79" s="138" t="s">
        <v>551</v>
      </c>
      <c r="DH79" s="1" t="s">
        <v>552</v>
      </c>
      <c r="DI79" s="98" t="s">
        <v>71</v>
      </c>
      <c r="DJ79" s="98" t="s">
        <v>71</v>
      </c>
      <c r="DK79" s="98" t="s">
        <v>71</v>
      </c>
      <c r="DL79" s="98">
        <f>202.24-4.12</f>
        <v>198.12</v>
      </c>
      <c r="DM79" s="98">
        <f t="shared" si="81"/>
        <v>202.24</v>
      </c>
      <c r="DN79" s="98">
        <f>202.24+4.12</f>
        <v>206.36</v>
      </c>
      <c r="DO79" s="98">
        <f>DM79/DJ83</f>
        <v>202.24</v>
      </c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D79" s="230" t="s">
        <v>550</v>
      </c>
      <c r="EE79" s="233"/>
      <c r="EF79" s="233"/>
      <c r="EG79" s="233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11"/>
      <c r="GB79" s="230" t="s">
        <v>550</v>
      </c>
      <c r="GC79" s="233"/>
      <c r="GD79" s="233"/>
      <c r="GE79" s="233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11"/>
    </row>
    <row r="80" ht="15.75" customHeight="1">
      <c r="A80" s="230" t="s">
        <v>553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9"/>
      <c r="O80" s="231" t="s">
        <v>24</v>
      </c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1"/>
      <c r="AC80" s="38">
        <v>223.0</v>
      </c>
      <c r="AD80" s="30">
        <v>246.0</v>
      </c>
      <c r="AE80" s="30">
        <v>130.0</v>
      </c>
      <c r="AF80" s="30">
        <v>153.0</v>
      </c>
      <c r="AG80" s="30">
        <v>14.5</v>
      </c>
      <c r="AH80" s="30">
        <v>16.0</v>
      </c>
      <c r="AI80" s="30">
        <v>8.7</v>
      </c>
      <c r="AJ80" s="30">
        <v>10.2</v>
      </c>
      <c r="AK80" s="30">
        <v>244.0</v>
      </c>
      <c r="AL80" s="30">
        <v>270.0</v>
      </c>
      <c r="AM80" s="123" t="s">
        <v>24</v>
      </c>
      <c r="AN80" s="30">
        <v>36.6</v>
      </c>
      <c r="AO80" s="30">
        <v>40.4</v>
      </c>
      <c r="AP80" s="30">
        <v>2.87</v>
      </c>
      <c r="AQ80" s="30">
        <v>3.18</v>
      </c>
      <c r="AR80" s="30">
        <v>44.7</v>
      </c>
      <c r="AS80" s="30">
        <v>49.4</v>
      </c>
      <c r="AT80" s="30">
        <f t="shared" ref="AT80:AU80" si="82">(1-AR80*0.01)*AC80+AN80*AR80*0.01</f>
        <v>139.6792</v>
      </c>
      <c r="AU80" s="30">
        <f t="shared" si="82"/>
        <v>144.4336</v>
      </c>
      <c r="AV80" s="123" t="s">
        <v>24</v>
      </c>
      <c r="AW80" s="123" t="s">
        <v>71</v>
      </c>
      <c r="AX80" s="123" t="s">
        <v>47</v>
      </c>
      <c r="AY80" s="123"/>
      <c r="AZ80" s="123"/>
      <c r="BA80" s="123" t="s">
        <v>47</v>
      </c>
      <c r="BB80" s="123" t="s">
        <v>71</v>
      </c>
      <c r="BC80" s="123" t="s">
        <v>71</v>
      </c>
      <c r="BD80" s="30">
        <v>16.5</v>
      </c>
      <c r="BE80" s="30">
        <v>20.2</v>
      </c>
      <c r="BF80" s="30">
        <v>137000.0</v>
      </c>
      <c r="BG80" s="30">
        <v>171000.0</v>
      </c>
      <c r="BH80" s="30">
        <v>8350.0</v>
      </c>
      <c r="BI80" s="30">
        <v>8500.0</v>
      </c>
      <c r="BJ80" s="30">
        <v>195.0</v>
      </c>
      <c r="BK80" s="30">
        <v>220.0</v>
      </c>
      <c r="BL80" s="30"/>
      <c r="BM80" s="3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 t="s">
        <v>554</v>
      </c>
      <c r="CA80" s="1" t="s">
        <v>212</v>
      </c>
      <c r="CB80" s="1">
        <v>74.0</v>
      </c>
      <c r="CC80" s="1">
        <v>86.0</v>
      </c>
      <c r="CD80" s="1">
        <v>195.0</v>
      </c>
      <c r="CE80" s="1">
        <v>220.0</v>
      </c>
      <c r="CF80" s="1"/>
      <c r="CG80" s="230" t="s">
        <v>553</v>
      </c>
      <c r="CH80" s="233">
        <f t="shared" si="65"/>
        <v>262.0792</v>
      </c>
      <c r="CI80" s="233">
        <f t="shared" si="76"/>
        <v>1194.0564</v>
      </c>
      <c r="CJ80" s="233">
        <f t="shared" si="77"/>
        <v>1196.4336</v>
      </c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11"/>
      <c r="DF80" s="1"/>
      <c r="DH80" s="1" t="s">
        <v>555</v>
      </c>
      <c r="DI80" s="98" t="s">
        <v>71</v>
      </c>
      <c r="DJ80" s="98" t="s">
        <v>71</v>
      </c>
      <c r="DK80" s="98" t="s">
        <v>71</v>
      </c>
      <c r="DL80" s="98">
        <f>140.66-8.67</f>
        <v>131.99</v>
      </c>
      <c r="DM80" s="98">
        <f t="shared" si="81"/>
        <v>140.66</v>
      </c>
      <c r="DN80" s="98">
        <f>140.66+8.67</f>
        <v>149.33</v>
      </c>
      <c r="DO80" s="98">
        <f>DM80/DJ83</f>
        <v>140.66</v>
      </c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D80" s="230" t="s">
        <v>553</v>
      </c>
      <c r="EE80" s="233"/>
      <c r="EF80" s="233"/>
      <c r="EG80" s="233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11"/>
      <c r="GB80" s="230" t="s">
        <v>553</v>
      </c>
      <c r="GC80" s="233"/>
      <c r="GD80" s="233"/>
      <c r="GE80" s="233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11"/>
    </row>
    <row r="81" ht="15.75" customHeight="1">
      <c r="A81" s="230" t="s">
        <v>556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9"/>
      <c r="O81" s="231" t="s">
        <v>24</v>
      </c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1"/>
      <c r="AC81" s="38">
        <v>223.0</v>
      </c>
      <c r="AD81" s="30">
        <v>246.0</v>
      </c>
      <c r="AE81" s="30">
        <v>130.0</v>
      </c>
      <c r="AF81" s="30">
        <v>153.0</v>
      </c>
      <c r="AG81" s="30">
        <v>14.5</v>
      </c>
      <c r="AH81" s="30">
        <v>16.0</v>
      </c>
      <c r="AI81" s="30">
        <v>8.7</v>
      </c>
      <c r="AJ81" s="30">
        <v>10.2</v>
      </c>
      <c r="AK81" s="30">
        <v>244.0</v>
      </c>
      <c r="AL81" s="30">
        <v>270.0</v>
      </c>
      <c r="AM81" s="123" t="s">
        <v>24</v>
      </c>
      <c r="AN81" s="30">
        <v>36.6</v>
      </c>
      <c r="AO81" s="30">
        <v>40.4</v>
      </c>
      <c r="AP81" s="30">
        <v>2.87</v>
      </c>
      <c r="AQ81" s="30">
        <v>3.18</v>
      </c>
      <c r="AR81" s="30">
        <v>44.7</v>
      </c>
      <c r="AS81" s="30">
        <v>49.4</v>
      </c>
      <c r="AT81" s="30">
        <f t="shared" ref="AT81:AU81" si="83">(1-AR81*0.01)*AC81+AN81*AR81*0.01</f>
        <v>139.6792</v>
      </c>
      <c r="AU81" s="30">
        <f t="shared" si="83"/>
        <v>144.4336</v>
      </c>
      <c r="AV81" s="123" t="s">
        <v>24</v>
      </c>
      <c r="AW81" s="123" t="s">
        <v>71</v>
      </c>
      <c r="AX81" s="123" t="s">
        <v>47</v>
      </c>
      <c r="AY81" s="123"/>
      <c r="AZ81" s="123"/>
      <c r="BA81" s="123" t="s">
        <v>47</v>
      </c>
      <c r="BB81" s="123" t="s">
        <v>71</v>
      </c>
      <c r="BC81" s="123" t="s">
        <v>71</v>
      </c>
      <c r="BD81" s="30">
        <v>16.5</v>
      </c>
      <c r="BE81" s="30">
        <v>20.2</v>
      </c>
      <c r="BF81" s="30">
        <v>137000.0</v>
      </c>
      <c r="BG81" s="30">
        <v>171000.0</v>
      </c>
      <c r="BH81" s="30">
        <v>8350.0</v>
      </c>
      <c r="BI81" s="30">
        <v>8500.0</v>
      </c>
      <c r="BJ81" s="30">
        <v>195.0</v>
      </c>
      <c r="BK81" s="30">
        <v>220.0</v>
      </c>
      <c r="BL81" s="30"/>
      <c r="BM81" s="3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 t="s">
        <v>554</v>
      </c>
      <c r="CA81" s="1" t="s">
        <v>212</v>
      </c>
      <c r="CB81" s="1">
        <v>74.0</v>
      </c>
      <c r="CC81" s="1">
        <v>86.0</v>
      </c>
      <c r="CD81" s="1">
        <v>195.0</v>
      </c>
      <c r="CE81" s="1">
        <v>220.0</v>
      </c>
      <c r="CF81" s="1"/>
      <c r="CG81" s="230" t="s">
        <v>556</v>
      </c>
      <c r="CH81" s="233">
        <f t="shared" si="65"/>
        <v>262.0792</v>
      </c>
      <c r="CI81" s="233">
        <f t="shared" si="76"/>
        <v>1194.0564</v>
      </c>
      <c r="CJ81" s="233">
        <f t="shared" si="77"/>
        <v>1196.4336</v>
      </c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11"/>
      <c r="DF81" s="1"/>
      <c r="DH81" s="1" t="s">
        <v>557</v>
      </c>
      <c r="DI81" s="98" t="s">
        <v>71</v>
      </c>
      <c r="DJ81" s="98" t="s">
        <v>71</v>
      </c>
      <c r="DK81" s="98" t="s">
        <v>71</v>
      </c>
      <c r="DL81" s="98">
        <v>201.0</v>
      </c>
      <c r="DM81" s="98">
        <f t="shared" si="81"/>
        <v>205</v>
      </c>
      <c r="DN81" s="98">
        <v>209.0</v>
      </c>
      <c r="DO81" s="98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D81" s="230" t="s">
        <v>556</v>
      </c>
      <c r="EE81" s="233"/>
      <c r="EF81" s="233"/>
      <c r="EG81" s="233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11"/>
      <c r="GB81" s="230" t="s">
        <v>556</v>
      </c>
      <c r="GC81" s="233"/>
      <c r="GD81" s="233"/>
      <c r="GE81" s="233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11"/>
    </row>
    <row r="82" ht="15.75" customHeight="1">
      <c r="A82" s="230" t="s">
        <v>558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9"/>
      <c r="O82" s="231" t="s">
        <v>24</v>
      </c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1"/>
      <c r="AC82" s="38">
        <v>233.0</v>
      </c>
      <c r="AD82" s="30">
        <v>257.0</v>
      </c>
      <c r="AE82" s="30">
        <v>136.0</v>
      </c>
      <c r="AF82" s="30">
        <v>161.0</v>
      </c>
      <c r="AG82" s="30">
        <v>14.2</v>
      </c>
      <c r="AH82" s="30">
        <v>15.7</v>
      </c>
      <c r="AI82" s="30">
        <v>8.63</v>
      </c>
      <c r="AJ82" s="30">
        <v>10.1</v>
      </c>
      <c r="AK82" s="30">
        <v>264.0</v>
      </c>
      <c r="AL82" s="30">
        <v>292.0</v>
      </c>
      <c r="AM82" s="123" t="s">
        <v>24</v>
      </c>
      <c r="AN82" s="30">
        <v>37.8</v>
      </c>
      <c r="AO82" s="30">
        <v>41.7</v>
      </c>
      <c r="AP82" s="30">
        <v>3.0</v>
      </c>
      <c r="AQ82" s="30">
        <v>3.28</v>
      </c>
      <c r="AR82" s="30">
        <v>44.7</v>
      </c>
      <c r="AS82" s="30">
        <v>49.4</v>
      </c>
      <c r="AT82" s="30">
        <f t="shared" ref="AT82:AU82" si="84">(1-AR82*0.01)*AC82+AN82*AR82*0.01</f>
        <v>145.7456</v>
      </c>
      <c r="AU82" s="30">
        <f t="shared" si="84"/>
        <v>150.6418</v>
      </c>
      <c r="AV82" s="123" t="s">
        <v>24</v>
      </c>
      <c r="AW82" s="123" t="s">
        <v>71</v>
      </c>
      <c r="AX82" s="123" t="s">
        <v>47</v>
      </c>
      <c r="AY82" s="123"/>
      <c r="AZ82" s="123"/>
      <c r="BA82" s="123" t="s">
        <v>47</v>
      </c>
      <c r="BB82" s="123" t="s">
        <v>71</v>
      </c>
      <c r="BC82" s="123" t="s">
        <v>71</v>
      </c>
      <c r="BD82" s="30">
        <v>14.7</v>
      </c>
      <c r="BE82" s="30">
        <v>17.8</v>
      </c>
      <c r="BF82" s="30">
        <v>117000.0</v>
      </c>
      <c r="BG82" s="30">
        <v>145000.0</v>
      </c>
      <c r="BH82" s="30">
        <v>7950.0</v>
      </c>
      <c r="BI82" s="30">
        <v>8150.0</v>
      </c>
      <c r="BJ82" s="30">
        <v>200.0</v>
      </c>
      <c r="BK82" s="30">
        <v>215.0</v>
      </c>
      <c r="BL82" s="30"/>
      <c r="BM82" s="3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 t="s">
        <v>554</v>
      </c>
      <c r="CA82" s="1" t="s">
        <v>212</v>
      </c>
      <c r="CB82" s="1">
        <v>77.0</v>
      </c>
      <c r="CC82" s="1">
        <v>85.0</v>
      </c>
      <c r="CD82" s="1">
        <v>200.0</v>
      </c>
      <c r="CE82" s="1">
        <v>215.0</v>
      </c>
      <c r="CF82" s="1"/>
      <c r="CG82" s="230" t="s">
        <v>558</v>
      </c>
      <c r="CH82" s="233">
        <f t="shared" si="65"/>
        <v>268.1456</v>
      </c>
      <c r="CI82" s="233">
        <f t="shared" si="76"/>
        <v>1200.1937</v>
      </c>
      <c r="CJ82" s="233">
        <f t="shared" si="77"/>
        <v>1202.6418</v>
      </c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11"/>
      <c r="DF82" s="1"/>
      <c r="DH82" s="1" t="s">
        <v>559</v>
      </c>
      <c r="DI82" s="98" t="s">
        <v>71</v>
      </c>
      <c r="DJ82" s="98" t="s">
        <v>71</v>
      </c>
      <c r="DK82" s="98" t="s">
        <v>71</v>
      </c>
      <c r="DL82" s="98">
        <v>151.0</v>
      </c>
      <c r="DM82" s="98">
        <f t="shared" si="81"/>
        <v>152</v>
      </c>
      <c r="DN82" s="98">
        <v>153.0</v>
      </c>
      <c r="DO82" s="98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D82" s="230" t="s">
        <v>558</v>
      </c>
      <c r="EE82" s="233"/>
      <c r="EF82" s="233"/>
      <c r="EG82" s="233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11"/>
      <c r="GB82" s="230" t="s">
        <v>558</v>
      </c>
      <c r="GC82" s="233"/>
      <c r="GD82" s="233"/>
      <c r="GE82" s="233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11"/>
    </row>
    <row r="83" ht="15.75" customHeight="1">
      <c r="A83" s="230" t="s">
        <v>560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9"/>
      <c r="O83" s="231" t="s">
        <v>24</v>
      </c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1"/>
      <c r="AC83" s="38">
        <v>474.0</v>
      </c>
      <c r="AD83" s="30">
        <v>523.0</v>
      </c>
      <c r="AE83" s="30">
        <v>259.0</v>
      </c>
      <c r="AF83" s="30">
        <v>308.0</v>
      </c>
      <c r="AG83" s="30">
        <v>19.1</v>
      </c>
      <c r="AH83" s="30">
        <v>21.0</v>
      </c>
      <c r="AI83" s="30">
        <v>11.1</v>
      </c>
      <c r="AJ83" s="30">
        <v>13.1</v>
      </c>
      <c r="AK83" s="30">
        <v>334.0</v>
      </c>
      <c r="AL83" s="30">
        <v>369.0</v>
      </c>
      <c r="AM83" s="123" t="s">
        <v>24</v>
      </c>
      <c r="AN83" s="30">
        <v>64.8</v>
      </c>
      <c r="AO83" s="30">
        <v>71.6</v>
      </c>
      <c r="AP83" s="30">
        <v>5.09</v>
      </c>
      <c r="AQ83" s="30">
        <v>5.63</v>
      </c>
      <c r="AR83" s="30">
        <v>44.7</v>
      </c>
      <c r="AS83" s="30">
        <v>49.4</v>
      </c>
      <c r="AT83" s="30">
        <f t="shared" ref="AT83:AU83" si="85">(1-AR83*0.01)*AC83+AN83*AR83*0.01</f>
        <v>291.0876</v>
      </c>
      <c r="AU83" s="30">
        <f t="shared" si="85"/>
        <v>300.0084</v>
      </c>
      <c r="AV83" s="123" t="s">
        <v>24</v>
      </c>
      <c r="AW83" s="123" t="s">
        <v>71</v>
      </c>
      <c r="AX83" s="123" t="s">
        <v>47</v>
      </c>
      <c r="AY83" s="123"/>
      <c r="AZ83" s="123"/>
      <c r="BA83" s="123" t="s">
        <v>47</v>
      </c>
      <c r="BB83" s="123" t="s">
        <v>71</v>
      </c>
      <c r="BC83" s="123" t="s">
        <v>71</v>
      </c>
      <c r="BD83" s="30">
        <v>20.7</v>
      </c>
      <c r="BE83" s="30">
        <v>28.2</v>
      </c>
      <c r="BF83" s="30">
        <v>170000.0</v>
      </c>
      <c r="BG83" s="30">
        <v>239000.0</v>
      </c>
      <c r="BH83" s="30">
        <v>8250.0</v>
      </c>
      <c r="BI83" s="30">
        <v>8450.0</v>
      </c>
      <c r="BJ83" s="30">
        <v>205.0</v>
      </c>
      <c r="BK83" s="30">
        <v>215.0</v>
      </c>
      <c r="BL83" s="30">
        <v>201.0</v>
      </c>
      <c r="BM83" s="31">
        <v>201.0</v>
      </c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 t="s">
        <v>554</v>
      </c>
      <c r="CA83" s="1" t="s">
        <v>212</v>
      </c>
      <c r="CB83" s="1">
        <v>77.0</v>
      </c>
      <c r="CC83" s="1">
        <v>85.0</v>
      </c>
      <c r="CD83" s="1">
        <v>205.0</v>
      </c>
      <c r="CE83" s="1">
        <v>215.0</v>
      </c>
      <c r="CF83" s="1"/>
      <c r="CG83" s="230" t="s">
        <v>560</v>
      </c>
      <c r="CH83" s="233">
        <f t="shared" si="65"/>
        <v>413.4876</v>
      </c>
      <c r="CI83" s="233">
        <f t="shared" si="76"/>
        <v>1347.548</v>
      </c>
      <c r="CJ83" s="233">
        <f t="shared" si="77"/>
        <v>1352.0084</v>
      </c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11"/>
      <c r="DF83" s="1"/>
      <c r="DG83" s="1"/>
      <c r="DH83" s="1" t="s">
        <v>561</v>
      </c>
      <c r="DI83" s="98" t="s">
        <v>71</v>
      </c>
      <c r="DJ83" s="98">
        <v>1.0</v>
      </c>
      <c r="DK83" s="98" t="s">
        <v>71</v>
      </c>
      <c r="DL83" s="98" t="s">
        <v>71</v>
      </c>
      <c r="DM83" s="98" t="s">
        <v>71</v>
      </c>
      <c r="DN83" s="98" t="s">
        <v>71</v>
      </c>
      <c r="DO83" s="98" t="s">
        <v>71</v>
      </c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D83" s="230" t="s">
        <v>560</v>
      </c>
      <c r="EE83" s="233"/>
      <c r="EF83" s="233"/>
      <c r="EG83" s="233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11"/>
      <c r="GB83" s="230" t="s">
        <v>560</v>
      </c>
      <c r="GC83" s="233"/>
      <c r="GD83" s="233"/>
      <c r="GE83" s="233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11"/>
    </row>
    <row r="84" ht="15.75" customHeight="1">
      <c r="A84" s="230" t="s">
        <v>562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9"/>
      <c r="O84" s="231" t="s">
        <v>24</v>
      </c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1"/>
      <c r="AC84" s="38">
        <v>301.0</v>
      </c>
      <c r="AD84" s="30">
        <v>332.0</v>
      </c>
      <c r="AE84" s="30">
        <v>183.0</v>
      </c>
      <c r="AF84" s="30">
        <v>214.0</v>
      </c>
      <c r="AG84" s="30">
        <v>19.4</v>
      </c>
      <c r="AH84" s="30">
        <v>21.4</v>
      </c>
      <c r="AI84" s="30">
        <v>12.2</v>
      </c>
      <c r="AJ84" s="30">
        <v>14.2</v>
      </c>
      <c r="AK84" s="30">
        <v>279.0</v>
      </c>
      <c r="AL84" s="30">
        <v>308.0</v>
      </c>
      <c r="AM84" s="123" t="s">
        <v>24</v>
      </c>
      <c r="AN84" s="30">
        <v>45.9</v>
      </c>
      <c r="AO84" s="30">
        <v>50.7</v>
      </c>
      <c r="AP84" s="30">
        <v>3.61</v>
      </c>
      <c r="AQ84" s="30">
        <v>4.0</v>
      </c>
      <c r="AR84" s="30">
        <v>44.7</v>
      </c>
      <c r="AS84" s="30">
        <v>49.4</v>
      </c>
      <c r="AT84" s="30">
        <f t="shared" ref="AT84:AU84" si="86">(1-AR84*0.01)*AC84+AN84*AR84*0.01</f>
        <v>186.9703</v>
      </c>
      <c r="AU84" s="30">
        <f t="shared" si="86"/>
        <v>193.0378</v>
      </c>
      <c r="AV84" s="123" t="s">
        <v>24</v>
      </c>
      <c r="AW84" s="123" t="s">
        <v>71</v>
      </c>
      <c r="AX84" s="123" t="s">
        <v>47</v>
      </c>
      <c r="AY84" s="123"/>
      <c r="AZ84" s="123"/>
      <c r="BA84" s="123" t="s">
        <v>47</v>
      </c>
      <c r="BB84" s="123" t="s">
        <v>71</v>
      </c>
      <c r="BC84" s="123" t="s">
        <v>71</v>
      </c>
      <c r="BD84" s="30">
        <v>27.1</v>
      </c>
      <c r="BE84" s="30">
        <v>33.4</v>
      </c>
      <c r="BF84" s="30">
        <v>228000.0</v>
      </c>
      <c r="BG84" s="30">
        <v>284000.0</v>
      </c>
      <c r="BH84" s="30">
        <v>8400.0</v>
      </c>
      <c r="BI84" s="30">
        <v>8480.0</v>
      </c>
      <c r="BJ84" s="30">
        <v>205.0</v>
      </c>
      <c r="BK84" s="30">
        <v>216.0</v>
      </c>
      <c r="BL84" s="30">
        <v>205.0</v>
      </c>
      <c r="BM84" s="31">
        <v>205.0</v>
      </c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 t="s">
        <v>554</v>
      </c>
      <c r="CA84" s="1" t="s">
        <v>563</v>
      </c>
      <c r="CB84" s="1">
        <v>81.0</v>
      </c>
      <c r="CC84" s="1" t="s">
        <v>564</v>
      </c>
      <c r="CD84" s="1">
        <v>205.0</v>
      </c>
      <c r="CE84" s="1">
        <v>216.0</v>
      </c>
      <c r="CF84" s="1"/>
      <c r="CG84" s="230" t="s">
        <v>562</v>
      </c>
      <c r="CH84" s="233">
        <f t="shared" si="65"/>
        <v>309.3703</v>
      </c>
      <c r="CI84" s="233">
        <f t="shared" si="76"/>
        <v>1242.00405</v>
      </c>
      <c r="CJ84" s="233">
        <f t="shared" si="77"/>
        <v>1245.0378</v>
      </c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11"/>
      <c r="DF84" s="1"/>
      <c r="DG84" s="1"/>
      <c r="DH84" s="1" t="s">
        <v>565</v>
      </c>
      <c r="DI84" s="98" t="s">
        <v>71</v>
      </c>
      <c r="DJ84" s="98">
        <v>1.0</v>
      </c>
      <c r="DK84" s="98" t="s">
        <v>71</v>
      </c>
      <c r="DL84" s="98" t="s">
        <v>71</v>
      </c>
      <c r="DM84" s="98" t="s">
        <v>71</v>
      </c>
      <c r="DN84" s="98" t="s">
        <v>71</v>
      </c>
      <c r="DO84" s="98" t="s">
        <v>71</v>
      </c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D84" s="230" t="s">
        <v>562</v>
      </c>
      <c r="EE84" s="233"/>
      <c r="EF84" s="233"/>
      <c r="EG84" s="233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11"/>
      <c r="GB84" s="230" t="s">
        <v>562</v>
      </c>
      <c r="GC84" s="233"/>
      <c r="GD84" s="233"/>
      <c r="GE84" s="233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11"/>
    </row>
    <row r="85" ht="15.75" customHeight="1">
      <c r="A85" s="230" t="s">
        <v>566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9"/>
      <c r="O85" s="231" t="s">
        <v>24</v>
      </c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1"/>
      <c r="AC85" s="38">
        <v>319.0</v>
      </c>
      <c r="AD85" s="30">
        <v>352.0</v>
      </c>
      <c r="AE85" s="30">
        <v>186.0</v>
      </c>
      <c r="AF85" s="30">
        <v>220.0</v>
      </c>
      <c r="AG85" s="30">
        <v>17.2</v>
      </c>
      <c r="AH85" s="30">
        <v>19.0</v>
      </c>
      <c r="AI85" s="30">
        <v>10.7</v>
      </c>
      <c r="AJ85" s="30">
        <v>12.5</v>
      </c>
      <c r="AK85" s="30">
        <v>328.0</v>
      </c>
      <c r="AL85" s="30">
        <v>362.0</v>
      </c>
      <c r="AM85" s="123" t="s">
        <v>24</v>
      </c>
      <c r="AN85" s="30">
        <v>47.9</v>
      </c>
      <c r="AO85" s="30">
        <v>53.0</v>
      </c>
      <c r="AP85" s="30">
        <v>3.77</v>
      </c>
      <c r="AQ85" s="30">
        <v>4.16</v>
      </c>
      <c r="AR85" s="30">
        <v>44.7</v>
      </c>
      <c r="AS85" s="30">
        <v>49.4</v>
      </c>
      <c r="AT85" s="30">
        <f t="shared" ref="AT85:AU85" si="87">(1-AR85*0.01)*AC85+AN85*AR85*0.01</f>
        <v>197.8183</v>
      </c>
      <c r="AU85" s="30">
        <f t="shared" si="87"/>
        <v>204.294</v>
      </c>
      <c r="AV85" s="123" t="s">
        <v>24</v>
      </c>
      <c r="AW85" s="123" t="s">
        <v>71</v>
      </c>
      <c r="AX85" s="123" t="s">
        <v>47</v>
      </c>
      <c r="AY85" s="123"/>
      <c r="AZ85" s="123"/>
      <c r="BA85" s="123" t="s">
        <v>47</v>
      </c>
      <c r="BB85" s="123" t="s">
        <v>71</v>
      </c>
      <c r="BC85" s="123" t="s">
        <v>71</v>
      </c>
      <c r="BD85" s="30">
        <v>15.0</v>
      </c>
      <c r="BE85" s="30">
        <v>18.1</v>
      </c>
      <c r="BF85" s="30">
        <v>120000.0</v>
      </c>
      <c r="BG85" s="30">
        <v>143000.0</v>
      </c>
      <c r="BH85" s="30">
        <v>7800.0</v>
      </c>
      <c r="BI85" s="30">
        <v>7920.0</v>
      </c>
      <c r="BJ85" s="30">
        <v>215.0</v>
      </c>
      <c r="BK85" s="30">
        <v>45.0</v>
      </c>
      <c r="BL85" s="30"/>
      <c r="BM85" s="3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 t="s">
        <v>567</v>
      </c>
      <c r="CA85" s="1" t="s">
        <v>554</v>
      </c>
      <c r="CB85" s="1">
        <v>80.0</v>
      </c>
      <c r="CC85" s="1">
        <v>100.0</v>
      </c>
      <c r="CD85" s="1">
        <v>215.0</v>
      </c>
      <c r="CE85" s="1">
        <v>245.0</v>
      </c>
      <c r="CF85" s="1"/>
      <c r="CG85" s="230" t="s">
        <v>566</v>
      </c>
      <c r="CH85" s="233">
        <f t="shared" si="65"/>
        <v>320.2183</v>
      </c>
      <c r="CI85" s="233">
        <f t="shared" si="76"/>
        <v>1253.05615</v>
      </c>
      <c r="CJ85" s="233">
        <f t="shared" si="77"/>
        <v>1256.294</v>
      </c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11"/>
      <c r="DF85" s="1"/>
      <c r="DG85" s="138" t="s">
        <v>568</v>
      </c>
      <c r="DH85" s="1" t="s">
        <v>569</v>
      </c>
      <c r="DI85" s="98" t="s">
        <v>71</v>
      </c>
      <c r="DJ85" s="98" t="s">
        <v>71</v>
      </c>
      <c r="DK85" s="98" t="s">
        <v>71</v>
      </c>
      <c r="DL85" s="98" t="s">
        <v>71</v>
      </c>
      <c r="DM85" s="98">
        <v>180.0</v>
      </c>
      <c r="DN85" s="98" t="s">
        <v>71</v>
      </c>
      <c r="DO85" s="98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D85" s="230" t="s">
        <v>566</v>
      </c>
      <c r="EE85" s="233"/>
      <c r="EF85" s="233"/>
      <c r="EG85" s="233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11"/>
      <c r="GB85" s="230" t="s">
        <v>566</v>
      </c>
      <c r="GC85" s="233"/>
      <c r="GD85" s="233"/>
      <c r="GE85" s="233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11"/>
    </row>
    <row r="86" ht="15.75" customHeight="1">
      <c r="A86" s="230" t="s">
        <v>570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9"/>
      <c r="O86" s="231" t="s">
        <v>24</v>
      </c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1"/>
      <c r="AC86" s="38">
        <v>253.0</v>
      </c>
      <c r="AD86" s="30">
        <v>279.0</v>
      </c>
      <c r="AE86" s="30">
        <v>147.0</v>
      </c>
      <c r="AF86" s="30">
        <v>174.0</v>
      </c>
      <c r="AG86" s="30">
        <v>16.5</v>
      </c>
      <c r="AH86" s="30">
        <v>18.2</v>
      </c>
      <c r="AI86" s="30">
        <v>9.89</v>
      </c>
      <c r="AJ86" s="30">
        <v>11.6</v>
      </c>
      <c r="AK86" s="30">
        <v>282.0</v>
      </c>
      <c r="AL86" s="30">
        <v>312.0</v>
      </c>
      <c r="AM86" s="123" t="s">
        <v>24</v>
      </c>
      <c r="AN86" s="30">
        <v>40.2</v>
      </c>
      <c r="AO86" s="30">
        <v>44.4</v>
      </c>
      <c r="AP86" s="30">
        <v>3.16</v>
      </c>
      <c r="AQ86" s="30">
        <v>3.49</v>
      </c>
      <c r="AR86" s="30">
        <v>44.7</v>
      </c>
      <c r="AS86" s="30">
        <v>49.4</v>
      </c>
      <c r="AT86" s="30">
        <f t="shared" ref="AT86:AU86" si="88">(1-AR86*0.01)*AC86+AN86*AR86*0.01</f>
        <v>157.8784</v>
      </c>
      <c r="AU86" s="30">
        <f t="shared" si="88"/>
        <v>163.1076</v>
      </c>
      <c r="AV86" s="123" t="s">
        <v>24</v>
      </c>
      <c r="AW86" s="123" t="s">
        <v>71</v>
      </c>
      <c r="AX86" s="123" t="s">
        <v>47</v>
      </c>
      <c r="AY86" s="123"/>
      <c r="AZ86" s="123"/>
      <c r="BA86" s="123" t="s">
        <v>47</v>
      </c>
      <c r="BB86" s="123" t="s">
        <v>71</v>
      </c>
      <c r="BC86" s="123" t="s">
        <v>71</v>
      </c>
      <c r="BD86" s="30">
        <v>20.5</v>
      </c>
      <c r="BE86" s="30">
        <v>30.1</v>
      </c>
      <c r="BF86" s="30">
        <v>179000.0</v>
      </c>
      <c r="BG86" s="30">
        <v>263000.0</v>
      </c>
      <c r="BH86" s="30">
        <v>8720.0</v>
      </c>
      <c r="BI86" s="30">
        <v>8730.0</v>
      </c>
      <c r="BJ86" s="30">
        <v>202.0</v>
      </c>
      <c r="BK86" s="30">
        <v>212.0</v>
      </c>
      <c r="BL86" s="30"/>
      <c r="BM86" s="3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 t="s">
        <v>571</v>
      </c>
      <c r="CA86" s="1" t="s">
        <v>572</v>
      </c>
      <c r="CB86" s="1" t="s">
        <v>71</v>
      </c>
      <c r="CC86" s="1" t="s">
        <v>71</v>
      </c>
      <c r="CD86" s="1">
        <v>202.0</v>
      </c>
      <c r="CE86" s="1">
        <v>212.0</v>
      </c>
      <c r="CF86" s="1"/>
      <c r="CG86" s="230" t="s">
        <v>570</v>
      </c>
      <c r="CH86" s="233">
        <f t="shared" si="65"/>
        <v>280.2784</v>
      </c>
      <c r="CI86" s="233">
        <f t="shared" si="76"/>
        <v>1212.493</v>
      </c>
      <c r="CJ86" s="233">
        <f t="shared" si="77"/>
        <v>1215.1076</v>
      </c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11"/>
      <c r="DF86" s="1"/>
      <c r="DH86" s="1" t="s">
        <v>573</v>
      </c>
      <c r="DI86" s="98" t="s">
        <v>71</v>
      </c>
      <c r="DJ86" s="98" t="s">
        <v>71</v>
      </c>
      <c r="DK86" s="98" t="s">
        <v>71</v>
      </c>
      <c r="DL86" s="98">
        <v>153.0</v>
      </c>
      <c r="DM86" s="98">
        <f>(DL86+DN86)/2</f>
        <v>154</v>
      </c>
      <c r="DN86" s="98">
        <v>155.0</v>
      </c>
      <c r="DO86" s="98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D86" s="230" t="s">
        <v>570</v>
      </c>
      <c r="EE86" s="233"/>
      <c r="EF86" s="233"/>
      <c r="EG86" s="233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11"/>
      <c r="GB86" s="230" t="s">
        <v>570</v>
      </c>
      <c r="GC86" s="233"/>
      <c r="GD86" s="233"/>
      <c r="GE86" s="233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11"/>
    </row>
    <row r="87" ht="15.75" customHeight="1">
      <c r="A87" s="230" t="s">
        <v>574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9"/>
      <c r="O87" s="231" t="s">
        <v>24</v>
      </c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1"/>
      <c r="AC87" s="38">
        <v>158.0</v>
      </c>
      <c r="AD87" s="30">
        <v>175.0</v>
      </c>
      <c r="AE87" s="30">
        <v>98.4</v>
      </c>
      <c r="AF87" s="30">
        <v>115.0</v>
      </c>
      <c r="AG87" s="30">
        <v>11.5</v>
      </c>
      <c r="AH87" s="30">
        <v>12.7</v>
      </c>
      <c r="AI87" s="30">
        <v>7.24</v>
      </c>
      <c r="AJ87" s="30">
        <v>8.43</v>
      </c>
      <c r="AK87" s="30">
        <v>192.0</v>
      </c>
      <c r="AL87" s="30">
        <v>212.0</v>
      </c>
      <c r="AM87" s="123" t="s">
        <v>24</v>
      </c>
      <c r="AN87" s="30">
        <v>28.1</v>
      </c>
      <c r="AO87" s="30">
        <v>31.1</v>
      </c>
      <c r="AP87" s="30">
        <v>2.21</v>
      </c>
      <c r="AQ87" s="30">
        <v>2.45</v>
      </c>
      <c r="AR87" s="30">
        <v>44.7</v>
      </c>
      <c r="AS87" s="30">
        <v>49.4</v>
      </c>
      <c r="AT87" s="30">
        <f t="shared" ref="AT87:AU87" si="89">(1-AR87*0.01)*AC87+AN87*AR87*0.01</f>
        <v>99.9347</v>
      </c>
      <c r="AU87" s="30">
        <f t="shared" si="89"/>
        <v>103.9134</v>
      </c>
      <c r="AV87" s="123" t="s">
        <v>24</v>
      </c>
      <c r="AW87" s="123" t="s">
        <v>71</v>
      </c>
      <c r="AX87" s="123" t="s">
        <v>47</v>
      </c>
      <c r="AY87" s="123"/>
      <c r="AZ87" s="123"/>
      <c r="BA87" s="123" t="s">
        <v>47</v>
      </c>
      <c r="BB87" s="123" t="s">
        <v>71</v>
      </c>
      <c r="BC87" s="123" t="s">
        <v>71</v>
      </c>
      <c r="BD87" s="30">
        <v>10.5</v>
      </c>
      <c r="BE87" s="30">
        <v>13.0</v>
      </c>
      <c r="BF87" s="30">
        <v>83900.0</v>
      </c>
      <c r="BG87" s="30">
        <v>106000.0</v>
      </c>
      <c r="BH87" s="30">
        <v>8000.0</v>
      </c>
      <c r="BI87" s="30">
        <v>8150.0</v>
      </c>
      <c r="BJ87" s="30">
        <v>205.0</v>
      </c>
      <c r="BK87" s="30">
        <v>215.0</v>
      </c>
      <c r="BL87" s="30"/>
      <c r="BM87" s="3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 t="s">
        <v>212</v>
      </c>
      <c r="CA87" s="1" t="s">
        <v>283</v>
      </c>
      <c r="CB87" s="1">
        <v>75.0</v>
      </c>
      <c r="CC87" s="1">
        <v>85.0</v>
      </c>
      <c r="CD87" s="1">
        <v>205.0</v>
      </c>
      <c r="CE87" s="1">
        <v>215.0</v>
      </c>
      <c r="CF87" s="1"/>
      <c r="CG87" s="230" t="s">
        <v>574</v>
      </c>
      <c r="CH87" s="233">
        <f t="shared" si="65"/>
        <v>222.3347</v>
      </c>
      <c r="CI87" s="233">
        <f t="shared" si="76"/>
        <v>1153.92405</v>
      </c>
      <c r="CJ87" s="233">
        <f t="shared" si="77"/>
        <v>1155.9134</v>
      </c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11"/>
      <c r="DF87" s="1"/>
      <c r="DH87" s="1" t="s">
        <v>575</v>
      </c>
      <c r="DI87" s="98" t="s">
        <v>71</v>
      </c>
      <c r="DJ87" s="98" t="s">
        <v>71</v>
      </c>
      <c r="DK87" s="98" t="s">
        <v>71</v>
      </c>
      <c r="DL87" s="98" t="s">
        <v>71</v>
      </c>
      <c r="DM87" s="98">
        <v>163.0</v>
      </c>
      <c r="DN87" s="98" t="s">
        <v>71</v>
      </c>
      <c r="DO87" s="98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D87" s="230" t="s">
        <v>574</v>
      </c>
      <c r="EE87" s="233"/>
      <c r="EF87" s="233"/>
      <c r="EG87" s="233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11"/>
      <c r="GB87" s="230" t="s">
        <v>574</v>
      </c>
      <c r="GC87" s="233"/>
      <c r="GD87" s="233"/>
      <c r="GE87" s="233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11"/>
    </row>
    <row r="88" ht="15.75" customHeight="1">
      <c r="A88" s="230" t="s">
        <v>576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9"/>
      <c r="O88" s="231" t="s">
        <v>24</v>
      </c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1"/>
      <c r="AC88" s="38">
        <v>158.0</v>
      </c>
      <c r="AD88" s="30">
        <v>175.0</v>
      </c>
      <c r="AE88" s="30">
        <v>98.4</v>
      </c>
      <c r="AF88" s="30">
        <v>115.0</v>
      </c>
      <c r="AG88" s="30">
        <v>11.5</v>
      </c>
      <c r="AH88" s="30">
        <v>12.7</v>
      </c>
      <c r="AI88" s="30">
        <v>7.24</v>
      </c>
      <c r="AJ88" s="30">
        <v>8.43</v>
      </c>
      <c r="AK88" s="30">
        <v>192.0</v>
      </c>
      <c r="AL88" s="30">
        <v>212.0</v>
      </c>
      <c r="AM88" s="123" t="s">
        <v>24</v>
      </c>
      <c r="AN88" s="30">
        <v>28.1</v>
      </c>
      <c r="AO88" s="30">
        <v>31.1</v>
      </c>
      <c r="AP88" s="30">
        <v>2.21</v>
      </c>
      <c r="AQ88" s="30">
        <v>2.45</v>
      </c>
      <c r="AR88" s="30">
        <v>44.7</v>
      </c>
      <c r="AS88" s="30">
        <v>49.4</v>
      </c>
      <c r="AT88" s="30">
        <f t="shared" ref="AT88:AU88" si="90">(1-AR88*0.01)*AC88+AN88*AR88*0.01</f>
        <v>99.9347</v>
      </c>
      <c r="AU88" s="30">
        <f t="shared" si="90"/>
        <v>103.9134</v>
      </c>
      <c r="AV88" s="123" t="s">
        <v>24</v>
      </c>
      <c r="AW88" s="123" t="s">
        <v>71</v>
      </c>
      <c r="AX88" s="123" t="s">
        <v>47</v>
      </c>
      <c r="AY88" s="123"/>
      <c r="AZ88" s="123"/>
      <c r="BA88" s="123" t="s">
        <v>47</v>
      </c>
      <c r="BB88" s="123" t="s">
        <v>71</v>
      </c>
      <c r="BC88" s="123" t="s">
        <v>71</v>
      </c>
      <c r="BD88" s="30">
        <v>10.5</v>
      </c>
      <c r="BE88" s="30">
        <v>13.0</v>
      </c>
      <c r="BF88" s="30">
        <v>84300.0</v>
      </c>
      <c r="BG88" s="30">
        <v>105000.0</v>
      </c>
      <c r="BH88" s="30">
        <v>8040.0</v>
      </c>
      <c r="BI88" s="30">
        <v>8120.0</v>
      </c>
      <c r="BJ88" s="30">
        <v>210.0</v>
      </c>
      <c r="BK88" s="30">
        <v>221.0</v>
      </c>
      <c r="BL88" s="30">
        <v>209.0</v>
      </c>
      <c r="BM88" s="31">
        <v>220.0</v>
      </c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 t="s">
        <v>577</v>
      </c>
      <c r="CA88" s="1" t="s">
        <v>578</v>
      </c>
      <c r="CB88" s="1">
        <v>76.0</v>
      </c>
      <c r="CC88" s="1" t="s">
        <v>542</v>
      </c>
      <c r="CD88" s="1">
        <v>210.0</v>
      </c>
      <c r="CE88" s="1">
        <v>221.0</v>
      </c>
      <c r="CF88" s="1"/>
      <c r="CG88" s="230" t="s">
        <v>576</v>
      </c>
      <c r="CH88" s="233">
        <f t="shared" si="65"/>
        <v>222.3347</v>
      </c>
      <c r="CI88" s="233">
        <f t="shared" si="76"/>
        <v>1153.92405</v>
      </c>
      <c r="CJ88" s="233">
        <f t="shared" si="77"/>
        <v>1155.9134</v>
      </c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11"/>
      <c r="DF88" s="1"/>
      <c r="DH88" s="1" t="s">
        <v>579</v>
      </c>
      <c r="DI88" s="98" t="s">
        <v>71</v>
      </c>
      <c r="DJ88" s="98" t="s">
        <v>71</v>
      </c>
      <c r="DK88" s="98" t="s">
        <v>71</v>
      </c>
      <c r="DL88" s="98" t="s">
        <v>71</v>
      </c>
      <c r="DM88" s="98" t="s">
        <v>580</v>
      </c>
      <c r="DN88" s="98" t="s">
        <v>71</v>
      </c>
      <c r="DO88" s="98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D88" s="230" t="s">
        <v>576</v>
      </c>
      <c r="EE88" s="233"/>
      <c r="EF88" s="233"/>
      <c r="EG88" s="233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11"/>
      <c r="GB88" s="230" t="s">
        <v>576</v>
      </c>
      <c r="GC88" s="233"/>
      <c r="GD88" s="233"/>
      <c r="GE88" s="233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11"/>
    </row>
    <row r="89" ht="15.75" customHeight="1">
      <c r="A89" s="230" t="s">
        <v>581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9"/>
      <c r="O89" s="231" t="s">
        <v>24</v>
      </c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1"/>
      <c r="AC89" s="38">
        <v>218.0</v>
      </c>
      <c r="AD89" s="30">
        <v>240.0</v>
      </c>
      <c r="AE89" s="30">
        <v>132.0</v>
      </c>
      <c r="AF89" s="30">
        <v>155.0</v>
      </c>
      <c r="AG89" s="30">
        <v>15.7</v>
      </c>
      <c r="AH89" s="30">
        <v>17.3</v>
      </c>
      <c r="AI89" s="30">
        <v>9.69</v>
      </c>
      <c r="AJ89" s="30">
        <v>11.3</v>
      </c>
      <c r="AK89" s="30">
        <v>235.0</v>
      </c>
      <c r="AL89" s="30">
        <v>259.0</v>
      </c>
      <c r="AM89" s="123" t="s">
        <v>24</v>
      </c>
      <c r="AN89" s="30">
        <v>35.9</v>
      </c>
      <c r="AO89" s="30">
        <v>39.6</v>
      </c>
      <c r="AP89" s="30">
        <v>2.82</v>
      </c>
      <c r="AQ89" s="30">
        <v>3.12</v>
      </c>
      <c r="AR89" s="30">
        <v>44.7</v>
      </c>
      <c r="AS89" s="30">
        <v>49.4</v>
      </c>
      <c r="AT89" s="30">
        <f t="shared" ref="AT89:AU89" si="91">(1-AR89*0.01)*AC89+AN89*AR89*0.01</f>
        <v>136.6013</v>
      </c>
      <c r="AU89" s="30">
        <f t="shared" si="91"/>
        <v>141.0024</v>
      </c>
      <c r="AV89" s="123" t="s">
        <v>24</v>
      </c>
      <c r="AW89" s="123" t="s">
        <v>71</v>
      </c>
      <c r="AX89" s="123" t="s">
        <v>47</v>
      </c>
      <c r="AY89" s="123"/>
      <c r="AZ89" s="123"/>
      <c r="BA89" s="123" t="s">
        <v>47</v>
      </c>
      <c r="BB89" s="123" t="s">
        <v>71</v>
      </c>
      <c r="BC89" s="123" t="s">
        <v>71</v>
      </c>
      <c r="BD89" s="30">
        <v>13.5</v>
      </c>
      <c r="BE89" s="30">
        <v>16.6</v>
      </c>
      <c r="BF89" s="30">
        <v>110000.0</v>
      </c>
      <c r="BG89" s="30">
        <v>137000.0</v>
      </c>
      <c r="BH89" s="30">
        <v>8180.0</v>
      </c>
      <c r="BI89" s="30">
        <v>8260.0</v>
      </c>
      <c r="BJ89" s="30">
        <v>203.0</v>
      </c>
      <c r="BK89" s="30">
        <v>213.0</v>
      </c>
      <c r="BL89" s="30">
        <v>198.0</v>
      </c>
      <c r="BM89" s="31">
        <v>198.0</v>
      </c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 t="s">
        <v>518</v>
      </c>
      <c r="CA89" s="1" t="s">
        <v>541</v>
      </c>
      <c r="CB89" s="1">
        <v>79.0</v>
      </c>
      <c r="CC89" s="1" t="s">
        <v>582</v>
      </c>
      <c r="CD89" s="1">
        <v>203.0</v>
      </c>
      <c r="CE89" s="1">
        <v>213.0</v>
      </c>
      <c r="CF89" s="1"/>
      <c r="CG89" s="230" t="s">
        <v>581</v>
      </c>
      <c r="CH89" s="233">
        <f t="shared" si="65"/>
        <v>259.0013</v>
      </c>
      <c r="CI89" s="233">
        <f t="shared" si="76"/>
        <v>1190.80185</v>
      </c>
      <c r="CJ89" s="233">
        <f t="shared" si="77"/>
        <v>1193.0024</v>
      </c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11"/>
      <c r="DF89" s="1"/>
      <c r="DH89" s="1" t="s">
        <v>579</v>
      </c>
      <c r="DI89" s="98" t="s">
        <v>71</v>
      </c>
      <c r="DJ89" s="98" t="s">
        <v>71</v>
      </c>
      <c r="DK89" s="98" t="s">
        <v>71</v>
      </c>
      <c r="DL89" s="98" t="s">
        <v>71</v>
      </c>
      <c r="DM89" s="98" t="s">
        <v>583</v>
      </c>
      <c r="DN89" s="98" t="s">
        <v>71</v>
      </c>
      <c r="DO89" s="98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D89" s="230" t="s">
        <v>581</v>
      </c>
      <c r="EE89" s="233"/>
      <c r="EF89" s="233"/>
      <c r="EG89" s="233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11"/>
      <c r="GB89" s="230" t="s">
        <v>581</v>
      </c>
      <c r="GC89" s="233"/>
      <c r="GD89" s="233"/>
      <c r="GE89" s="233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11"/>
    </row>
    <row r="90" ht="15.75" customHeight="1">
      <c r="A90" s="230" t="s">
        <v>584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9"/>
      <c r="O90" s="231" t="s">
        <v>24</v>
      </c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1"/>
      <c r="AC90" s="38">
        <v>218.0</v>
      </c>
      <c r="AD90" s="30">
        <v>240.0</v>
      </c>
      <c r="AE90" s="30">
        <v>132.0</v>
      </c>
      <c r="AF90" s="30">
        <v>155.0</v>
      </c>
      <c r="AG90" s="30">
        <v>15.7</v>
      </c>
      <c r="AH90" s="30">
        <v>17.3</v>
      </c>
      <c r="AI90" s="30">
        <v>9.69</v>
      </c>
      <c r="AJ90" s="30">
        <v>11.3</v>
      </c>
      <c r="AK90" s="30">
        <v>235.0</v>
      </c>
      <c r="AL90" s="30">
        <v>259.0</v>
      </c>
      <c r="AM90" s="123" t="s">
        <v>24</v>
      </c>
      <c r="AN90" s="30">
        <v>35.9</v>
      </c>
      <c r="AO90" s="30">
        <v>39.6</v>
      </c>
      <c r="AP90" s="30">
        <v>2.82</v>
      </c>
      <c r="AQ90" s="30">
        <v>3.12</v>
      </c>
      <c r="AR90" s="30">
        <v>44.7</v>
      </c>
      <c r="AS90" s="30">
        <v>49.4</v>
      </c>
      <c r="AT90" s="30">
        <f t="shared" ref="AT90:AU90" si="92">(1-AR90*0.01)*AC90+AN90*AR90*0.01</f>
        <v>136.6013</v>
      </c>
      <c r="AU90" s="30">
        <f t="shared" si="92"/>
        <v>141.0024</v>
      </c>
      <c r="AV90" s="123" t="s">
        <v>24</v>
      </c>
      <c r="AW90" s="123" t="s">
        <v>71</v>
      </c>
      <c r="AX90" s="123" t="s">
        <v>47</v>
      </c>
      <c r="AY90" s="123"/>
      <c r="AZ90" s="123"/>
      <c r="BA90" s="123" t="s">
        <v>47</v>
      </c>
      <c r="BB90" s="123" t="s">
        <v>71</v>
      </c>
      <c r="BC90" s="123" t="s">
        <v>71</v>
      </c>
      <c r="BD90" s="30">
        <v>13.5</v>
      </c>
      <c r="BE90" s="30">
        <v>16.6</v>
      </c>
      <c r="BF90" s="30">
        <v>110000.0</v>
      </c>
      <c r="BG90" s="30">
        <v>137000.0</v>
      </c>
      <c r="BH90" s="30">
        <v>8180.0</v>
      </c>
      <c r="BI90" s="30">
        <v>8260.0</v>
      </c>
      <c r="BJ90" s="30">
        <v>198.0</v>
      </c>
      <c r="BK90" s="30">
        <v>208.0</v>
      </c>
      <c r="BL90" s="30">
        <v>198.0</v>
      </c>
      <c r="BM90" s="31">
        <v>198.0</v>
      </c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 t="s">
        <v>518</v>
      </c>
      <c r="CA90" s="1" t="s">
        <v>541</v>
      </c>
      <c r="CB90" s="1">
        <v>77.0</v>
      </c>
      <c r="CC90" s="1" t="s">
        <v>585</v>
      </c>
      <c r="CD90" s="1">
        <v>198.0</v>
      </c>
      <c r="CE90" s="1">
        <v>208.0</v>
      </c>
      <c r="CF90" s="1"/>
      <c r="CG90" s="230" t="s">
        <v>584</v>
      </c>
      <c r="CH90" s="233">
        <f t="shared" si="65"/>
        <v>259.0013</v>
      </c>
      <c r="CI90" s="233">
        <f t="shared" si="76"/>
        <v>1190.80185</v>
      </c>
      <c r="CJ90" s="233">
        <f t="shared" si="77"/>
        <v>1193.0024</v>
      </c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11"/>
      <c r="DF90" s="1"/>
      <c r="DG90" s="1"/>
      <c r="DH90" s="1" t="s">
        <v>586</v>
      </c>
      <c r="DI90" s="6"/>
      <c r="DJ90" s="6"/>
      <c r="DK90" s="6"/>
      <c r="DL90" s="98" t="s">
        <v>71</v>
      </c>
      <c r="DM90" s="6" t="s">
        <v>71</v>
      </c>
      <c r="DN90" s="98" t="s">
        <v>71</v>
      </c>
      <c r="DO90" s="6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D90" s="230" t="s">
        <v>584</v>
      </c>
      <c r="EE90" s="233"/>
      <c r="EF90" s="233"/>
      <c r="EG90" s="233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11"/>
      <c r="GB90" s="230" t="s">
        <v>584</v>
      </c>
      <c r="GC90" s="233"/>
      <c r="GD90" s="233"/>
      <c r="GE90" s="233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11"/>
    </row>
    <row r="91" ht="15.75" customHeight="1">
      <c r="A91" s="230" t="s">
        <v>587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9"/>
      <c r="O91" s="231" t="s">
        <v>24</v>
      </c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1"/>
      <c r="AC91" s="38">
        <v>253.0</v>
      </c>
      <c r="AD91" s="30">
        <v>279.0</v>
      </c>
      <c r="AE91" s="30">
        <v>147.0</v>
      </c>
      <c r="AF91" s="30">
        <v>174.0</v>
      </c>
      <c r="AG91" s="30">
        <v>15.9</v>
      </c>
      <c r="AH91" s="30">
        <v>17.5</v>
      </c>
      <c r="AI91" s="30">
        <v>9.52</v>
      </c>
      <c r="AJ91" s="30">
        <v>11.2</v>
      </c>
      <c r="AK91" s="30">
        <v>268.0</v>
      </c>
      <c r="AL91" s="30">
        <v>296.0</v>
      </c>
      <c r="AM91" s="123" t="s">
        <v>24</v>
      </c>
      <c r="AN91" s="30">
        <v>40.2</v>
      </c>
      <c r="AO91" s="30">
        <v>44.5</v>
      </c>
      <c r="AP91" s="30">
        <v>3.16</v>
      </c>
      <c r="AQ91" s="30">
        <v>3.5</v>
      </c>
      <c r="AR91" s="30">
        <v>44.7</v>
      </c>
      <c r="AS91" s="30">
        <v>49.4</v>
      </c>
      <c r="AT91" s="30">
        <f t="shared" ref="AT91:AU91" si="93">(1-AR91*0.01)*AC91+AN91*AR91*0.01</f>
        <v>157.8784</v>
      </c>
      <c r="AU91" s="30">
        <f t="shared" si="93"/>
        <v>163.157</v>
      </c>
      <c r="AV91" s="123" t="s">
        <v>24</v>
      </c>
      <c r="AW91" s="123" t="s">
        <v>71</v>
      </c>
      <c r="AX91" s="123" t="s">
        <v>47</v>
      </c>
      <c r="AY91" s="123"/>
      <c r="AZ91" s="123"/>
      <c r="BA91" s="123" t="s">
        <v>47</v>
      </c>
      <c r="BB91" s="123" t="s">
        <v>71</v>
      </c>
      <c r="BC91" s="123" t="s">
        <v>71</v>
      </c>
      <c r="BD91" s="30">
        <v>17.3</v>
      </c>
      <c r="BE91" s="30">
        <v>21.1</v>
      </c>
      <c r="BF91" s="30">
        <v>142000.0</v>
      </c>
      <c r="BG91" s="30">
        <v>177000.0</v>
      </c>
      <c r="BH91" s="30">
        <v>8220.0</v>
      </c>
      <c r="BI91" s="30">
        <v>8380.0</v>
      </c>
      <c r="BJ91" s="30">
        <v>149.0</v>
      </c>
      <c r="BK91" s="30">
        <v>203.0</v>
      </c>
      <c r="BL91" s="30">
        <v>167.0</v>
      </c>
      <c r="BM91" s="31">
        <v>167.0</v>
      </c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 t="s">
        <v>588</v>
      </c>
      <c r="CA91" s="1" t="s">
        <v>589</v>
      </c>
      <c r="CB91" s="1">
        <v>55.0</v>
      </c>
      <c r="CC91" s="1">
        <v>57.0</v>
      </c>
      <c r="CD91" s="1">
        <v>145.0</v>
      </c>
      <c r="CE91" s="1">
        <v>153.0</v>
      </c>
      <c r="CF91" s="1"/>
      <c r="CG91" s="230" t="s">
        <v>587</v>
      </c>
      <c r="CH91" s="233">
        <f t="shared" si="65"/>
        <v>280.2784</v>
      </c>
      <c r="CI91" s="233">
        <f t="shared" si="76"/>
        <v>1212.5177</v>
      </c>
      <c r="CJ91" s="233">
        <f t="shared" si="77"/>
        <v>1215.157</v>
      </c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11"/>
      <c r="DF91" s="1"/>
      <c r="DG91" s="138" t="s">
        <v>590</v>
      </c>
      <c r="DH91" s="1" t="s">
        <v>591</v>
      </c>
      <c r="DI91" s="98" t="s">
        <v>71</v>
      </c>
      <c r="DJ91" s="98" t="s">
        <v>71</v>
      </c>
      <c r="DK91" s="98" t="s">
        <v>71</v>
      </c>
      <c r="DL91" s="6">
        <v>119.0</v>
      </c>
      <c r="DM91" s="98">
        <f t="shared" ref="DM91:DM92" si="95">(DL91+DN91)/2</f>
        <v>120</v>
      </c>
      <c r="DN91" s="6">
        <v>121.0</v>
      </c>
      <c r="DO91" s="6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D91" s="230" t="s">
        <v>587</v>
      </c>
      <c r="EE91" s="233"/>
      <c r="EF91" s="233"/>
      <c r="EG91" s="233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11"/>
      <c r="GB91" s="230" t="s">
        <v>587</v>
      </c>
      <c r="GC91" s="233"/>
      <c r="GD91" s="233"/>
      <c r="GE91" s="233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11"/>
    </row>
    <row r="92" ht="15.75" customHeight="1">
      <c r="A92" s="230" t="s">
        <v>592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9"/>
      <c r="O92" s="231" t="s">
        <v>24</v>
      </c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1"/>
      <c r="AC92" s="38">
        <v>250.0</v>
      </c>
      <c r="AD92" s="30">
        <v>276.0</v>
      </c>
      <c r="AE92" s="30">
        <v>146.0</v>
      </c>
      <c r="AF92" s="30">
        <v>171.0</v>
      </c>
      <c r="AG92" s="30">
        <v>16.1</v>
      </c>
      <c r="AH92" s="30">
        <v>17.8</v>
      </c>
      <c r="AI92" s="30">
        <v>9.64</v>
      </c>
      <c r="AJ92" s="30">
        <v>11.3</v>
      </c>
      <c r="AK92" s="30">
        <v>251.0</v>
      </c>
      <c r="AL92" s="30">
        <v>277.0</v>
      </c>
      <c r="AM92" s="123" t="s">
        <v>24</v>
      </c>
      <c r="AN92" s="30">
        <v>39.8</v>
      </c>
      <c r="AO92" s="30">
        <v>44.0</v>
      </c>
      <c r="AP92" s="30">
        <v>3.13</v>
      </c>
      <c r="AQ92" s="30">
        <v>3.46</v>
      </c>
      <c r="AR92" s="30">
        <v>44.7</v>
      </c>
      <c r="AS92" s="30">
        <v>49.4</v>
      </c>
      <c r="AT92" s="30">
        <f t="shared" ref="AT92:AU92" si="94">(1-AR92*0.01)*AC92+AN92*AR92*0.01</f>
        <v>156.0406</v>
      </c>
      <c r="AU92" s="30">
        <f t="shared" si="94"/>
        <v>161.392</v>
      </c>
      <c r="AV92" s="123" t="s">
        <v>24</v>
      </c>
      <c r="AW92" s="123" t="s">
        <v>71</v>
      </c>
      <c r="AX92" s="123" t="s">
        <v>47</v>
      </c>
      <c r="AY92" s="123"/>
      <c r="AZ92" s="123"/>
      <c r="BA92" s="123" t="s">
        <v>47</v>
      </c>
      <c r="BB92" s="123" t="s">
        <v>71</v>
      </c>
      <c r="BC92" s="123" t="s">
        <v>71</v>
      </c>
      <c r="BD92" s="30">
        <v>16.5</v>
      </c>
      <c r="BE92" s="30">
        <v>20.4</v>
      </c>
      <c r="BF92" s="30">
        <v>136000.0</v>
      </c>
      <c r="BG92" s="30">
        <v>169000.0</v>
      </c>
      <c r="BH92" s="30">
        <v>8210.0</v>
      </c>
      <c r="BI92" s="30">
        <v>8290.0</v>
      </c>
      <c r="BJ92" s="30">
        <v>211.0</v>
      </c>
      <c r="BK92" s="30">
        <v>222.0</v>
      </c>
      <c r="BL92" s="30">
        <v>210.0</v>
      </c>
      <c r="BM92" s="31">
        <v>221.0</v>
      </c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 t="s">
        <v>212</v>
      </c>
      <c r="CA92" s="1" t="s">
        <v>593</v>
      </c>
      <c r="CB92" s="1">
        <v>81.0</v>
      </c>
      <c r="CC92" s="1" t="s">
        <v>564</v>
      </c>
      <c r="CD92" s="1">
        <v>211.0</v>
      </c>
      <c r="CE92" s="1">
        <v>222.0</v>
      </c>
      <c r="CF92" s="1"/>
      <c r="CG92" s="230" t="s">
        <v>592</v>
      </c>
      <c r="CH92" s="233">
        <f t="shared" si="65"/>
        <v>278.4406</v>
      </c>
      <c r="CI92" s="233">
        <f t="shared" si="76"/>
        <v>1210.7163</v>
      </c>
      <c r="CJ92" s="233">
        <f t="shared" si="77"/>
        <v>1213.392</v>
      </c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11"/>
      <c r="DF92" s="1"/>
      <c r="DH92" s="1" t="s">
        <v>591</v>
      </c>
      <c r="DI92" s="98" t="s">
        <v>71</v>
      </c>
      <c r="DJ92" s="98" t="s">
        <v>71</v>
      </c>
      <c r="DK92" s="98" t="s">
        <v>71</v>
      </c>
      <c r="DL92" s="6">
        <v>112.0</v>
      </c>
      <c r="DM92" s="98">
        <f t="shared" si="95"/>
        <v>119</v>
      </c>
      <c r="DN92" s="6">
        <v>126.0</v>
      </c>
      <c r="DO92" s="6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D92" s="230" t="s">
        <v>592</v>
      </c>
      <c r="EE92" s="233"/>
      <c r="EF92" s="233"/>
      <c r="EG92" s="233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11"/>
      <c r="GB92" s="230" t="s">
        <v>592</v>
      </c>
      <c r="GC92" s="233"/>
      <c r="GD92" s="233"/>
      <c r="GE92" s="233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11"/>
    </row>
    <row r="93" ht="15.75" customHeight="1">
      <c r="A93" s="230" t="s">
        <v>594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9"/>
      <c r="O93" s="231" t="s">
        <v>24</v>
      </c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1"/>
      <c r="AC93" s="38">
        <v>250.0</v>
      </c>
      <c r="AD93" s="30">
        <v>276.0</v>
      </c>
      <c r="AE93" s="30">
        <v>146.0</v>
      </c>
      <c r="AF93" s="30">
        <v>171.0</v>
      </c>
      <c r="AG93" s="30">
        <v>16.1</v>
      </c>
      <c r="AH93" s="30">
        <v>17.8</v>
      </c>
      <c r="AI93" s="30">
        <v>9.64</v>
      </c>
      <c r="AJ93" s="30">
        <v>11.3</v>
      </c>
      <c r="AK93" s="30">
        <v>251.0</v>
      </c>
      <c r="AL93" s="30">
        <v>277.0</v>
      </c>
      <c r="AM93" s="123" t="s">
        <v>24</v>
      </c>
      <c r="AN93" s="30">
        <v>39.8</v>
      </c>
      <c r="AO93" s="30">
        <v>44.0</v>
      </c>
      <c r="AP93" s="30">
        <v>3.13</v>
      </c>
      <c r="AQ93" s="30">
        <v>3.46</v>
      </c>
      <c r="AR93" s="30">
        <v>44.7</v>
      </c>
      <c r="AS93" s="30">
        <v>49.4</v>
      </c>
      <c r="AT93" s="30">
        <f t="shared" ref="AT93:AU93" si="96">(1-AR93*0.01)*AC93+AN93*AR93*0.01</f>
        <v>156.0406</v>
      </c>
      <c r="AU93" s="30">
        <f t="shared" si="96"/>
        <v>161.392</v>
      </c>
      <c r="AV93" s="123" t="s">
        <v>24</v>
      </c>
      <c r="AW93" s="123" t="s">
        <v>71</v>
      </c>
      <c r="AX93" s="123" t="s">
        <v>47</v>
      </c>
      <c r="AY93" s="123"/>
      <c r="AZ93" s="123"/>
      <c r="BA93" s="123" t="s">
        <v>47</v>
      </c>
      <c r="BB93" s="123" t="s">
        <v>71</v>
      </c>
      <c r="BC93" s="123" t="s">
        <v>71</v>
      </c>
      <c r="BD93" s="30">
        <v>16.5</v>
      </c>
      <c r="BE93" s="30">
        <v>20.4</v>
      </c>
      <c r="BF93" s="30">
        <v>136000.0</v>
      </c>
      <c r="BG93" s="30">
        <v>169000.0</v>
      </c>
      <c r="BH93" s="30">
        <v>8210.0</v>
      </c>
      <c r="BI93" s="30">
        <v>8290.0</v>
      </c>
      <c r="BJ93" s="30">
        <v>211.0</v>
      </c>
      <c r="BK93" s="30">
        <v>222.0</v>
      </c>
      <c r="BL93" s="30">
        <v>210.0</v>
      </c>
      <c r="BM93" s="31">
        <v>221.0</v>
      </c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 t="s">
        <v>212</v>
      </c>
      <c r="CA93" s="1" t="s">
        <v>593</v>
      </c>
      <c r="CB93" s="1">
        <v>81.0</v>
      </c>
      <c r="CC93" s="1" t="s">
        <v>564</v>
      </c>
      <c r="CD93" s="1">
        <v>211.0</v>
      </c>
      <c r="CE93" s="1">
        <v>222.0</v>
      </c>
      <c r="CF93" s="1"/>
      <c r="CG93" s="230" t="s">
        <v>594</v>
      </c>
      <c r="CH93" s="233">
        <f t="shared" si="65"/>
        <v>278.4406</v>
      </c>
      <c r="CI93" s="233">
        <f t="shared" si="76"/>
        <v>1210.7163</v>
      </c>
      <c r="CJ93" s="233">
        <f t="shared" si="77"/>
        <v>1213.392</v>
      </c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11"/>
      <c r="DF93" s="1"/>
      <c r="DG93" s="1"/>
      <c r="DH93" s="1" t="s">
        <v>595</v>
      </c>
      <c r="DI93" s="6"/>
      <c r="DJ93" s="6"/>
      <c r="DK93" s="6"/>
      <c r="DL93" s="6" t="s">
        <v>71</v>
      </c>
      <c r="DM93" s="6" t="s">
        <v>71</v>
      </c>
      <c r="DN93" s="6" t="s">
        <v>71</v>
      </c>
      <c r="DO93" s="6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D93" s="230" t="s">
        <v>594</v>
      </c>
      <c r="EE93" s="233"/>
      <c r="EF93" s="233"/>
      <c r="EG93" s="233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11"/>
      <c r="GB93" s="230" t="s">
        <v>594</v>
      </c>
      <c r="GC93" s="233"/>
      <c r="GD93" s="233"/>
      <c r="GE93" s="233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11"/>
    </row>
    <row r="94" ht="15.75" customHeight="1">
      <c r="A94" s="230" t="s">
        <v>596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9"/>
      <c r="O94" s="231" t="s">
        <v>24</v>
      </c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1"/>
      <c r="AC94" s="38">
        <v>28.9</v>
      </c>
      <c r="AD94" s="30">
        <v>31.8</v>
      </c>
      <c r="AE94" s="30">
        <v>17.5</v>
      </c>
      <c r="AF94" s="30">
        <v>20.5</v>
      </c>
      <c r="AG94" s="30">
        <v>2.16</v>
      </c>
      <c r="AH94" s="30">
        <v>2.38</v>
      </c>
      <c r="AI94" s="30">
        <v>1.33</v>
      </c>
      <c r="AJ94" s="30">
        <v>1.55</v>
      </c>
      <c r="AK94" s="30">
        <v>47.9</v>
      </c>
      <c r="AL94" s="30">
        <v>53.0</v>
      </c>
      <c r="AM94" s="123" t="s">
        <v>24</v>
      </c>
      <c r="AN94" s="30">
        <v>7.72</v>
      </c>
      <c r="AO94" s="30">
        <v>8.53</v>
      </c>
      <c r="AP94" s="30">
        <v>0.607</v>
      </c>
      <c r="AQ94" s="30">
        <v>0.671</v>
      </c>
      <c r="AR94" s="30">
        <v>49.4</v>
      </c>
      <c r="AS94" s="30">
        <v>54.6</v>
      </c>
      <c r="AT94" s="30">
        <f t="shared" ref="AT94:AU94" si="97">(1-AR94*0.01)*AC94+AN94*AR94*0.01</f>
        <v>18.43708</v>
      </c>
      <c r="AU94" s="30">
        <f t="shared" si="97"/>
        <v>19.09458</v>
      </c>
      <c r="AV94" s="123" t="s">
        <v>24</v>
      </c>
      <c r="AW94" s="123" t="s">
        <v>71</v>
      </c>
      <c r="AX94" s="123" t="s">
        <v>47</v>
      </c>
      <c r="AY94" s="123"/>
      <c r="AZ94" s="123"/>
      <c r="BA94" s="123" t="s">
        <v>47</v>
      </c>
      <c r="BB94" s="123" t="s">
        <v>24</v>
      </c>
      <c r="BC94" s="123" t="s">
        <v>71</v>
      </c>
      <c r="BD94" s="30">
        <v>0.677</v>
      </c>
      <c r="BE94" s="30">
        <v>0.895</v>
      </c>
      <c r="BF94" s="30">
        <v>5280.0</v>
      </c>
      <c r="BG94" s="30">
        <v>7070.0</v>
      </c>
      <c r="BH94" s="30">
        <v>7800.0</v>
      </c>
      <c r="BI94" s="30">
        <v>7900.0</v>
      </c>
      <c r="BJ94" s="30">
        <v>201.0</v>
      </c>
      <c r="BK94" s="30">
        <v>216.0</v>
      </c>
      <c r="BL94" s="30">
        <v>212.0</v>
      </c>
      <c r="BM94" s="31">
        <v>212.0</v>
      </c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 t="s">
        <v>597</v>
      </c>
      <c r="CA94" s="1" t="s">
        <v>598</v>
      </c>
      <c r="CB94" s="1">
        <v>77.0</v>
      </c>
      <c r="CC94" s="1">
        <v>85.0</v>
      </c>
      <c r="CD94" s="1">
        <v>201.0</v>
      </c>
      <c r="CE94" s="1">
        <v>216.0</v>
      </c>
      <c r="CF94" s="1"/>
      <c r="CG94" s="230" t="s">
        <v>596</v>
      </c>
      <c r="CH94" s="233">
        <f t="shared" si="65"/>
        <v>140.83708</v>
      </c>
      <c r="CI94" s="233">
        <f t="shared" ref="CI94:CI105" si="99">(AT94+AU94)/2+$DO$44</f>
        <v>259.96583</v>
      </c>
      <c r="CJ94" s="233">
        <f t="shared" ref="CJ94:CJ105" si="100">AU94+$DP$44</f>
        <v>260.29458</v>
      </c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11"/>
      <c r="DF94" s="1"/>
      <c r="DG94" s="138" t="s">
        <v>536</v>
      </c>
      <c r="DH94" s="1" t="s">
        <v>599</v>
      </c>
      <c r="DI94" s="98" t="s">
        <v>71</v>
      </c>
      <c r="DJ94" s="98" t="s">
        <v>71</v>
      </c>
      <c r="DK94" s="98" t="s">
        <v>71</v>
      </c>
      <c r="DL94" s="6">
        <v>110.0</v>
      </c>
      <c r="DM94" s="98">
        <f t="shared" ref="DM94:DM95" si="101">(DL94+DN94)/2</f>
        <v>115</v>
      </c>
      <c r="DN94" s="6">
        <v>120.0</v>
      </c>
      <c r="DO94" s="6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D94" s="230" t="s">
        <v>596</v>
      </c>
      <c r="EE94" s="233"/>
      <c r="EF94" s="233"/>
      <c r="EG94" s="233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11"/>
      <c r="GB94" s="230" t="s">
        <v>596</v>
      </c>
      <c r="GC94" s="233"/>
      <c r="GD94" s="233"/>
      <c r="GE94" s="233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11"/>
    </row>
    <row r="95" ht="15.75" customHeight="1">
      <c r="A95" s="230" t="s">
        <v>600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9"/>
      <c r="O95" s="231" t="s">
        <v>24</v>
      </c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1"/>
      <c r="AC95" s="38">
        <v>28.9</v>
      </c>
      <c r="AD95" s="30">
        <v>31.8</v>
      </c>
      <c r="AE95" s="30">
        <v>17.5</v>
      </c>
      <c r="AF95" s="30">
        <v>20.5</v>
      </c>
      <c r="AG95" s="30">
        <v>2.16</v>
      </c>
      <c r="AH95" s="30">
        <v>2.38</v>
      </c>
      <c r="AI95" s="30">
        <v>1.33</v>
      </c>
      <c r="AJ95" s="30">
        <v>1.55</v>
      </c>
      <c r="AK95" s="30">
        <v>46.7</v>
      </c>
      <c r="AL95" s="30">
        <v>51.7</v>
      </c>
      <c r="AM95" s="123" t="s">
        <v>24</v>
      </c>
      <c r="AN95" s="30">
        <v>7.72</v>
      </c>
      <c r="AO95" s="30">
        <v>8.53</v>
      </c>
      <c r="AP95" s="30">
        <v>0.607</v>
      </c>
      <c r="AQ95" s="30">
        <v>0.671</v>
      </c>
      <c r="AR95" s="30">
        <v>49.4</v>
      </c>
      <c r="AS95" s="30">
        <v>54.6</v>
      </c>
      <c r="AT95" s="30">
        <f t="shared" ref="AT95:AU95" si="98">(1-AR95*0.01)*AC95+AN95*AR95*0.01</f>
        <v>18.43708</v>
      </c>
      <c r="AU95" s="30">
        <f t="shared" si="98"/>
        <v>19.09458</v>
      </c>
      <c r="AV95" s="123" t="s">
        <v>24</v>
      </c>
      <c r="AW95" s="123" t="s">
        <v>71</v>
      </c>
      <c r="AX95" s="123" t="s">
        <v>47</v>
      </c>
      <c r="AY95" s="123"/>
      <c r="AZ95" s="123"/>
      <c r="BA95" s="123" t="s">
        <v>47</v>
      </c>
      <c r="BB95" s="123" t="s">
        <v>24</v>
      </c>
      <c r="BC95" s="123" t="s">
        <v>71</v>
      </c>
      <c r="BD95" s="30">
        <v>0.678</v>
      </c>
      <c r="BE95" s="30">
        <v>0.895</v>
      </c>
      <c r="BF95" s="30">
        <v>5280.0</v>
      </c>
      <c r="BG95" s="30">
        <v>7050.0</v>
      </c>
      <c r="BH95" s="30">
        <v>7790.0</v>
      </c>
      <c r="BI95" s="30">
        <v>7870.0</v>
      </c>
      <c r="BJ95" s="30">
        <v>200.0</v>
      </c>
      <c r="BK95" s="30">
        <v>210.0</v>
      </c>
      <c r="BL95" s="30">
        <v>200.0</v>
      </c>
      <c r="BM95" s="31">
        <v>211.0</v>
      </c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 t="s">
        <v>283</v>
      </c>
      <c r="CA95" s="1" t="s">
        <v>601</v>
      </c>
      <c r="CB95" s="1">
        <v>76.0</v>
      </c>
      <c r="CC95" s="1" t="s">
        <v>542</v>
      </c>
      <c r="CD95" s="1">
        <v>200.0</v>
      </c>
      <c r="CE95" s="1">
        <v>210.0</v>
      </c>
      <c r="CF95" s="1"/>
      <c r="CG95" s="230" t="s">
        <v>600</v>
      </c>
      <c r="CH95" s="233">
        <f t="shared" si="65"/>
        <v>140.83708</v>
      </c>
      <c r="CI95" s="233">
        <f t="shared" si="99"/>
        <v>259.96583</v>
      </c>
      <c r="CJ95" s="233">
        <f t="shared" si="100"/>
        <v>260.29458</v>
      </c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11"/>
      <c r="DF95" s="1"/>
      <c r="DH95" s="1" t="s">
        <v>602</v>
      </c>
      <c r="DI95" s="98" t="s">
        <v>71</v>
      </c>
      <c r="DJ95" s="98" t="s">
        <v>71</v>
      </c>
      <c r="DK95" s="98" t="s">
        <v>71</v>
      </c>
      <c r="DL95" s="6">
        <v>108.0</v>
      </c>
      <c r="DM95" s="98">
        <f t="shared" si="101"/>
        <v>113</v>
      </c>
      <c r="DN95" s="6">
        <v>118.0</v>
      </c>
      <c r="DO95" s="6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D95" s="230" t="s">
        <v>600</v>
      </c>
      <c r="EE95" s="233"/>
      <c r="EF95" s="233"/>
      <c r="EG95" s="233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11"/>
      <c r="GB95" s="230" t="s">
        <v>600</v>
      </c>
      <c r="GC95" s="233"/>
      <c r="GD95" s="233"/>
      <c r="GE95" s="233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11"/>
    </row>
    <row r="96" ht="15.75" customHeight="1">
      <c r="A96" s="230" t="s">
        <v>603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9"/>
      <c r="O96" s="231" t="s">
        <v>24</v>
      </c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1"/>
      <c r="AC96" s="38">
        <v>28.9</v>
      </c>
      <c r="AD96" s="30">
        <v>31.8</v>
      </c>
      <c r="AE96" s="30">
        <v>17.5</v>
      </c>
      <c r="AF96" s="30">
        <v>20.5</v>
      </c>
      <c r="AG96" s="30">
        <v>2.16</v>
      </c>
      <c r="AH96" s="30">
        <v>2.38</v>
      </c>
      <c r="AI96" s="30">
        <v>1.33</v>
      </c>
      <c r="AJ96" s="30">
        <v>1.55</v>
      </c>
      <c r="AK96" s="30">
        <v>46.7</v>
      </c>
      <c r="AL96" s="30">
        <v>51.7</v>
      </c>
      <c r="AM96" s="123" t="s">
        <v>24</v>
      </c>
      <c r="AN96" s="30">
        <v>7.72</v>
      </c>
      <c r="AO96" s="30">
        <v>8.53</v>
      </c>
      <c r="AP96" s="30">
        <v>0.607</v>
      </c>
      <c r="AQ96" s="30">
        <v>0.671</v>
      </c>
      <c r="AR96" s="30">
        <v>49.4</v>
      </c>
      <c r="AS96" s="30">
        <v>54.6</v>
      </c>
      <c r="AT96" s="30">
        <f t="shared" ref="AT96:AU96" si="102">(1-AR96*0.01)*AC96+AN96*AR96*0.01</f>
        <v>18.43708</v>
      </c>
      <c r="AU96" s="30">
        <f t="shared" si="102"/>
        <v>19.09458</v>
      </c>
      <c r="AV96" s="123" t="s">
        <v>24</v>
      </c>
      <c r="AW96" s="123" t="s">
        <v>71</v>
      </c>
      <c r="AX96" s="123" t="s">
        <v>47</v>
      </c>
      <c r="AY96" s="123"/>
      <c r="AZ96" s="123"/>
      <c r="BA96" s="123" t="s">
        <v>47</v>
      </c>
      <c r="BB96" s="123" t="s">
        <v>24</v>
      </c>
      <c r="BC96" s="123" t="s">
        <v>71</v>
      </c>
      <c r="BD96" s="30">
        <v>0.678</v>
      </c>
      <c r="BE96" s="30">
        <v>0.895</v>
      </c>
      <c r="BF96" s="30">
        <v>5280.0</v>
      </c>
      <c r="BG96" s="30">
        <v>7050.0</v>
      </c>
      <c r="BH96" s="30">
        <v>7790.0</v>
      </c>
      <c r="BI96" s="30">
        <v>7870.0</v>
      </c>
      <c r="BJ96" s="30">
        <v>200.0</v>
      </c>
      <c r="BK96" s="30">
        <v>210.0</v>
      </c>
      <c r="BL96" s="30">
        <v>200.0</v>
      </c>
      <c r="BM96" s="31">
        <v>211.0</v>
      </c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 t="s">
        <v>283</v>
      </c>
      <c r="CA96" s="1" t="s">
        <v>601</v>
      </c>
      <c r="CB96" s="1">
        <v>76.0</v>
      </c>
      <c r="CC96" s="1" t="s">
        <v>542</v>
      </c>
      <c r="CD96" s="1">
        <v>200.0</v>
      </c>
      <c r="CE96" s="1">
        <v>210.0</v>
      </c>
      <c r="CF96" s="1"/>
      <c r="CG96" s="230" t="s">
        <v>603</v>
      </c>
      <c r="CH96" s="233">
        <f t="shared" si="65"/>
        <v>140.83708</v>
      </c>
      <c r="CI96" s="233">
        <f t="shared" si="99"/>
        <v>259.96583</v>
      </c>
      <c r="CJ96" s="233">
        <f t="shared" si="100"/>
        <v>260.29458</v>
      </c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11"/>
      <c r="DF96" s="1"/>
      <c r="DG96" s="1"/>
      <c r="DH96" s="1" t="s">
        <v>604</v>
      </c>
      <c r="DI96" s="6"/>
      <c r="DJ96" s="6"/>
      <c r="DK96" s="6"/>
      <c r="DL96" s="6" t="s">
        <v>71</v>
      </c>
      <c r="DM96" s="6" t="s">
        <v>71</v>
      </c>
      <c r="DN96" s="6" t="s">
        <v>71</v>
      </c>
      <c r="DO96" s="6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D96" s="230" t="s">
        <v>603</v>
      </c>
      <c r="EE96" s="233"/>
      <c r="EF96" s="233"/>
      <c r="EG96" s="233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11"/>
      <c r="GB96" s="230" t="s">
        <v>603</v>
      </c>
      <c r="GC96" s="233"/>
      <c r="GD96" s="233"/>
      <c r="GE96" s="233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11"/>
    </row>
    <row r="97" ht="15.75" customHeight="1">
      <c r="A97" s="230" t="s">
        <v>605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9"/>
      <c r="O97" s="231" t="s">
        <v>24</v>
      </c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1"/>
      <c r="AC97" s="38">
        <v>28.9</v>
      </c>
      <c r="AD97" s="30">
        <v>31.8</v>
      </c>
      <c r="AE97" s="30">
        <v>17.5</v>
      </c>
      <c r="AF97" s="30">
        <v>20.5</v>
      </c>
      <c r="AG97" s="30">
        <v>2.16</v>
      </c>
      <c r="AH97" s="30">
        <v>2.38</v>
      </c>
      <c r="AI97" s="30">
        <v>1.33</v>
      </c>
      <c r="AJ97" s="30">
        <v>1.55</v>
      </c>
      <c r="AK97" s="30">
        <v>48.3</v>
      </c>
      <c r="AL97" s="30">
        <v>53.4</v>
      </c>
      <c r="AM97" s="123" t="s">
        <v>24</v>
      </c>
      <c r="AN97" s="30">
        <v>7.72</v>
      </c>
      <c r="AO97" s="30">
        <v>8.53</v>
      </c>
      <c r="AP97" s="30">
        <v>0.607</v>
      </c>
      <c r="AQ97" s="30">
        <v>0.671</v>
      </c>
      <c r="AR97" s="30">
        <v>49.4</v>
      </c>
      <c r="AS97" s="30">
        <v>54.6</v>
      </c>
      <c r="AT97" s="30">
        <f t="shared" ref="AT97:AU97" si="103">(1-AR97*0.01)*AC97+AN97*AR97*0.01</f>
        <v>18.43708</v>
      </c>
      <c r="AU97" s="30">
        <f t="shared" si="103"/>
        <v>19.09458</v>
      </c>
      <c r="AV97" s="123" t="s">
        <v>24</v>
      </c>
      <c r="AW97" s="123" t="s">
        <v>71</v>
      </c>
      <c r="AX97" s="123" t="s">
        <v>47</v>
      </c>
      <c r="AY97" s="123"/>
      <c r="AZ97" s="123"/>
      <c r="BA97" s="123" t="s">
        <v>47</v>
      </c>
      <c r="BB97" s="123" t="s">
        <v>24</v>
      </c>
      <c r="BC97" s="123" t="s">
        <v>71</v>
      </c>
      <c r="BD97" s="30">
        <v>0.678</v>
      </c>
      <c r="BE97" s="30">
        <v>0.895</v>
      </c>
      <c r="BF97" s="30">
        <v>5280.0</v>
      </c>
      <c r="BG97" s="30">
        <v>7070.0</v>
      </c>
      <c r="BH97" s="30">
        <v>7800.0</v>
      </c>
      <c r="BI97" s="30">
        <v>7900.0</v>
      </c>
      <c r="BJ97" s="30">
        <v>208.0</v>
      </c>
      <c r="BK97" s="30">
        <v>216.0</v>
      </c>
      <c r="BL97" s="30">
        <v>212.0</v>
      </c>
      <c r="BM97" s="31">
        <v>212.0</v>
      </c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 t="s">
        <v>597</v>
      </c>
      <c r="CA97" s="1" t="s">
        <v>598</v>
      </c>
      <c r="CB97" s="1">
        <v>80.0</v>
      </c>
      <c r="CC97" s="1">
        <v>85.0</v>
      </c>
      <c r="CD97" s="1">
        <v>208.0</v>
      </c>
      <c r="CE97" s="1">
        <v>216.0</v>
      </c>
      <c r="CF97" s="1"/>
      <c r="CG97" s="230" t="s">
        <v>605</v>
      </c>
      <c r="CH97" s="233">
        <f t="shared" si="65"/>
        <v>140.83708</v>
      </c>
      <c r="CI97" s="233">
        <f t="shared" si="99"/>
        <v>259.96583</v>
      </c>
      <c r="CJ97" s="233">
        <f t="shared" si="100"/>
        <v>260.29458</v>
      </c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11"/>
      <c r="DF97" s="1"/>
      <c r="DG97" s="138" t="s">
        <v>606</v>
      </c>
      <c r="DH97" s="1" t="s">
        <v>607</v>
      </c>
      <c r="DI97" s="98" t="s">
        <v>71</v>
      </c>
      <c r="DJ97" s="98" t="s">
        <v>71</v>
      </c>
      <c r="DK97" s="98" t="s">
        <v>71</v>
      </c>
      <c r="DL97" s="98" t="s">
        <v>71</v>
      </c>
      <c r="DM97" s="6">
        <v>113.0</v>
      </c>
      <c r="DN97" s="98" t="s">
        <v>71</v>
      </c>
      <c r="DO97" s="6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D97" s="230" t="s">
        <v>605</v>
      </c>
      <c r="EE97" s="233"/>
      <c r="EF97" s="233"/>
      <c r="EG97" s="233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11"/>
      <c r="GB97" s="230" t="s">
        <v>605</v>
      </c>
      <c r="GC97" s="233"/>
      <c r="GD97" s="233"/>
      <c r="GE97" s="233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11"/>
    </row>
    <row r="98" ht="15.75" customHeight="1">
      <c r="A98" s="230" t="s">
        <v>608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9"/>
      <c r="O98" s="231" t="s">
        <v>24</v>
      </c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1"/>
      <c r="AC98" s="38">
        <v>28.9</v>
      </c>
      <c r="AD98" s="30">
        <v>31.8</v>
      </c>
      <c r="AE98" s="30">
        <v>17.5</v>
      </c>
      <c r="AF98" s="30">
        <v>20.5</v>
      </c>
      <c r="AG98" s="30">
        <v>2.16</v>
      </c>
      <c r="AH98" s="30">
        <v>2.38</v>
      </c>
      <c r="AI98" s="30">
        <v>1.33</v>
      </c>
      <c r="AJ98" s="30">
        <v>1.55</v>
      </c>
      <c r="AK98" s="30">
        <v>48.3</v>
      </c>
      <c r="AL98" s="30">
        <v>53.4</v>
      </c>
      <c r="AM98" s="123" t="s">
        <v>24</v>
      </c>
      <c r="AN98" s="30">
        <v>7.72</v>
      </c>
      <c r="AO98" s="30">
        <v>8.53</v>
      </c>
      <c r="AP98" s="30">
        <v>0.607</v>
      </c>
      <c r="AQ98" s="30">
        <v>0.671</v>
      </c>
      <c r="AR98" s="30">
        <v>49.4</v>
      </c>
      <c r="AS98" s="30">
        <v>54.6</v>
      </c>
      <c r="AT98" s="30">
        <f t="shared" ref="AT98:AU98" si="104">(1-AR98*0.01)*AC98+AN98*AR98*0.01</f>
        <v>18.43708</v>
      </c>
      <c r="AU98" s="30">
        <f t="shared" si="104"/>
        <v>19.09458</v>
      </c>
      <c r="AV98" s="123" t="s">
        <v>24</v>
      </c>
      <c r="AW98" s="123" t="s">
        <v>71</v>
      </c>
      <c r="AX98" s="123" t="s">
        <v>47</v>
      </c>
      <c r="AY98" s="123"/>
      <c r="AZ98" s="123"/>
      <c r="BA98" s="123" t="s">
        <v>47</v>
      </c>
      <c r="BB98" s="123" t="s">
        <v>24</v>
      </c>
      <c r="BC98" s="123" t="s">
        <v>71</v>
      </c>
      <c r="BD98" s="30">
        <v>0.678</v>
      </c>
      <c r="BE98" s="30">
        <v>0.895</v>
      </c>
      <c r="BF98" s="30">
        <v>5280.0</v>
      </c>
      <c r="BG98" s="30">
        <v>7070.0</v>
      </c>
      <c r="BH98" s="30">
        <v>7800.0</v>
      </c>
      <c r="BI98" s="30">
        <v>7900.0</v>
      </c>
      <c r="BJ98" s="30">
        <v>208.0</v>
      </c>
      <c r="BK98" s="30">
        <v>216.0</v>
      </c>
      <c r="BL98" s="30">
        <v>212.0</v>
      </c>
      <c r="BM98" s="31">
        <v>212.0</v>
      </c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 t="s">
        <v>597</v>
      </c>
      <c r="CA98" s="1" t="s">
        <v>598</v>
      </c>
      <c r="CB98" s="1">
        <v>80.0</v>
      </c>
      <c r="CC98" s="1">
        <v>85.0</v>
      </c>
      <c r="CD98" s="1">
        <v>208.0</v>
      </c>
      <c r="CE98" s="1">
        <v>216.0</v>
      </c>
      <c r="CF98" s="1"/>
      <c r="CG98" s="230" t="s">
        <v>608</v>
      </c>
      <c r="CH98" s="233">
        <f t="shared" si="65"/>
        <v>140.83708</v>
      </c>
      <c r="CI98" s="233">
        <f t="shared" si="99"/>
        <v>259.96583</v>
      </c>
      <c r="CJ98" s="233">
        <f t="shared" si="100"/>
        <v>260.29458</v>
      </c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11"/>
      <c r="DF98" s="1"/>
      <c r="DH98" s="1" t="s">
        <v>609</v>
      </c>
      <c r="DI98" s="98" t="s">
        <v>71</v>
      </c>
      <c r="DJ98" s="98" t="s">
        <v>71</v>
      </c>
      <c r="DK98" s="98" t="s">
        <v>71</v>
      </c>
      <c r="DL98" s="98" t="s">
        <v>71</v>
      </c>
      <c r="DM98" s="6">
        <v>109.0</v>
      </c>
      <c r="DN98" s="98" t="s">
        <v>71</v>
      </c>
      <c r="DO98" s="6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D98" s="230" t="s">
        <v>608</v>
      </c>
      <c r="EE98" s="233"/>
      <c r="EF98" s="233"/>
      <c r="EG98" s="233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11"/>
      <c r="GB98" s="230" t="s">
        <v>608</v>
      </c>
      <c r="GC98" s="233"/>
      <c r="GD98" s="233"/>
      <c r="GE98" s="233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11"/>
    </row>
    <row r="99" ht="15.75" customHeight="1">
      <c r="A99" s="230" t="s">
        <v>610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9"/>
      <c r="O99" s="231" t="s">
        <v>24</v>
      </c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1"/>
      <c r="AC99" s="38">
        <v>28.9</v>
      </c>
      <c r="AD99" s="30">
        <v>31.8</v>
      </c>
      <c r="AE99" s="30">
        <v>17.5</v>
      </c>
      <c r="AF99" s="30">
        <v>20.5</v>
      </c>
      <c r="AG99" s="30">
        <v>2.16</v>
      </c>
      <c r="AH99" s="30">
        <v>2.38</v>
      </c>
      <c r="AI99" s="30">
        <v>1.33</v>
      </c>
      <c r="AJ99" s="30">
        <v>1.55</v>
      </c>
      <c r="AK99" s="30">
        <v>48.3</v>
      </c>
      <c r="AL99" s="30">
        <v>53.4</v>
      </c>
      <c r="AM99" s="123" t="s">
        <v>24</v>
      </c>
      <c r="AN99" s="30">
        <v>7.72</v>
      </c>
      <c r="AO99" s="30">
        <v>8.53</v>
      </c>
      <c r="AP99" s="30">
        <v>0.607</v>
      </c>
      <c r="AQ99" s="30">
        <v>0.671</v>
      </c>
      <c r="AR99" s="30">
        <v>49.4</v>
      </c>
      <c r="AS99" s="30">
        <v>54.6</v>
      </c>
      <c r="AT99" s="30">
        <f t="shared" ref="AT99:AU99" si="105">(1-AR99*0.01)*AC99+AN99*AR99*0.01</f>
        <v>18.43708</v>
      </c>
      <c r="AU99" s="30">
        <f t="shared" si="105"/>
        <v>19.09458</v>
      </c>
      <c r="AV99" s="123" t="s">
        <v>24</v>
      </c>
      <c r="AW99" s="123" t="s">
        <v>71</v>
      </c>
      <c r="AX99" s="123" t="s">
        <v>47</v>
      </c>
      <c r="AY99" s="123"/>
      <c r="AZ99" s="123"/>
      <c r="BA99" s="123" t="s">
        <v>47</v>
      </c>
      <c r="BB99" s="123" t="s">
        <v>24</v>
      </c>
      <c r="BC99" s="123" t="s">
        <v>71</v>
      </c>
      <c r="BD99" s="30">
        <v>0.678</v>
      </c>
      <c r="BE99" s="30">
        <v>0.895</v>
      </c>
      <c r="BF99" s="30">
        <v>5280.0</v>
      </c>
      <c r="BG99" s="30">
        <v>7070.0</v>
      </c>
      <c r="BH99" s="30">
        <v>7800.0</v>
      </c>
      <c r="BI99" s="30">
        <v>7900.0</v>
      </c>
      <c r="BJ99" s="30">
        <v>201.0</v>
      </c>
      <c r="BK99" s="30">
        <v>212.0</v>
      </c>
      <c r="BL99" s="30"/>
      <c r="BM99" s="3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 t="s">
        <v>597</v>
      </c>
      <c r="CA99" s="1" t="s">
        <v>598</v>
      </c>
      <c r="CB99" s="1">
        <v>77.0</v>
      </c>
      <c r="CC99" s="1">
        <v>83.0</v>
      </c>
      <c r="CD99" s="1">
        <v>201.0</v>
      </c>
      <c r="CE99" s="1">
        <v>212.0</v>
      </c>
      <c r="CF99" s="1"/>
      <c r="CG99" s="230" t="s">
        <v>610</v>
      </c>
      <c r="CH99" s="233">
        <f t="shared" si="65"/>
        <v>140.83708</v>
      </c>
      <c r="CI99" s="233">
        <f t="shared" si="99"/>
        <v>259.96583</v>
      </c>
      <c r="CJ99" s="233">
        <f t="shared" si="100"/>
        <v>260.29458</v>
      </c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11"/>
      <c r="DF99" s="1"/>
      <c r="DH99" s="1" t="s">
        <v>611</v>
      </c>
      <c r="DI99" s="98" t="s">
        <v>71</v>
      </c>
      <c r="DJ99" s="98" t="s">
        <v>71</v>
      </c>
      <c r="DK99" s="98" t="s">
        <v>71</v>
      </c>
      <c r="DL99" s="6">
        <v>114.0</v>
      </c>
      <c r="DM99" s="98">
        <f t="shared" ref="DM99:DM108" si="107">(DL99+DN99)/2</f>
        <v>118</v>
      </c>
      <c r="DN99" s="6">
        <v>122.0</v>
      </c>
      <c r="DO99" s="6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D99" s="230" t="s">
        <v>610</v>
      </c>
      <c r="EE99" s="233"/>
      <c r="EF99" s="233"/>
      <c r="EG99" s="233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11"/>
      <c r="GB99" s="230" t="s">
        <v>610</v>
      </c>
      <c r="GC99" s="233"/>
      <c r="GD99" s="233"/>
      <c r="GE99" s="233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11"/>
    </row>
    <row r="100" ht="15.75" customHeight="1">
      <c r="A100" s="230" t="s">
        <v>612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9"/>
      <c r="O100" s="231" t="s">
        <v>24</v>
      </c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1"/>
      <c r="AC100" s="38">
        <v>28.9</v>
      </c>
      <c r="AD100" s="30">
        <v>31.8</v>
      </c>
      <c r="AE100" s="30">
        <v>17.5</v>
      </c>
      <c r="AF100" s="30">
        <v>20.5</v>
      </c>
      <c r="AG100" s="30">
        <v>2.16</v>
      </c>
      <c r="AH100" s="30">
        <v>2.38</v>
      </c>
      <c r="AI100" s="30">
        <v>1.33</v>
      </c>
      <c r="AJ100" s="30">
        <v>1.55</v>
      </c>
      <c r="AK100" s="30">
        <v>48.3</v>
      </c>
      <c r="AL100" s="30">
        <v>53.4</v>
      </c>
      <c r="AM100" s="123" t="s">
        <v>24</v>
      </c>
      <c r="AN100" s="30">
        <v>7.72</v>
      </c>
      <c r="AO100" s="30">
        <v>8.53</v>
      </c>
      <c r="AP100" s="30">
        <v>0.607</v>
      </c>
      <c r="AQ100" s="30">
        <v>0.671</v>
      </c>
      <c r="AR100" s="30">
        <v>49.4</v>
      </c>
      <c r="AS100" s="30">
        <v>54.6</v>
      </c>
      <c r="AT100" s="30">
        <f t="shared" ref="AT100:AU100" si="106">(1-AR100*0.01)*AC100+AN100*AR100*0.01</f>
        <v>18.43708</v>
      </c>
      <c r="AU100" s="30">
        <f t="shared" si="106"/>
        <v>19.09458</v>
      </c>
      <c r="AV100" s="123" t="s">
        <v>24</v>
      </c>
      <c r="AW100" s="123" t="s">
        <v>71</v>
      </c>
      <c r="AX100" s="123" t="s">
        <v>47</v>
      </c>
      <c r="AY100" s="123"/>
      <c r="AZ100" s="123"/>
      <c r="BA100" s="123" t="s">
        <v>47</v>
      </c>
      <c r="BB100" s="123" t="s">
        <v>24</v>
      </c>
      <c r="BC100" s="123" t="s">
        <v>71</v>
      </c>
      <c r="BD100" s="30">
        <v>0.678</v>
      </c>
      <c r="BE100" s="30">
        <v>0.895</v>
      </c>
      <c r="BF100" s="30">
        <v>5280.0</v>
      </c>
      <c r="BG100" s="30">
        <v>7070.0</v>
      </c>
      <c r="BH100" s="30">
        <v>7800.0</v>
      </c>
      <c r="BI100" s="30">
        <v>7900.0</v>
      </c>
      <c r="BJ100" s="30">
        <v>201.0</v>
      </c>
      <c r="BK100" s="30">
        <v>212.0</v>
      </c>
      <c r="BL100" s="30"/>
      <c r="BM100" s="3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 t="s">
        <v>597</v>
      </c>
      <c r="CA100" s="1" t="s">
        <v>598</v>
      </c>
      <c r="CB100" s="1">
        <v>77.0</v>
      </c>
      <c r="CC100" s="1">
        <v>83.0</v>
      </c>
      <c r="CD100" s="1">
        <v>201.0</v>
      </c>
      <c r="CE100" s="1">
        <v>212.0</v>
      </c>
      <c r="CF100" s="1"/>
      <c r="CG100" s="230" t="s">
        <v>612</v>
      </c>
      <c r="CH100" s="233">
        <f t="shared" si="65"/>
        <v>140.83708</v>
      </c>
      <c r="CI100" s="233">
        <f t="shared" si="99"/>
        <v>259.96583</v>
      </c>
      <c r="CJ100" s="233">
        <f t="shared" si="100"/>
        <v>260.29458</v>
      </c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11"/>
      <c r="DF100" s="1"/>
      <c r="DH100" s="1" t="s">
        <v>611</v>
      </c>
      <c r="DI100" s="98" t="s">
        <v>71</v>
      </c>
      <c r="DJ100" s="98" t="s">
        <v>71</v>
      </c>
      <c r="DK100" s="98" t="s">
        <v>71</v>
      </c>
      <c r="DL100" s="6">
        <v>111.0</v>
      </c>
      <c r="DM100" s="98">
        <f t="shared" si="107"/>
        <v>117</v>
      </c>
      <c r="DN100" s="6">
        <v>123.0</v>
      </c>
      <c r="DO100" s="6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D100" s="230" t="s">
        <v>612</v>
      </c>
      <c r="EE100" s="233"/>
      <c r="EF100" s="233"/>
      <c r="EG100" s="233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11"/>
      <c r="GB100" s="230" t="s">
        <v>612</v>
      </c>
      <c r="GC100" s="233"/>
      <c r="GD100" s="233"/>
      <c r="GE100" s="233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11"/>
    </row>
    <row r="101" ht="15.75" customHeight="1">
      <c r="A101" s="230" t="s">
        <v>613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9"/>
      <c r="O101" s="231" t="s">
        <v>24</v>
      </c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1"/>
      <c r="AC101" s="38">
        <v>28.9</v>
      </c>
      <c r="AD101" s="30">
        <v>31.8</v>
      </c>
      <c r="AE101" s="30">
        <v>17.5</v>
      </c>
      <c r="AF101" s="30">
        <v>20.5</v>
      </c>
      <c r="AG101" s="30">
        <v>2.16</v>
      </c>
      <c r="AH101" s="30">
        <v>2.38</v>
      </c>
      <c r="AI101" s="30">
        <v>1.33</v>
      </c>
      <c r="AJ101" s="30">
        <v>1.55</v>
      </c>
      <c r="AK101" s="30">
        <v>49.4</v>
      </c>
      <c r="AL101" s="30">
        <v>54.5</v>
      </c>
      <c r="AM101" s="123" t="s">
        <v>24</v>
      </c>
      <c r="AN101" s="30">
        <v>7.72</v>
      </c>
      <c r="AO101" s="30">
        <v>8.53</v>
      </c>
      <c r="AP101" s="30">
        <v>0.607</v>
      </c>
      <c r="AQ101" s="30">
        <v>0.671</v>
      </c>
      <c r="AR101" s="30">
        <v>49.4</v>
      </c>
      <c r="AS101" s="30">
        <v>54.6</v>
      </c>
      <c r="AT101" s="30">
        <f t="shared" ref="AT101:AU101" si="108">(1-AR101*0.01)*AC101+AN101*AR101*0.01</f>
        <v>18.43708</v>
      </c>
      <c r="AU101" s="30">
        <f t="shared" si="108"/>
        <v>19.09458</v>
      </c>
      <c r="AV101" s="123" t="s">
        <v>24</v>
      </c>
      <c r="AW101" s="123" t="s">
        <v>71</v>
      </c>
      <c r="AX101" s="123" t="s">
        <v>47</v>
      </c>
      <c r="AY101" s="123"/>
      <c r="AZ101" s="123"/>
      <c r="BA101" s="123" t="s">
        <v>47</v>
      </c>
      <c r="BB101" s="123" t="s">
        <v>24</v>
      </c>
      <c r="BC101" s="123" t="s">
        <v>71</v>
      </c>
      <c r="BD101" s="30">
        <v>0.895</v>
      </c>
      <c r="BE101" s="30">
        <v>1.18</v>
      </c>
      <c r="BF101" s="30">
        <v>6980.0</v>
      </c>
      <c r="BG101" s="30">
        <v>9290.0</v>
      </c>
      <c r="BH101" s="30">
        <v>7800.0</v>
      </c>
      <c r="BI101" s="30">
        <v>7900.0</v>
      </c>
      <c r="BJ101" s="30">
        <v>201.0</v>
      </c>
      <c r="BK101" s="30">
        <v>212.0</v>
      </c>
      <c r="BL101" s="30"/>
      <c r="BM101" s="3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 t="s">
        <v>597</v>
      </c>
      <c r="CA101" s="1" t="s">
        <v>598</v>
      </c>
      <c r="CB101" s="1">
        <v>77.0</v>
      </c>
      <c r="CC101" s="1">
        <v>83.0</v>
      </c>
      <c r="CD101" s="1">
        <v>201.0</v>
      </c>
      <c r="CE101" s="1">
        <v>212.0</v>
      </c>
      <c r="CF101" s="1"/>
      <c r="CG101" s="230" t="s">
        <v>613</v>
      </c>
      <c r="CH101" s="233">
        <f t="shared" si="65"/>
        <v>140.83708</v>
      </c>
      <c r="CI101" s="233">
        <f t="shared" si="99"/>
        <v>259.96583</v>
      </c>
      <c r="CJ101" s="233">
        <f t="shared" si="100"/>
        <v>260.29458</v>
      </c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11"/>
      <c r="DF101" s="1"/>
      <c r="DG101" s="138" t="s">
        <v>614</v>
      </c>
      <c r="DH101" s="1" t="s">
        <v>615</v>
      </c>
      <c r="DI101" s="98" t="s">
        <v>71</v>
      </c>
      <c r="DJ101" s="98" t="s">
        <v>71</v>
      </c>
      <c r="DK101" s="98" t="s">
        <v>71</v>
      </c>
      <c r="DL101" s="6">
        <v>65.0</v>
      </c>
      <c r="DM101" s="98">
        <f t="shared" si="107"/>
        <v>75</v>
      </c>
      <c r="DN101" s="6">
        <v>85.0</v>
      </c>
      <c r="DO101" s="235">
        <f t="shared" ref="DO101:DO110" si="110">DM101/$DJ$113</f>
        <v>1.056338028</v>
      </c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D101" s="230" t="s">
        <v>613</v>
      </c>
      <c r="EE101" s="233"/>
      <c r="EF101" s="233"/>
      <c r="EG101" s="233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11"/>
      <c r="GB101" s="230" t="s">
        <v>613</v>
      </c>
      <c r="GC101" s="233"/>
      <c r="GD101" s="233"/>
      <c r="GE101" s="233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11"/>
    </row>
    <row r="102" ht="15.75" customHeight="1">
      <c r="A102" s="230" t="s">
        <v>616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9"/>
      <c r="O102" s="231" t="s">
        <v>24</v>
      </c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1"/>
      <c r="AC102" s="38">
        <v>28.9</v>
      </c>
      <c r="AD102" s="30">
        <v>31.8</v>
      </c>
      <c r="AE102" s="30">
        <v>17.5</v>
      </c>
      <c r="AF102" s="30">
        <v>20.5</v>
      </c>
      <c r="AG102" s="30">
        <v>2.16</v>
      </c>
      <c r="AH102" s="30">
        <v>2.38</v>
      </c>
      <c r="AI102" s="30">
        <v>1.33</v>
      </c>
      <c r="AJ102" s="30">
        <v>1.55</v>
      </c>
      <c r="AK102" s="30">
        <v>52.3</v>
      </c>
      <c r="AL102" s="30">
        <v>57.9</v>
      </c>
      <c r="AM102" s="123" t="s">
        <v>24</v>
      </c>
      <c r="AN102" s="30">
        <v>7.72</v>
      </c>
      <c r="AO102" s="30">
        <v>8.53</v>
      </c>
      <c r="AP102" s="30">
        <v>0.607</v>
      </c>
      <c r="AQ102" s="30">
        <v>0.671</v>
      </c>
      <c r="AR102" s="30">
        <v>49.4</v>
      </c>
      <c r="AS102" s="30">
        <v>54.6</v>
      </c>
      <c r="AT102" s="30">
        <f t="shared" ref="AT102:AU102" si="109">(1-AR102*0.01)*AC102+AN102*AR102*0.01</f>
        <v>18.43708</v>
      </c>
      <c r="AU102" s="30">
        <f t="shared" si="109"/>
        <v>19.09458</v>
      </c>
      <c r="AV102" s="123" t="s">
        <v>24</v>
      </c>
      <c r="AW102" s="123" t="s">
        <v>71</v>
      </c>
      <c r="AX102" s="123" t="s">
        <v>47</v>
      </c>
      <c r="AY102" s="123"/>
      <c r="AZ102" s="123"/>
      <c r="BA102" s="123" t="s">
        <v>47</v>
      </c>
      <c r="BB102" s="123" t="s">
        <v>24</v>
      </c>
      <c r="BC102" s="123" t="s">
        <v>71</v>
      </c>
      <c r="BD102" s="30">
        <v>0.929</v>
      </c>
      <c r="BE102" s="30">
        <v>1.22</v>
      </c>
      <c r="BF102" s="30">
        <v>7240.0</v>
      </c>
      <c r="BG102" s="30">
        <v>9630.0</v>
      </c>
      <c r="BH102" s="30">
        <v>7790.0</v>
      </c>
      <c r="BI102" s="30">
        <v>7870.0</v>
      </c>
      <c r="BJ102" s="30">
        <v>200.0</v>
      </c>
      <c r="BK102" s="30">
        <v>210.0</v>
      </c>
      <c r="BL102" s="30">
        <v>200.0</v>
      </c>
      <c r="BM102" s="31">
        <v>211.0</v>
      </c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 t="s">
        <v>283</v>
      </c>
      <c r="CA102" s="1" t="s">
        <v>601</v>
      </c>
      <c r="CB102" s="1">
        <v>76.0</v>
      </c>
      <c r="CC102" s="1" t="s">
        <v>542</v>
      </c>
      <c r="CD102" s="1">
        <v>200.0</v>
      </c>
      <c r="CE102" s="1">
        <v>210.0</v>
      </c>
      <c r="CF102" s="1"/>
      <c r="CG102" s="230" t="s">
        <v>616</v>
      </c>
      <c r="CH102" s="233">
        <f t="shared" si="65"/>
        <v>140.83708</v>
      </c>
      <c r="CI102" s="233">
        <f t="shared" si="99"/>
        <v>259.96583</v>
      </c>
      <c r="CJ102" s="233">
        <f t="shared" si="100"/>
        <v>260.29458</v>
      </c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11"/>
      <c r="DF102" s="1"/>
      <c r="DH102" s="1" t="s">
        <v>617</v>
      </c>
      <c r="DI102" s="98" t="s">
        <v>71</v>
      </c>
      <c r="DJ102" s="98" t="s">
        <v>71</v>
      </c>
      <c r="DK102" s="98" t="s">
        <v>71</v>
      </c>
      <c r="DL102" s="6">
        <v>60.0</v>
      </c>
      <c r="DM102" s="98">
        <f t="shared" si="107"/>
        <v>70</v>
      </c>
      <c r="DN102" s="6">
        <v>80.0</v>
      </c>
      <c r="DO102" s="235">
        <f t="shared" si="110"/>
        <v>0.985915493</v>
      </c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D102" s="230" t="s">
        <v>616</v>
      </c>
      <c r="EE102" s="233"/>
      <c r="EF102" s="233"/>
      <c r="EG102" s="233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11"/>
      <c r="GB102" s="230" t="s">
        <v>616</v>
      </c>
      <c r="GC102" s="233"/>
      <c r="GD102" s="233"/>
      <c r="GE102" s="233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11"/>
    </row>
    <row r="103" ht="15.75" customHeight="1">
      <c r="A103" s="230" t="s">
        <v>618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9"/>
      <c r="O103" s="231" t="s">
        <v>24</v>
      </c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1"/>
      <c r="AC103" s="38">
        <v>28.9</v>
      </c>
      <c r="AD103" s="30">
        <v>31.8</v>
      </c>
      <c r="AE103" s="30">
        <v>17.5</v>
      </c>
      <c r="AF103" s="30">
        <v>20.5</v>
      </c>
      <c r="AG103" s="30">
        <v>2.16</v>
      </c>
      <c r="AH103" s="30">
        <v>2.38</v>
      </c>
      <c r="AI103" s="30">
        <v>1.33</v>
      </c>
      <c r="AJ103" s="30">
        <v>1.55</v>
      </c>
      <c r="AK103" s="30">
        <v>47.3</v>
      </c>
      <c r="AL103" s="30">
        <v>52.3</v>
      </c>
      <c r="AM103" s="123" t="s">
        <v>24</v>
      </c>
      <c r="AN103" s="30">
        <v>7.72</v>
      </c>
      <c r="AO103" s="30">
        <v>8.53</v>
      </c>
      <c r="AP103" s="30">
        <v>0.607</v>
      </c>
      <c r="AQ103" s="30">
        <v>0.671</v>
      </c>
      <c r="AR103" s="30">
        <v>49.4</v>
      </c>
      <c r="AS103" s="30">
        <v>54.6</v>
      </c>
      <c r="AT103" s="30">
        <f t="shared" ref="AT103:AU103" si="111">(1-AR103*0.01)*AC103+AN103*AR103*0.01</f>
        <v>18.43708</v>
      </c>
      <c r="AU103" s="30">
        <f t="shared" si="111"/>
        <v>19.09458</v>
      </c>
      <c r="AV103" s="123" t="s">
        <v>24</v>
      </c>
      <c r="AW103" s="123" t="s">
        <v>71</v>
      </c>
      <c r="AX103" s="123" t="s">
        <v>47</v>
      </c>
      <c r="AY103" s="123"/>
      <c r="AZ103" s="123"/>
      <c r="BA103" s="123" t="s">
        <v>47</v>
      </c>
      <c r="BB103" s="123" t="s">
        <v>24</v>
      </c>
      <c r="BC103" s="123" t="s">
        <v>71</v>
      </c>
      <c r="BD103" s="30">
        <v>0.895</v>
      </c>
      <c r="BE103" s="30">
        <v>1.17</v>
      </c>
      <c r="BF103" s="30">
        <v>6980.0</v>
      </c>
      <c r="BG103" s="30">
        <v>9210.0</v>
      </c>
      <c r="BH103" s="30">
        <v>7800.0</v>
      </c>
      <c r="BI103" s="30">
        <v>7900.0</v>
      </c>
      <c r="BJ103" s="30">
        <v>201.0</v>
      </c>
      <c r="BK103" s="30">
        <v>212.0</v>
      </c>
      <c r="BL103" s="30"/>
      <c r="BM103" s="3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 t="s">
        <v>597</v>
      </c>
      <c r="CA103" s="1" t="s">
        <v>598</v>
      </c>
      <c r="CB103" s="1">
        <v>77.0</v>
      </c>
      <c r="CC103" s="1">
        <v>83.0</v>
      </c>
      <c r="CD103" s="1">
        <v>201.0</v>
      </c>
      <c r="CE103" s="1">
        <v>212.0</v>
      </c>
      <c r="CF103" s="1"/>
      <c r="CG103" s="230" t="s">
        <v>619</v>
      </c>
      <c r="CH103" s="233">
        <f t="shared" si="65"/>
        <v>140.83708</v>
      </c>
      <c r="CI103" s="233">
        <f t="shared" si="99"/>
        <v>259.96583</v>
      </c>
      <c r="CJ103" s="233">
        <f t="shared" si="100"/>
        <v>260.29458</v>
      </c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11"/>
      <c r="DF103" s="1"/>
      <c r="DH103" s="1" t="s">
        <v>620</v>
      </c>
      <c r="DI103" s="98" t="s">
        <v>71</v>
      </c>
      <c r="DJ103" s="6" t="s">
        <v>71</v>
      </c>
      <c r="DK103" s="98" t="s">
        <v>71</v>
      </c>
      <c r="DL103" s="6">
        <v>60.0</v>
      </c>
      <c r="DM103" s="98">
        <f t="shared" si="107"/>
        <v>65</v>
      </c>
      <c r="DN103" s="6">
        <v>70.0</v>
      </c>
      <c r="DO103" s="235">
        <f t="shared" si="110"/>
        <v>0.9154929577</v>
      </c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D103" s="230" t="s">
        <v>619</v>
      </c>
      <c r="EE103" s="233"/>
      <c r="EF103" s="233"/>
      <c r="EG103" s="233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11"/>
      <c r="GB103" s="230" t="s">
        <v>619</v>
      </c>
      <c r="GC103" s="233"/>
      <c r="GD103" s="233"/>
      <c r="GE103" s="233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11"/>
    </row>
    <row r="104" ht="15.75" customHeight="1">
      <c r="A104" s="230" t="s">
        <v>621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9"/>
      <c r="O104" s="231" t="s">
        <v>24</v>
      </c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1"/>
      <c r="AC104" s="38">
        <v>28.9</v>
      </c>
      <c r="AD104" s="30">
        <v>31.8</v>
      </c>
      <c r="AE104" s="30">
        <v>17.5</v>
      </c>
      <c r="AF104" s="30">
        <v>20.5</v>
      </c>
      <c r="AG104" s="30">
        <v>2.16</v>
      </c>
      <c r="AH104" s="30">
        <v>2.38</v>
      </c>
      <c r="AI104" s="30">
        <v>1.33</v>
      </c>
      <c r="AJ104" s="30">
        <v>1.55</v>
      </c>
      <c r="AK104" s="30">
        <v>47.3</v>
      </c>
      <c r="AL104" s="30">
        <v>51.9</v>
      </c>
      <c r="AM104" s="123" t="s">
        <v>24</v>
      </c>
      <c r="AN104" s="30">
        <v>7.72</v>
      </c>
      <c r="AO104" s="30">
        <v>8.53</v>
      </c>
      <c r="AP104" s="30">
        <v>0.607</v>
      </c>
      <c r="AQ104" s="30">
        <v>0.671</v>
      </c>
      <c r="AR104" s="30">
        <v>49.4</v>
      </c>
      <c r="AS104" s="30">
        <v>54.6</v>
      </c>
      <c r="AT104" s="30">
        <f t="shared" ref="AT104:AU104" si="112">(1-AR104*0.01)*AC104+AN104*AR104*0.01</f>
        <v>18.43708</v>
      </c>
      <c r="AU104" s="30">
        <f t="shared" si="112"/>
        <v>19.09458</v>
      </c>
      <c r="AV104" s="123" t="s">
        <v>24</v>
      </c>
      <c r="AW104" s="123" t="s">
        <v>71</v>
      </c>
      <c r="AX104" s="123" t="s">
        <v>47</v>
      </c>
      <c r="AY104" s="123"/>
      <c r="AZ104" s="123"/>
      <c r="BA104" s="123" t="s">
        <v>47</v>
      </c>
      <c r="BB104" s="123" t="s">
        <v>24</v>
      </c>
      <c r="BC104" s="123" t="s">
        <v>71</v>
      </c>
      <c r="BD104" s="30">
        <v>0.655</v>
      </c>
      <c r="BE104" s="30">
        <v>0.861</v>
      </c>
      <c r="BF104" s="30">
        <v>5110.0</v>
      </c>
      <c r="BG104" s="30">
        <v>6800.0</v>
      </c>
      <c r="BH104" s="30">
        <v>7800.0</v>
      </c>
      <c r="BI104" s="30">
        <v>7900.0</v>
      </c>
      <c r="BJ104" s="30">
        <v>209.0</v>
      </c>
      <c r="BK104" s="30">
        <v>217.0</v>
      </c>
      <c r="BL104" s="30">
        <v>200.0</v>
      </c>
      <c r="BM104" s="31">
        <v>211.0</v>
      </c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 t="s">
        <v>597</v>
      </c>
      <c r="CA104" s="1" t="s">
        <v>598</v>
      </c>
      <c r="CB104" s="1">
        <v>80.0</v>
      </c>
      <c r="CC104" s="1">
        <v>85.0</v>
      </c>
      <c r="CD104" s="1">
        <v>209.0</v>
      </c>
      <c r="CE104" s="1">
        <v>217.0</v>
      </c>
      <c r="CF104" s="1"/>
      <c r="CG104" s="230" t="s">
        <v>621</v>
      </c>
      <c r="CH104" s="233">
        <f t="shared" si="65"/>
        <v>140.83708</v>
      </c>
      <c r="CI104" s="233">
        <f t="shared" si="99"/>
        <v>259.96583</v>
      </c>
      <c r="CJ104" s="233">
        <f t="shared" si="100"/>
        <v>260.29458</v>
      </c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11"/>
      <c r="DF104" s="1"/>
      <c r="DH104" s="1" t="s">
        <v>620</v>
      </c>
      <c r="DI104" s="98" t="s">
        <v>71</v>
      </c>
      <c r="DJ104" s="6" t="s">
        <v>71</v>
      </c>
      <c r="DK104" s="98" t="s">
        <v>71</v>
      </c>
      <c r="DL104" s="6">
        <v>50.0</v>
      </c>
      <c r="DM104" s="98">
        <f t="shared" si="107"/>
        <v>60</v>
      </c>
      <c r="DN104" s="6">
        <v>70.0</v>
      </c>
      <c r="DO104" s="235">
        <f t="shared" si="110"/>
        <v>0.8450704225</v>
      </c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D104" s="230" t="s">
        <v>621</v>
      </c>
      <c r="EE104" s="233"/>
      <c r="EF104" s="233"/>
      <c r="EG104" s="233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11"/>
      <c r="GB104" s="230" t="s">
        <v>621</v>
      </c>
      <c r="GC104" s="233"/>
      <c r="GD104" s="233"/>
      <c r="GE104" s="233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11"/>
    </row>
    <row r="105" ht="15.75" customHeight="1">
      <c r="A105" s="230" t="s">
        <v>622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9"/>
      <c r="O105" s="231" t="s">
        <v>24</v>
      </c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1"/>
      <c r="AC105" s="38">
        <v>28.9</v>
      </c>
      <c r="AD105" s="30">
        <v>31.8</v>
      </c>
      <c r="AE105" s="30">
        <v>17.5</v>
      </c>
      <c r="AF105" s="30">
        <v>20.5</v>
      </c>
      <c r="AG105" s="30">
        <v>2.16</v>
      </c>
      <c r="AH105" s="30">
        <v>2.38</v>
      </c>
      <c r="AI105" s="30">
        <v>1.33</v>
      </c>
      <c r="AJ105" s="30">
        <v>1.55</v>
      </c>
      <c r="AK105" s="30">
        <v>47.4</v>
      </c>
      <c r="AL105" s="30">
        <v>52.3</v>
      </c>
      <c r="AM105" s="123" t="s">
        <v>24</v>
      </c>
      <c r="AN105" s="30">
        <v>7.72</v>
      </c>
      <c r="AO105" s="30">
        <v>8.53</v>
      </c>
      <c r="AP105" s="30">
        <v>0.607</v>
      </c>
      <c r="AQ105" s="30">
        <v>0.671</v>
      </c>
      <c r="AR105" s="30">
        <v>49.4</v>
      </c>
      <c r="AS105" s="30">
        <v>54.6</v>
      </c>
      <c r="AT105" s="30">
        <f t="shared" ref="AT105:AU105" si="113">(1-AR105*0.01)*AC105+AN105*AR105*0.01</f>
        <v>18.43708</v>
      </c>
      <c r="AU105" s="30">
        <f t="shared" si="113"/>
        <v>19.09458</v>
      </c>
      <c r="AV105" s="123" t="s">
        <v>24</v>
      </c>
      <c r="AW105" s="123" t="s">
        <v>71</v>
      </c>
      <c r="AX105" s="123" t="s">
        <v>47</v>
      </c>
      <c r="AY105" s="123"/>
      <c r="AZ105" s="123"/>
      <c r="BA105" s="123" t="s">
        <v>47</v>
      </c>
      <c r="BB105" s="123" t="s">
        <v>24</v>
      </c>
      <c r="BC105" s="123" t="s">
        <v>71</v>
      </c>
      <c r="BD105" s="30">
        <v>0.741</v>
      </c>
      <c r="BE105" s="30">
        <v>0.972</v>
      </c>
      <c r="BF105" s="30">
        <v>5780.0</v>
      </c>
      <c r="BG105" s="30">
        <v>7680.0</v>
      </c>
      <c r="BH105" s="30">
        <v>7800.0</v>
      </c>
      <c r="BI105" s="30">
        <v>7900.0</v>
      </c>
      <c r="BJ105" s="30">
        <v>201.0</v>
      </c>
      <c r="BK105" s="30">
        <v>212.0</v>
      </c>
      <c r="BL105" s="30"/>
      <c r="BM105" s="3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 t="s">
        <v>597</v>
      </c>
      <c r="CA105" s="1" t="s">
        <v>598</v>
      </c>
      <c r="CB105" s="1">
        <v>77.0</v>
      </c>
      <c r="CC105" s="1">
        <v>83.0</v>
      </c>
      <c r="CD105" s="1">
        <v>201.0</v>
      </c>
      <c r="CE105" s="1">
        <v>212.0</v>
      </c>
      <c r="CF105" s="1"/>
      <c r="CG105" s="230" t="s">
        <v>622</v>
      </c>
      <c r="CH105" s="233">
        <f t="shared" si="65"/>
        <v>140.83708</v>
      </c>
      <c r="CI105" s="233">
        <f t="shared" si="99"/>
        <v>259.96583</v>
      </c>
      <c r="CJ105" s="233">
        <f t="shared" si="100"/>
        <v>260.29458</v>
      </c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11"/>
      <c r="DF105" s="1"/>
      <c r="DH105" s="1" t="s">
        <v>623</v>
      </c>
      <c r="DI105" s="98" t="s">
        <v>71</v>
      </c>
      <c r="DJ105" s="98" t="s">
        <v>71</v>
      </c>
      <c r="DK105" s="98" t="s">
        <v>71</v>
      </c>
      <c r="DL105" s="6">
        <v>65.0</v>
      </c>
      <c r="DM105" s="98">
        <f t="shared" si="107"/>
        <v>68</v>
      </c>
      <c r="DN105" s="6">
        <v>71.0</v>
      </c>
      <c r="DO105" s="235">
        <f t="shared" si="110"/>
        <v>0.9577464789</v>
      </c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D105" s="230" t="s">
        <v>622</v>
      </c>
      <c r="EE105" s="233"/>
      <c r="EF105" s="233"/>
      <c r="EG105" s="233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11"/>
      <c r="GB105" s="230" t="s">
        <v>622</v>
      </c>
      <c r="GC105" s="233"/>
      <c r="GD105" s="233"/>
      <c r="GE105" s="233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11"/>
    </row>
    <row r="106" ht="15.75" customHeight="1">
      <c r="A106" s="230" t="s">
        <v>624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9"/>
      <c r="O106" s="231" t="s">
        <v>24</v>
      </c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1"/>
      <c r="AC106" s="38">
        <v>1390.0</v>
      </c>
      <c r="AD106" s="30">
        <v>1530.0</v>
      </c>
      <c r="AE106" s="30">
        <v>979.0</v>
      </c>
      <c r="AF106" s="30">
        <v>1120.0</v>
      </c>
      <c r="AG106" s="30">
        <v>33.0</v>
      </c>
      <c r="AH106" s="30">
        <v>36.4</v>
      </c>
      <c r="AI106" s="30">
        <v>24.0</v>
      </c>
      <c r="AJ106" s="30">
        <v>27.4</v>
      </c>
      <c r="AK106" s="30">
        <v>477.0</v>
      </c>
      <c r="AL106" s="30">
        <v>527.0</v>
      </c>
      <c r="AM106" s="123" t="s">
        <v>24</v>
      </c>
      <c r="AN106" s="30">
        <v>147.0</v>
      </c>
      <c r="AO106" s="30">
        <v>162.0</v>
      </c>
      <c r="AP106" s="30">
        <v>11.5</v>
      </c>
      <c r="AQ106" s="30">
        <v>12.7</v>
      </c>
      <c r="AR106" s="30">
        <v>27.6</v>
      </c>
      <c r="AS106" s="30">
        <v>30.5</v>
      </c>
      <c r="AT106" s="30">
        <f t="shared" ref="AT106:AU106" si="114">(1-AR106*0.01)*AC106+AN106*AR106*0.01</f>
        <v>1046.932</v>
      </c>
      <c r="AU106" s="30">
        <f t="shared" si="114"/>
        <v>1112.76</v>
      </c>
      <c r="AV106" s="123" t="s">
        <v>24</v>
      </c>
      <c r="AW106" s="123" t="s">
        <v>71</v>
      </c>
      <c r="AX106" s="123" t="s">
        <v>47</v>
      </c>
      <c r="AY106" s="123"/>
      <c r="AZ106" s="123"/>
      <c r="BA106" s="123" t="s">
        <v>47</v>
      </c>
      <c r="BB106" s="123" t="s">
        <v>24</v>
      </c>
      <c r="BC106" s="123" t="s">
        <v>71</v>
      </c>
      <c r="BD106" s="30">
        <v>21.4</v>
      </c>
      <c r="BE106" s="30">
        <v>29.0</v>
      </c>
      <c r="BF106" s="30">
        <v>177000.0</v>
      </c>
      <c r="BG106" s="30">
        <v>245000.0</v>
      </c>
      <c r="BH106" s="30">
        <v>8300.0</v>
      </c>
      <c r="BI106" s="30">
        <v>8450.0</v>
      </c>
      <c r="BJ106" s="30">
        <v>210.0</v>
      </c>
      <c r="BK106" s="30">
        <v>235.0</v>
      </c>
      <c r="BL106" s="30"/>
      <c r="BM106" s="3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 t="s">
        <v>212</v>
      </c>
      <c r="CA106" s="1" t="s">
        <v>524</v>
      </c>
      <c r="CB106" s="1">
        <v>75.0</v>
      </c>
      <c r="CC106" s="1">
        <v>95.0</v>
      </c>
      <c r="CD106" s="1">
        <v>210.0</v>
      </c>
      <c r="CE106" s="1">
        <v>235.0</v>
      </c>
      <c r="CF106" s="1"/>
      <c r="CG106" s="230" t="s">
        <v>624</v>
      </c>
      <c r="CH106" s="233">
        <f t="shared" si="65"/>
        <v>1169.332</v>
      </c>
      <c r="CI106" s="233">
        <f t="shared" ref="CI106:CI108" si="116">(AT106+AU106)/2+$DO$43</f>
        <v>1205.846</v>
      </c>
      <c r="CJ106" s="233">
        <f t="shared" ref="CJ106:CJ108" si="117">AU106+$DP$43</f>
        <v>1242.36</v>
      </c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11"/>
      <c r="DF106" s="1"/>
      <c r="DH106" s="1" t="s">
        <v>625</v>
      </c>
      <c r="DI106" s="98" t="s">
        <v>71</v>
      </c>
      <c r="DJ106" s="98" t="s">
        <v>71</v>
      </c>
      <c r="DK106" s="98" t="s">
        <v>71</v>
      </c>
      <c r="DL106" s="6">
        <v>61.0</v>
      </c>
      <c r="DM106" s="98">
        <f t="shared" si="107"/>
        <v>66</v>
      </c>
      <c r="DN106" s="6">
        <v>71.0</v>
      </c>
      <c r="DO106" s="235">
        <f t="shared" si="110"/>
        <v>0.9295774648</v>
      </c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D106" s="230" t="s">
        <v>624</v>
      </c>
      <c r="EE106" s="233"/>
      <c r="EF106" s="233"/>
      <c r="EG106" s="233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11"/>
      <c r="GB106" s="230" t="s">
        <v>624</v>
      </c>
      <c r="GC106" s="233"/>
      <c r="GD106" s="233"/>
      <c r="GE106" s="233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11"/>
    </row>
    <row r="107" ht="15.75" customHeight="1">
      <c r="A107" s="230" t="s">
        <v>626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9"/>
      <c r="O107" s="231" t="s">
        <v>24</v>
      </c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1"/>
      <c r="AC107" s="38">
        <v>1380.0</v>
      </c>
      <c r="AD107" s="30">
        <v>1520.0</v>
      </c>
      <c r="AE107" s="30">
        <v>972.0</v>
      </c>
      <c r="AF107" s="30">
        <v>1110.0</v>
      </c>
      <c r="AG107" s="30">
        <v>32.8</v>
      </c>
      <c r="AH107" s="30">
        <v>36.2</v>
      </c>
      <c r="AI107" s="30">
        <v>23.8</v>
      </c>
      <c r="AJ107" s="30">
        <v>27.2</v>
      </c>
      <c r="AK107" s="30">
        <v>474.0</v>
      </c>
      <c r="AL107" s="30">
        <v>524.0</v>
      </c>
      <c r="AM107" s="123" t="s">
        <v>24</v>
      </c>
      <c r="AN107" s="30">
        <v>146.0</v>
      </c>
      <c r="AO107" s="30">
        <v>161.0</v>
      </c>
      <c r="AP107" s="30">
        <v>11.5</v>
      </c>
      <c r="AQ107" s="30">
        <v>12.7</v>
      </c>
      <c r="AR107" s="30">
        <v>27.6</v>
      </c>
      <c r="AS107" s="30">
        <v>30.5</v>
      </c>
      <c r="AT107" s="30">
        <f t="shared" ref="AT107:AU107" si="115">(1-AR107*0.01)*AC107+AN107*AR107*0.01</f>
        <v>1039.416</v>
      </c>
      <c r="AU107" s="30">
        <f t="shared" si="115"/>
        <v>1105.505</v>
      </c>
      <c r="AV107" s="123" t="s">
        <v>24</v>
      </c>
      <c r="AW107" s="123" t="s">
        <v>71</v>
      </c>
      <c r="AX107" s="123" t="s">
        <v>47</v>
      </c>
      <c r="AY107" s="123"/>
      <c r="AZ107" s="123"/>
      <c r="BA107" s="123" t="s">
        <v>47</v>
      </c>
      <c r="BB107" s="123" t="s">
        <v>24</v>
      </c>
      <c r="BC107" s="123" t="s">
        <v>71</v>
      </c>
      <c r="BD107" s="30">
        <v>21.3</v>
      </c>
      <c r="BE107" s="30">
        <v>28.8</v>
      </c>
      <c r="BF107" s="30">
        <v>177000.0</v>
      </c>
      <c r="BG107" s="30">
        <v>244000.0</v>
      </c>
      <c r="BH107" s="30">
        <v>8300.0</v>
      </c>
      <c r="BI107" s="30">
        <v>8450.0</v>
      </c>
      <c r="BJ107" s="30">
        <v>210.0</v>
      </c>
      <c r="BK107" s="30">
        <v>235.0</v>
      </c>
      <c r="BL107" s="30"/>
      <c r="BM107" s="3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 t="s">
        <v>212</v>
      </c>
      <c r="CA107" s="1" t="s">
        <v>524</v>
      </c>
      <c r="CB107" s="1">
        <v>75.0</v>
      </c>
      <c r="CC107" s="1">
        <v>95.0</v>
      </c>
      <c r="CD107" s="1">
        <v>210.0</v>
      </c>
      <c r="CE107" s="1">
        <v>235.0</v>
      </c>
      <c r="CF107" s="1"/>
      <c r="CG107" s="230" t="s">
        <v>626</v>
      </c>
      <c r="CH107" s="233">
        <f t="shared" si="65"/>
        <v>1161.816</v>
      </c>
      <c r="CI107" s="233">
        <f t="shared" si="116"/>
        <v>1198.4605</v>
      </c>
      <c r="CJ107" s="233">
        <f t="shared" si="117"/>
        <v>1235.105</v>
      </c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11"/>
      <c r="DF107" s="1"/>
      <c r="DH107" s="1" t="s">
        <v>627</v>
      </c>
      <c r="DI107" s="98" t="s">
        <v>71</v>
      </c>
      <c r="DJ107" s="98" t="s">
        <v>71</v>
      </c>
      <c r="DK107" s="98" t="s">
        <v>71</v>
      </c>
      <c r="DL107" s="6">
        <v>72.0</v>
      </c>
      <c r="DM107" s="98">
        <f t="shared" si="107"/>
        <v>73</v>
      </c>
      <c r="DN107" s="6">
        <v>74.0</v>
      </c>
      <c r="DO107" s="235">
        <f t="shared" si="110"/>
        <v>1.028169014</v>
      </c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D107" s="230" t="s">
        <v>626</v>
      </c>
      <c r="EE107" s="233"/>
      <c r="EF107" s="233"/>
      <c r="EG107" s="233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11"/>
      <c r="GB107" s="230" t="s">
        <v>626</v>
      </c>
      <c r="GC107" s="233"/>
      <c r="GD107" s="233"/>
      <c r="GE107" s="233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11"/>
    </row>
    <row r="108" ht="15.75" customHeight="1">
      <c r="A108" s="230" t="s">
        <v>628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9"/>
      <c r="O108" s="231" t="s">
        <v>24</v>
      </c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1"/>
      <c r="AC108" s="38">
        <v>1280.0</v>
      </c>
      <c r="AD108" s="30">
        <v>1410.0</v>
      </c>
      <c r="AE108" s="30">
        <v>902.0</v>
      </c>
      <c r="AF108" s="30">
        <v>1030.0</v>
      </c>
      <c r="AG108" s="30">
        <v>32.0</v>
      </c>
      <c r="AH108" s="30">
        <v>35.2</v>
      </c>
      <c r="AI108" s="30">
        <v>23.82</v>
      </c>
      <c r="AJ108" s="30">
        <v>26.5</v>
      </c>
      <c r="AK108" s="30">
        <v>435.0</v>
      </c>
      <c r="AL108" s="30">
        <v>480.0</v>
      </c>
      <c r="AM108" s="123" t="s">
        <v>24</v>
      </c>
      <c r="AN108" s="30">
        <v>138.0</v>
      </c>
      <c r="AO108" s="30">
        <v>152.0</v>
      </c>
      <c r="AP108" s="30">
        <v>10.8</v>
      </c>
      <c r="AQ108" s="30">
        <v>12.0</v>
      </c>
      <c r="AR108" s="30">
        <v>27.6</v>
      </c>
      <c r="AS108" s="30">
        <v>30.5</v>
      </c>
      <c r="AT108" s="30">
        <f t="shared" ref="AT108:AU108" si="118">(1-AR108*0.01)*AC108+AN108*AR108*0.01</f>
        <v>964.808</v>
      </c>
      <c r="AU108" s="30">
        <f t="shared" si="118"/>
        <v>1026.31</v>
      </c>
      <c r="AV108" s="123" t="s">
        <v>24</v>
      </c>
      <c r="AW108" s="123" t="s">
        <v>71</v>
      </c>
      <c r="AX108" s="123" t="s">
        <v>47</v>
      </c>
      <c r="AY108" s="123"/>
      <c r="AZ108" s="123"/>
      <c r="BA108" s="123" t="s">
        <v>47</v>
      </c>
      <c r="BB108" s="123" t="s">
        <v>24</v>
      </c>
      <c r="BC108" s="123" t="s">
        <v>71</v>
      </c>
      <c r="BD108" s="30">
        <v>21.7</v>
      </c>
      <c r="BE108" s="30">
        <v>29.8</v>
      </c>
      <c r="BF108" s="30">
        <v>185000.0</v>
      </c>
      <c r="BG108" s="30">
        <v>259000.0</v>
      </c>
      <c r="BH108" s="30">
        <v>8300.0</v>
      </c>
      <c r="BI108" s="30">
        <v>8700.0</v>
      </c>
      <c r="BJ108" s="30">
        <v>220.0</v>
      </c>
      <c r="BK108" s="30">
        <v>230.0</v>
      </c>
      <c r="BL108" s="30"/>
      <c r="BM108" s="3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 t="s">
        <v>212</v>
      </c>
      <c r="CA108" s="1" t="s">
        <v>524</v>
      </c>
      <c r="CB108" s="1">
        <v>80.0</v>
      </c>
      <c r="CC108" s="1">
        <v>90.0</v>
      </c>
      <c r="CD108" s="1">
        <v>220.0</v>
      </c>
      <c r="CE108" s="1">
        <v>230.0</v>
      </c>
      <c r="CF108" s="1"/>
      <c r="CG108" s="230" t="s">
        <v>628</v>
      </c>
      <c r="CH108" s="233">
        <f t="shared" si="65"/>
        <v>1087.208</v>
      </c>
      <c r="CI108" s="233">
        <f t="shared" si="116"/>
        <v>1121.559</v>
      </c>
      <c r="CJ108" s="233">
        <f t="shared" si="117"/>
        <v>1155.91</v>
      </c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11"/>
      <c r="DF108" s="1"/>
      <c r="DH108" s="1" t="s">
        <v>629</v>
      </c>
      <c r="DI108" s="98" t="s">
        <v>71</v>
      </c>
      <c r="DJ108" s="98" t="s">
        <v>71</v>
      </c>
      <c r="DK108" s="98" t="s">
        <v>71</v>
      </c>
      <c r="DL108" s="6">
        <v>71.0</v>
      </c>
      <c r="DM108" s="98">
        <f t="shared" si="107"/>
        <v>72</v>
      </c>
      <c r="DN108" s="6">
        <v>73.0</v>
      </c>
      <c r="DO108" s="235">
        <f t="shared" si="110"/>
        <v>1.014084507</v>
      </c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D108" s="230" t="s">
        <v>628</v>
      </c>
      <c r="EE108" s="233"/>
      <c r="EF108" s="233"/>
      <c r="EG108" s="233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11"/>
      <c r="GB108" s="230" t="s">
        <v>628</v>
      </c>
      <c r="GC108" s="233"/>
      <c r="GD108" s="233"/>
      <c r="GE108" s="233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11"/>
    </row>
    <row r="109" ht="15.75" customHeight="1">
      <c r="A109" s="236" t="s">
        <v>630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9"/>
      <c r="O109" s="30"/>
      <c r="P109" s="30"/>
      <c r="Q109" s="237" t="s">
        <v>24</v>
      </c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1"/>
      <c r="AC109" s="38">
        <v>655.0</v>
      </c>
      <c r="AD109" s="30">
        <v>723.0</v>
      </c>
      <c r="AE109" s="30">
        <v>517.0</v>
      </c>
      <c r="AF109" s="30">
        <v>585.0</v>
      </c>
      <c r="AG109" s="30">
        <v>38.5</v>
      </c>
      <c r="AH109" s="30">
        <v>42.4</v>
      </c>
      <c r="AI109" s="30">
        <v>30.8</v>
      </c>
      <c r="AJ109" s="30">
        <v>34.7</v>
      </c>
      <c r="AK109" s="30">
        <v>435.0</v>
      </c>
      <c r="AL109" s="30">
        <v>480.0</v>
      </c>
      <c r="AM109" s="123" t="s">
        <v>24</v>
      </c>
      <c r="AN109" s="30">
        <v>82.8</v>
      </c>
      <c r="AO109" s="30">
        <v>91.6</v>
      </c>
      <c r="AP109" s="30">
        <v>6.51</v>
      </c>
      <c r="AQ109" s="30">
        <v>7.2</v>
      </c>
      <c r="AR109" s="30">
        <v>21.8</v>
      </c>
      <c r="AS109" s="30">
        <v>24.1</v>
      </c>
      <c r="AT109" s="30">
        <f t="shared" ref="AT109:AU109" si="119">(1-AR109*0.01)*AC109+AN109*AR109*0.01</f>
        <v>530.2604</v>
      </c>
      <c r="AU109" s="30">
        <f t="shared" si="119"/>
        <v>570.8326</v>
      </c>
      <c r="AV109" s="123" t="s">
        <v>24</v>
      </c>
      <c r="AW109" s="123" t="s">
        <v>71</v>
      </c>
      <c r="AX109" s="123" t="s">
        <v>47</v>
      </c>
      <c r="AY109" s="123"/>
      <c r="AZ109" s="123"/>
      <c r="BA109" s="123" t="s">
        <v>47</v>
      </c>
      <c r="BB109" s="123" t="s">
        <v>24</v>
      </c>
      <c r="BC109" s="123" t="s">
        <v>71</v>
      </c>
      <c r="BD109" s="30">
        <v>19.4</v>
      </c>
      <c r="BE109" s="30">
        <v>23.8</v>
      </c>
      <c r="BF109" s="30">
        <v>86100.0</v>
      </c>
      <c r="BG109" s="30">
        <v>106000.0</v>
      </c>
      <c r="BH109" s="30">
        <v>4410.0</v>
      </c>
      <c r="BI109" s="30">
        <v>4450.0</v>
      </c>
      <c r="BJ109" s="30">
        <v>110.0</v>
      </c>
      <c r="BK109" s="30">
        <v>117.0</v>
      </c>
      <c r="BL109" s="30">
        <v>111.0</v>
      </c>
      <c r="BM109" s="31">
        <v>111.0</v>
      </c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 t="s">
        <v>571</v>
      </c>
      <c r="CA109" s="1" t="s">
        <v>631</v>
      </c>
      <c r="CB109" s="1">
        <v>40.0</v>
      </c>
      <c r="CC109" s="1">
        <v>45.0</v>
      </c>
      <c r="CD109" s="1">
        <v>110.0</v>
      </c>
      <c r="CE109" s="1">
        <v>117.0</v>
      </c>
      <c r="CF109" s="1"/>
      <c r="CG109" s="236" t="s">
        <v>630</v>
      </c>
      <c r="CH109" s="1"/>
      <c r="CI109" s="1"/>
      <c r="CJ109" s="1"/>
      <c r="CK109" s="1"/>
      <c r="CL109" s="1"/>
      <c r="CM109" s="1"/>
      <c r="CN109" s="238">
        <f t="shared" ref="CN109:CN113" si="121">AT109+$DN$49</f>
        <v>559.0604</v>
      </c>
      <c r="CO109" s="238">
        <f t="shared" ref="CO109:CO113" si="122">(AT109+AU109)/2+$DO$49</f>
        <v>647.7465</v>
      </c>
      <c r="CP109" s="238">
        <f t="shared" ref="CP109:CP113" si="123">AU109+$DP$49</f>
        <v>736.4326</v>
      </c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11"/>
      <c r="DF109" s="1"/>
      <c r="DH109" s="1" t="s">
        <v>632</v>
      </c>
      <c r="DI109" s="98" t="s">
        <v>71</v>
      </c>
      <c r="DJ109" s="98" t="s">
        <v>71</v>
      </c>
      <c r="DK109" s="98" t="s">
        <v>71</v>
      </c>
      <c r="DL109" s="98" t="s">
        <v>71</v>
      </c>
      <c r="DM109" s="6">
        <v>70.2</v>
      </c>
      <c r="DN109" s="98" t="s">
        <v>71</v>
      </c>
      <c r="DO109" s="235">
        <f t="shared" si="110"/>
        <v>0.9887323944</v>
      </c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D109" s="236" t="s">
        <v>630</v>
      </c>
      <c r="EE109" s="1"/>
      <c r="EF109" s="1"/>
      <c r="EG109" s="1"/>
      <c r="EH109" s="1"/>
      <c r="EI109" s="1"/>
      <c r="EJ109" s="1"/>
      <c r="EK109" s="238"/>
      <c r="EL109" s="238"/>
      <c r="EM109" s="238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11"/>
      <c r="GB109" s="236" t="s">
        <v>630</v>
      </c>
      <c r="GC109" s="1"/>
      <c r="GD109" s="1"/>
      <c r="GE109" s="1"/>
      <c r="GF109" s="1"/>
      <c r="GG109" s="1"/>
      <c r="GH109" s="1"/>
      <c r="GI109" s="238"/>
      <c r="GJ109" s="238"/>
      <c r="GK109" s="238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11"/>
    </row>
    <row r="110" ht="15.75" customHeight="1">
      <c r="A110" s="236" t="s">
        <v>633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9"/>
      <c r="O110" s="30"/>
      <c r="P110" s="30"/>
      <c r="Q110" s="237" t="s">
        <v>24</v>
      </c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1"/>
      <c r="AC110" s="38">
        <v>656.0</v>
      </c>
      <c r="AD110" s="30">
        <v>723.0</v>
      </c>
      <c r="AE110" s="30">
        <v>283.0</v>
      </c>
      <c r="AF110" s="30">
        <v>351.0</v>
      </c>
      <c r="AG110" s="30">
        <v>38.5</v>
      </c>
      <c r="AH110" s="30">
        <v>42.5</v>
      </c>
      <c r="AI110" s="30">
        <v>17.7</v>
      </c>
      <c r="AJ110" s="30">
        <v>21.7</v>
      </c>
      <c r="AK110" s="30">
        <v>187.0</v>
      </c>
      <c r="AL110" s="30">
        <v>207.0</v>
      </c>
      <c r="AM110" s="123" t="s">
        <v>24</v>
      </c>
      <c r="AN110" s="30">
        <v>82.8</v>
      </c>
      <c r="AO110" s="30">
        <v>91.6</v>
      </c>
      <c r="AP110" s="30">
        <v>6.52</v>
      </c>
      <c r="AQ110" s="30">
        <v>7.2</v>
      </c>
      <c r="AR110" s="30">
        <v>58.9</v>
      </c>
      <c r="AS110" s="30">
        <v>65.1</v>
      </c>
      <c r="AT110" s="30">
        <f t="shared" ref="AT110:AU110" si="120">(1-AR110*0.01)*AC110+AN110*AR110*0.01</f>
        <v>318.3852</v>
      </c>
      <c r="AU110" s="30">
        <f t="shared" si="120"/>
        <v>311.9586</v>
      </c>
      <c r="AV110" s="123" t="s">
        <v>24</v>
      </c>
      <c r="AW110" s="123" t="s">
        <v>71</v>
      </c>
      <c r="AX110" s="123" t="s">
        <v>47</v>
      </c>
      <c r="AY110" s="123"/>
      <c r="AZ110" s="123"/>
      <c r="BA110" s="123" t="s">
        <v>47</v>
      </c>
      <c r="BB110" s="123" t="s">
        <v>24</v>
      </c>
      <c r="BC110" s="123" t="s">
        <v>71</v>
      </c>
      <c r="BD110" s="30">
        <v>19.5</v>
      </c>
      <c r="BE110" s="30">
        <v>23.8</v>
      </c>
      <c r="BF110" s="30">
        <v>86100.0</v>
      </c>
      <c r="BG110" s="30">
        <v>106000.0</v>
      </c>
      <c r="BH110" s="30">
        <v>4420.0</v>
      </c>
      <c r="BI110" s="30">
        <v>4430.0</v>
      </c>
      <c r="BJ110" s="30">
        <v>111.0</v>
      </c>
      <c r="BK110" s="30">
        <v>119.0</v>
      </c>
      <c r="BL110" s="30">
        <v>110.0</v>
      </c>
      <c r="BM110" s="31">
        <v>117.0</v>
      </c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 t="s">
        <v>634</v>
      </c>
      <c r="CA110" s="1" t="s">
        <v>635</v>
      </c>
      <c r="CB110" s="1">
        <v>40.0</v>
      </c>
      <c r="CC110" s="1">
        <v>45.0</v>
      </c>
      <c r="CD110" s="1">
        <v>111.0</v>
      </c>
      <c r="CE110" s="1">
        <v>119.0</v>
      </c>
      <c r="CF110" s="1"/>
      <c r="CG110" s="236" t="s">
        <v>633</v>
      </c>
      <c r="CH110" s="1"/>
      <c r="CI110" s="1"/>
      <c r="CJ110" s="1"/>
      <c r="CK110" s="1"/>
      <c r="CL110" s="1"/>
      <c r="CM110" s="1"/>
      <c r="CN110" s="238">
        <f t="shared" si="121"/>
        <v>347.1852</v>
      </c>
      <c r="CO110" s="238">
        <f t="shared" si="122"/>
        <v>412.3719</v>
      </c>
      <c r="CP110" s="238">
        <f t="shared" si="123"/>
        <v>477.5586</v>
      </c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11"/>
      <c r="DF110" s="1"/>
      <c r="DH110" s="1" t="s">
        <v>636</v>
      </c>
      <c r="DI110" s="98" t="s">
        <v>71</v>
      </c>
      <c r="DJ110" s="98" t="s">
        <v>71</v>
      </c>
      <c r="DK110" s="98" t="s">
        <v>71</v>
      </c>
      <c r="DL110" s="98" t="s">
        <v>71</v>
      </c>
      <c r="DM110" s="6">
        <v>70.7</v>
      </c>
      <c r="DN110" s="98" t="s">
        <v>71</v>
      </c>
      <c r="DO110" s="235">
        <f t="shared" si="110"/>
        <v>0.9957746479</v>
      </c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D110" s="236" t="s">
        <v>633</v>
      </c>
      <c r="EE110" s="1"/>
      <c r="EF110" s="1"/>
      <c r="EG110" s="1"/>
      <c r="EH110" s="1"/>
      <c r="EI110" s="1"/>
      <c r="EJ110" s="1"/>
      <c r="EK110" s="238"/>
      <c r="EL110" s="238"/>
      <c r="EM110" s="238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11"/>
      <c r="GB110" s="236" t="s">
        <v>633</v>
      </c>
      <c r="GC110" s="1"/>
      <c r="GD110" s="1"/>
      <c r="GE110" s="1"/>
      <c r="GF110" s="1"/>
      <c r="GG110" s="1"/>
      <c r="GH110" s="1"/>
      <c r="GI110" s="238"/>
      <c r="GJ110" s="238"/>
      <c r="GK110" s="238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11"/>
    </row>
    <row r="111" ht="15.75" customHeight="1">
      <c r="A111" s="236" t="s">
        <v>637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9"/>
      <c r="O111" s="30"/>
      <c r="P111" s="30"/>
      <c r="Q111" s="237" t="s">
        <v>24</v>
      </c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1"/>
      <c r="AC111" s="38">
        <v>656.0</v>
      </c>
      <c r="AD111" s="30">
        <v>723.0</v>
      </c>
      <c r="AE111" s="30">
        <v>283.0</v>
      </c>
      <c r="AF111" s="30">
        <v>351.0</v>
      </c>
      <c r="AG111" s="30">
        <v>38.5</v>
      </c>
      <c r="AH111" s="30">
        <v>42.5</v>
      </c>
      <c r="AI111" s="30">
        <v>17.7</v>
      </c>
      <c r="AJ111" s="30">
        <v>21.7</v>
      </c>
      <c r="AK111" s="30">
        <v>187.0</v>
      </c>
      <c r="AL111" s="30">
        <v>207.0</v>
      </c>
      <c r="AM111" s="123" t="s">
        <v>24</v>
      </c>
      <c r="AN111" s="30">
        <v>82.8</v>
      </c>
      <c r="AO111" s="30">
        <v>91.6</v>
      </c>
      <c r="AP111" s="30">
        <v>6.52</v>
      </c>
      <c r="AQ111" s="30">
        <v>7.2</v>
      </c>
      <c r="AR111" s="30">
        <v>58.9</v>
      </c>
      <c r="AS111" s="30">
        <v>65.1</v>
      </c>
      <c r="AT111" s="30">
        <f t="shared" ref="AT111:AU111" si="124">(1-AR111*0.01)*AC111+AN111*AR111*0.01</f>
        <v>318.3852</v>
      </c>
      <c r="AU111" s="30">
        <f t="shared" si="124"/>
        <v>311.9586</v>
      </c>
      <c r="AV111" s="123" t="s">
        <v>24</v>
      </c>
      <c r="AW111" s="123" t="s">
        <v>71</v>
      </c>
      <c r="AX111" s="123" t="s">
        <v>47</v>
      </c>
      <c r="AY111" s="123"/>
      <c r="AZ111" s="123"/>
      <c r="BA111" s="123" t="s">
        <v>47</v>
      </c>
      <c r="BB111" s="123" t="s">
        <v>24</v>
      </c>
      <c r="BC111" s="123" t="s">
        <v>71</v>
      </c>
      <c r="BD111" s="30">
        <v>19.5</v>
      </c>
      <c r="BE111" s="30">
        <v>23.8</v>
      </c>
      <c r="BF111" s="30">
        <v>86100.0</v>
      </c>
      <c r="BG111" s="30">
        <v>106000.0</v>
      </c>
      <c r="BH111" s="30">
        <v>4410.0</v>
      </c>
      <c r="BI111" s="30">
        <v>4450.0</v>
      </c>
      <c r="BJ111" s="30">
        <v>110.0</v>
      </c>
      <c r="BK111" s="30">
        <v>119.0</v>
      </c>
      <c r="BL111" s="30">
        <v>111.0</v>
      </c>
      <c r="BM111" s="31">
        <v>111.0</v>
      </c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 t="s">
        <v>213</v>
      </c>
      <c r="CA111" s="1" t="s">
        <v>635</v>
      </c>
      <c r="CB111" s="1">
        <v>40.0</v>
      </c>
      <c r="CC111" s="1">
        <v>45.0</v>
      </c>
      <c r="CD111" s="1">
        <v>110.0</v>
      </c>
      <c r="CE111" s="1">
        <v>119.0</v>
      </c>
      <c r="CF111" s="1"/>
      <c r="CG111" s="236" t="s">
        <v>637</v>
      </c>
      <c r="CH111" s="1"/>
      <c r="CI111" s="1"/>
      <c r="CJ111" s="1"/>
      <c r="CK111" s="1"/>
      <c r="CL111" s="1"/>
      <c r="CM111" s="1"/>
      <c r="CN111" s="238">
        <f t="shared" si="121"/>
        <v>347.1852</v>
      </c>
      <c r="CO111" s="238">
        <f t="shared" si="122"/>
        <v>412.3719</v>
      </c>
      <c r="CP111" s="238">
        <f t="shared" si="123"/>
        <v>477.5586</v>
      </c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11"/>
      <c r="DF111" s="1"/>
      <c r="DH111" s="1" t="s">
        <v>638</v>
      </c>
      <c r="DI111" s="98" t="s">
        <v>71</v>
      </c>
      <c r="DJ111" s="98" t="s">
        <v>71</v>
      </c>
      <c r="DK111" s="98" t="s">
        <v>71</v>
      </c>
      <c r="DL111" s="98">
        <v>76.4</v>
      </c>
      <c r="DM111" s="98">
        <f t="shared" ref="DM111:DM112" si="126">(DL111+DN111)/2</f>
        <v>78.7</v>
      </c>
      <c r="DN111" s="6">
        <v>81.0</v>
      </c>
      <c r="DO111" s="235">
        <f t="shared" ref="DO111:DO112" si="127">DM111/$DJ$115</f>
        <v>1.108450704</v>
      </c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D111" s="236" t="s">
        <v>637</v>
      </c>
      <c r="EE111" s="1"/>
      <c r="EF111" s="1"/>
      <c r="EG111" s="1"/>
      <c r="EH111" s="1"/>
      <c r="EI111" s="1"/>
      <c r="EJ111" s="1"/>
      <c r="EK111" s="238"/>
      <c r="EL111" s="238"/>
      <c r="EM111" s="238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11"/>
      <c r="GB111" s="236" t="s">
        <v>637</v>
      </c>
      <c r="GC111" s="1"/>
      <c r="GD111" s="1"/>
      <c r="GE111" s="1"/>
      <c r="GF111" s="1"/>
      <c r="GG111" s="1"/>
      <c r="GH111" s="1"/>
      <c r="GI111" s="238"/>
      <c r="GJ111" s="238"/>
      <c r="GK111" s="238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11"/>
    </row>
    <row r="112" ht="15.75" customHeight="1">
      <c r="A112" s="236" t="s">
        <v>639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9"/>
      <c r="O112" s="30"/>
      <c r="P112" s="30"/>
      <c r="Q112" s="237" t="s">
        <v>24</v>
      </c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1"/>
      <c r="AC112" s="38">
        <v>656.0</v>
      </c>
      <c r="AD112" s="30">
        <v>723.0</v>
      </c>
      <c r="AE112" s="30">
        <v>283.0</v>
      </c>
      <c r="AF112" s="30">
        <v>351.0</v>
      </c>
      <c r="AG112" s="30">
        <v>38.5</v>
      </c>
      <c r="AH112" s="30">
        <v>42.4</v>
      </c>
      <c r="AI112" s="30">
        <v>17.7</v>
      </c>
      <c r="AJ112" s="30">
        <v>21.7</v>
      </c>
      <c r="AK112" s="30">
        <v>188.0</v>
      </c>
      <c r="AL112" s="30">
        <v>208.0</v>
      </c>
      <c r="AM112" s="123" t="s">
        <v>24</v>
      </c>
      <c r="AN112" s="30">
        <v>82.8</v>
      </c>
      <c r="AO112" s="30">
        <v>91.6</v>
      </c>
      <c r="AP112" s="30">
        <v>6.51</v>
      </c>
      <c r="AQ112" s="30">
        <v>7.2</v>
      </c>
      <c r="AR112" s="30">
        <v>58.9</v>
      </c>
      <c r="AS112" s="30">
        <v>65.1</v>
      </c>
      <c r="AT112" s="30">
        <f t="shared" ref="AT112:AU112" si="125">(1-AR112*0.01)*AC112+AN112*AR112*0.01</f>
        <v>318.3852</v>
      </c>
      <c r="AU112" s="30">
        <f t="shared" si="125"/>
        <v>311.9586</v>
      </c>
      <c r="AV112" s="123" t="s">
        <v>24</v>
      </c>
      <c r="AW112" s="123" t="s">
        <v>71</v>
      </c>
      <c r="AX112" s="123" t="s">
        <v>47</v>
      </c>
      <c r="AY112" s="123"/>
      <c r="AZ112" s="123"/>
      <c r="BA112" s="123" t="s">
        <v>47</v>
      </c>
      <c r="BB112" s="123" t="s">
        <v>24</v>
      </c>
      <c r="BC112" s="123" t="s">
        <v>71</v>
      </c>
      <c r="BD112" s="30">
        <v>19.5</v>
      </c>
      <c r="BE112" s="30">
        <v>23.8</v>
      </c>
      <c r="BF112" s="30">
        <v>86100.0</v>
      </c>
      <c r="BG112" s="30">
        <v>106000.0</v>
      </c>
      <c r="BH112" s="30">
        <v>4430.0</v>
      </c>
      <c r="BI112" s="30">
        <v>4430.0</v>
      </c>
      <c r="BJ112" s="30">
        <v>113.0</v>
      </c>
      <c r="BK112" s="30">
        <v>115.0</v>
      </c>
      <c r="BL112" s="30"/>
      <c r="BM112" s="3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 t="s">
        <v>571</v>
      </c>
      <c r="CA112" s="1" t="s">
        <v>572</v>
      </c>
      <c r="CB112" s="1">
        <v>42.0</v>
      </c>
      <c r="CC112" s="1" t="s">
        <v>640</v>
      </c>
      <c r="CD112" s="1">
        <v>113.0</v>
      </c>
      <c r="CE112" s="1">
        <v>115.0</v>
      </c>
      <c r="CF112" s="1"/>
      <c r="CG112" s="236" t="s">
        <v>639</v>
      </c>
      <c r="CH112" s="1"/>
      <c r="CI112" s="1"/>
      <c r="CJ112" s="1"/>
      <c r="CK112" s="1"/>
      <c r="CL112" s="1"/>
      <c r="CM112" s="1"/>
      <c r="CN112" s="238">
        <f t="shared" si="121"/>
        <v>347.1852</v>
      </c>
      <c r="CO112" s="238">
        <f t="shared" si="122"/>
        <v>412.3719</v>
      </c>
      <c r="CP112" s="238">
        <f t="shared" si="123"/>
        <v>477.5586</v>
      </c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11"/>
      <c r="DF112" s="1"/>
      <c r="DH112" s="1" t="s">
        <v>641</v>
      </c>
      <c r="DI112" s="98" t="s">
        <v>71</v>
      </c>
      <c r="DJ112" s="98" t="s">
        <v>71</v>
      </c>
      <c r="DK112" s="98" t="s">
        <v>71</v>
      </c>
      <c r="DL112" s="98">
        <v>74.7</v>
      </c>
      <c r="DM112" s="98">
        <f t="shared" si="126"/>
        <v>76.5</v>
      </c>
      <c r="DN112" s="6">
        <v>78.3</v>
      </c>
      <c r="DO112" s="235">
        <f t="shared" si="127"/>
        <v>1.077464789</v>
      </c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D112" s="236" t="s">
        <v>639</v>
      </c>
      <c r="EE112" s="1"/>
      <c r="EF112" s="1"/>
      <c r="EG112" s="1"/>
      <c r="EH112" s="1"/>
      <c r="EI112" s="1"/>
      <c r="EJ112" s="1"/>
      <c r="EK112" s="238"/>
      <c r="EL112" s="238"/>
      <c r="EM112" s="238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11"/>
      <c r="GB112" s="236" t="s">
        <v>639</v>
      </c>
      <c r="GC112" s="1"/>
      <c r="GD112" s="1"/>
      <c r="GE112" s="1"/>
      <c r="GF112" s="1"/>
      <c r="GG112" s="1"/>
      <c r="GH112" s="1"/>
      <c r="GI112" s="238"/>
      <c r="GJ112" s="238"/>
      <c r="GK112" s="238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11"/>
    </row>
    <row r="113" ht="15.75" customHeight="1">
      <c r="A113" s="236" t="s">
        <v>642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9"/>
      <c r="O113" s="30"/>
      <c r="P113" s="30"/>
      <c r="Q113" s="237" t="s">
        <v>24</v>
      </c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1"/>
      <c r="AC113" s="38">
        <v>559.0</v>
      </c>
      <c r="AD113" s="30">
        <v>616.0</v>
      </c>
      <c r="AE113" s="30">
        <v>243.0</v>
      </c>
      <c r="AF113" s="30">
        <v>301.0</v>
      </c>
      <c r="AG113" s="30">
        <v>31.5</v>
      </c>
      <c r="AH113" s="30">
        <v>34.9</v>
      </c>
      <c r="AI113" s="30">
        <v>14.8</v>
      </c>
      <c r="AJ113" s="30">
        <v>18.1</v>
      </c>
      <c r="AK113" s="30">
        <v>104.0</v>
      </c>
      <c r="AL113" s="30">
        <v>115.0</v>
      </c>
      <c r="AM113" s="123" t="s">
        <v>24</v>
      </c>
      <c r="AN113" s="30">
        <v>73.4</v>
      </c>
      <c r="AO113" s="30">
        <v>81.1</v>
      </c>
      <c r="AP113" s="30">
        <v>5.77</v>
      </c>
      <c r="AQ113" s="30">
        <v>6.38</v>
      </c>
      <c r="AR113" s="30">
        <v>58.9</v>
      </c>
      <c r="AS113" s="30">
        <v>65.1</v>
      </c>
      <c r="AT113" s="30">
        <f t="shared" ref="AT113:AU113" si="128">(1-AR113*0.01)*AC113+AN113*AR113*0.01</f>
        <v>272.9816</v>
      </c>
      <c r="AU113" s="30">
        <f t="shared" si="128"/>
        <v>267.7801</v>
      </c>
      <c r="AV113" s="123" t="s">
        <v>24</v>
      </c>
      <c r="AW113" s="123" t="s">
        <v>71</v>
      </c>
      <c r="AX113" s="123" t="s">
        <v>47</v>
      </c>
      <c r="AY113" s="123"/>
      <c r="AZ113" s="123"/>
      <c r="BA113" s="123" t="s">
        <v>47</v>
      </c>
      <c r="BB113" s="123" t="s">
        <v>24</v>
      </c>
      <c r="BC113" s="123" t="s">
        <v>71</v>
      </c>
      <c r="BD113" s="30">
        <v>12.3</v>
      </c>
      <c r="BE113" s="30">
        <v>15.8</v>
      </c>
      <c r="BF113" s="30">
        <v>55300.0</v>
      </c>
      <c r="BG113" s="30">
        <v>71200.0</v>
      </c>
      <c r="BH113" s="30">
        <v>4510.0</v>
      </c>
      <c r="BI113" s="30">
        <v>4520.0</v>
      </c>
      <c r="BJ113" s="30">
        <v>100.0</v>
      </c>
      <c r="BK113" s="30">
        <v>105.0</v>
      </c>
      <c r="BL113" s="30"/>
      <c r="BM113" s="3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 t="s">
        <v>634</v>
      </c>
      <c r="CA113" s="1" t="s">
        <v>635</v>
      </c>
      <c r="CB113" s="1">
        <v>36.0</v>
      </c>
      <c r="CC113" s="1">
        <v>39.0</v>
      </c>
      <c r="CD113" s="1">
        <v>100.0</v>
      </c>
      <c r="CE113" s="1">
        <v>105.0</v>
      </c>
      <c r="CF113" s="1"/>
      <c r="CG113" s="236" t="s">
        <v>642</v>
      </c>
      <c r="CH113" s="1"/>
      <c r="CI113" s="1"/>
      <c r="CJ113" s="1"/>
      <c r="CK113" s="1"/>
      <c r="CL113" s="1"/>
      <c r="CM113" s="1"/>
      <c r="CN113" s="238">
        <f t="shared" si="121"/>
        <v>301.7816</v>
      </c>
      <c r="CO113" s="238">
        <f t="shared" si="122"/>
        <v>367.58085</v>
      </c>
      <c r="CP113" s="238">
        <f t="shared" si="123"/>
        <v>433.3801</v>
      </c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11"/>
      <c r="DF113" s="1"/>
      <c r="DG113" s="1"/>
      <c r="DH113" s="1" t="s">
        <v>643</v>
      </c>
      <c r="DI113" s="98" t="s">
        <v>71</v>
      </c>
      <c r="DJ113" s="6">
        <v>71.0</v>
      </c>
      <c r="DK113" s="98" t="s">
        <v>71</v>
      </c>
      <c r="DL113" s="6" t="s">
        <v>71</v>
      </c>
      <c r="DM113" s="98" t="s">
        <v>71</v>
      </c>
      <c r="DN113" s="6" t="s">
        <v>71</v>
      </c>
      <c r="DO113" s="239" t="s">
        <v>71</v>
      </c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D113" s="236" t="s">
        <v>642</v>
      </c>
      <c r="EE113" s="1"/>
      <c r="EF113" s="1"/>
      <c r="EG113" s="1"/>
      <c r="EH113" s="1"/>
      <c r="EI113" s="1"/>
      <c r="EJ113" s="1"/>
      <c r="EK113" s="238"/>
      <c r="EL113" s="238"/>
      <c r="EM113" s="238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11"/>
      <c r="GB113" s="236" t="s">
        <v>642</v>
      </c>
      <c r="GC113" s="1"/>
      <c r="GD113" s="1"/>
      <c r="GE113" s="1"/>
      <c r="GF113" s="1"/>
      <c r="GG113" s="1"/>
      <c r="GH113" s="1"/>
      <c r="GI113" s="238"/>
      <c r="GJ113" s="238"/>
      <c r="GK113" s="238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11"/>
    </row>
    <row r="114" ht="15.75" customHeight="1">
      <c r="A114" s="240" t="s">
        <v>644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9"/>
      <c r="O114" s="30"/>
      <c r="P114" s="30"/>
      <c r="Q114" s="30"/>
      <c r="R114" s="30"/>
      <c r="S114" s="241" t="s">
        <v>24</v>
      </c>
      <c r="T114" s="30"/>
      <c r="U114" s="30"/>
      <c r="V114" s="30"/>
      <c r="W114" s="30"/>
      <c r="X114" s="30"/>
      <c r="Y114" s="30"/>
      <c r="Z114" s="30"/>
      <c r="AA114" s="30"/>
      <c r="AB114" s="31"/>
      <c r="AC114" s="38">
        <v>63.3</v>
      </c>
      <c r="AD114" s="30">
        <v>69.6</v>
      </c>
      <c r="AE114" s="30">
        <v>41.5</v>
      </c>
      <c r="AF114" s="30">
        <v>48.0</v>
      </c>
      <c r="AG114" s="30">
        <v>5.45</v>
      </c>
      <c r="AH114" s="30">
        <v>6.01</v>
      </c>
      <c r="AI114" s="30">
        <v>3.47</v>
      </c>
      <c r="AJ114" s="30">
        <v>4.04</v>
      </c>
      <c r="AK114" s="30">
        <v>130.0</v>
      </c>
      <c r="AL114" s="30">
        <v>144.0</v>
      </c>
      <c r="AM114" s="123" t="s">
        <v>24</v>
      </c>
      <c r="AN114" s="30">
        <v>14.0</v>
      </c>
      <c r="AO114" s="30">
        <v>15.5</v>
      </c>
      <c r="AP114" s="30">
        <v>1.1</v>
      </c>
      <c r="AQ114" s="30">
        <v>1.22</v>
      </c>
      <c r="AR114" s="30">
        <v>49.4</v>
      </c>
      <c r="AS114" s="30">
        <v>54.6</v>
      </c>
      <c r="AT114" s="30">
        <f t="shared" ref="AT114:AU114" si="129">(1-AR114*0.01)*AC114+AN114*AR114*0.01</f>
        <v>38.9458</v>
      </c>
      <c r="AU114" s="30">
        <f t="shared" si="129"/>
        <v>40.0614</v>
      </c>
      <c r="AV114" s="123" t="s">
        <v>24</v>
      </c>
      <c r="AW114" s="123" t="s">
        <v>71</v>
      </c>
      <c r="AX114" s="123" t="s">
        <v>47</v>
      </c>
      <c r="AY114" s="123"/>
      <c r="AZ114" s="123"/>
      <c r="BA114" s="123" t="s">
        <v>47</v>
      </c>
      <c r="BB114" s="123" t="s">
        <v>24</v>
      </c>
      <c r="BC114" s="123" t="s">
        <v>71</v>
      </c>
      <c r="BD114" s="30">
        <v>4.97</v>
      </c>
      <c r="BE114" s="30">
        <v>5.49</v>
      </c>
      <c r="BF114" s="30">
        <v>38700.0</v>
      </c>
      <c r="BG114" s="30">
        <v>43200.0</v>
      </c>
      <c r="BH114" s="30">
        <v>7790.0</v>
      </c>
      <c r="BI114" s="30">
        <v>7870.0</v>
      </c>
      <c r="BJ114" s="30">
        <v>197.0</v>
      </c>
      <c r="BK114" s="30">
        <v>207.0</v>
      </c>
      <c r="BL114" s="30"/>
      <c r="BM114" s="3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 t="s">
        <v>645</v>
      </c>
      <c r="CA114" s="1" t="s">
        <v>646</v>
      </c>
      <c r="CB114" s="1">
        <v>88.0</v>
      </c>
      <c r="CC114" s="1" t="s">
        <v>647</v>
      </c>
      <c r="CD114" s="1">
        <v>197.0</v>
      </c>
      <c r="CE114" s="1">
        <v>207.0</v>
      </c>
      <c r="CF114" s="1"/>
      <c r="CG114" s="240" t="s">
        <v>644</v>
      </c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242">
        <f t="shared" ref="CT114:CT121" si="131">AT114+$DN$42</f>
        <v>136.1458</v>
      </c>
      <c r="CU114" s="242">
        <f t="shared" ref="CU114:CU121" si="132">(AT114+AU114)/2+$DO$42</f>
        <v>197.9036</v>
      </c>
      <c r="CV114" s="242">
        <f t="shared" ref="CV114:CV121" si="133">AU114+$DP$42</f>
        <v>259.6614</v>
      </c>
      <c r="CW114" s="1"/>
      <c r="CX114" s="1"/>
      <c r="CY114" s="1"/>
      <c r="CZ114" s="1"/>
      <c r="DA114" s="1"/>
      <c r="DB114" s="1"/>
      <c r="DC114" s="1"/>
      <c r="DD114" s="1"/>
      <c r="DE114" s="111"/>
      <c r="DF114" s="1"/>
      <c r="DG114" s="1"/>
      <c r="DH114" s="1" t="s">
        <v>648</v>
      </c>
      <c r="DI114" s="98" t="s">
        <v>71</v>
      </c>
      <c r="DJ114" s="6">
        <v>71.0</v>
      </c>
      <c r="DK114" s="98" t="s">
        <v>71</v>
      </c>
      <c r="DL114" s="6" t="s">
        <v>71</v>
      </c>
      <c r="DM114" s="98" t="s">
        <v>71</v>
      </c>
      <c r="DN114" s="6" t="s">
        <v>71</v>
      </c>
      <c r="DO114" s="239" t="s">
        <v>71</v>
      </c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D114" s="240" t="s">
        <v>644</v>
      </c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242"/>
      <c r="ER114" s="242"/>
      <c r="ES114" s="242"/>
      <c r="ET114" s="1"/>
      <c r="EU114" s="1"/>
      <c r="EV114" s="1"/>
      <c r="EW114" s="1"/>
      <c r="EX114" s="1"/>
      <c r="EY114" s="1"/>
      <c r="EZ114" s="1"/>
      <c r="FA114" s="1"/>
      <c r="FB114" s="111"/>
      <c r="GB114" s="240" t="s">
        <v>644</v>
      </c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242"/>
      <c r="GP114" s="242"/>
      <c r="GQ114" s="242"/>
      <c r="GR114" s="1"/>
      <c r="GS114" s="1"/>
      <c r="GT114" s="1"/>
      <c r="GU114" s="1"/>
      <c r="GV114" s="1"/>
      <c r="GW114" s="1"/>
      <c r="GX114" s="1"/>
      <c r="GY114" s="1"/>
      <c r="GZ114" s="111"/>
    </row>
    <row r="115" ht="15.75" customHeight="1">
      <c r="A115" s="240" t="s">
        <v>649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9"/>
      <c r="O115" s="30"/>
      <c r="P115" s="30"/>
      <c r="Q115" s="30"/>
      <c r="R115" s="30"/>
      <c r="S115" s="241" t="s">
        <v>24</v>
      </c>
      <c r="T115" s="30"/>
      <c r="U115" s="30"/>
      <c r="V115" s="30"/>
      <c r="W115" s="30"/>
      <c r="X115" s="30"/>
      <c r="Y115" s="30"/>
      <c r="Z115" s="30"/>
      <c r="AA115" s="30"/>
      <c r="AB115" s="31"/>
      <c r="AC115" s="38">
        <v>62.5</v>
      </c>
      <c r="AD115" s="30">
        <v>68.9</v>
      </c>
      <c r="AE115" s="30">
        <v>41.1</v>
      </c>
      <c r="AF115" s="30">
        <v>47.7</v>
      </c>
      <c r="AG115" s="30">
        <v>5.41</v>
      </c>
      <c r="AH115" s="30">
        <v>5.97</v>
      </c>
      <c r="AI115" s="30">
        <v>3.46</v>
      </c>
      <c r="AJ115" s="30">
        <v>4.02</v>
      </c>
      <c r="AK115" s="30">
        <v>123.0</v>
      </c>
      <c r="AL115" s="30">
        <v>136.0</v>
      </c>
      <c r="AM115" s="123" t="s">
        <v>24</v>
      </c>
      <c r="AN115" s="30">
        <v>13.9</v>
      </c>
      <c r="AO115" s="30">
        <v>15.3</v>
      </c>
      <c r="AP115" s="30">
        <v>1.09</v>
      </c>
      <c r="AQ115" s="30">
        <v>1.21</v>
      </c>
      <c r="AR115" s="30">
        <v>49.4</v>
      </c>
      <c r="AS115" s="30">
        <v>54.6</v>
      </c>
      <c r="AT115" s="30">
        <f t="shared" ref="AT115:AU115" si="130">(1-AR115*0.01)*AC115+AN115*AR115*0.01</f>
        <v>38.4916</v>
      </c>
      <c r="AU115" s="30">
        <f t="shared" si="130"/>
        <v>39.6344</v>
      </c>
      <c r="AV115" s="123" t="s">
        <v>24</v>
      </c>
      <c r="AW115" s="123" t="s">
        <v>71</v>
      </c>
      <c r="AX115" s="123" t="s">
        <v>47</v>
      </c>
      <c r="AY115" s="123"/>
      <c r="AZ115" s="123"/>
      <c r="BA115" s="123" t="s">
        <v>47</v>
      </c>
      <c r="BB115" s="123" t="s">
        <v>24</v>
      </c>
      <c r="BC115" s="123" t="s">
        <v>71</v>
      </c>
      <c r="BD115" s="30">
        <v>4.99</v>
      </c>
      <c r="BE115" s="30">
        <v>5.52</v>
      </c>
      <c r="BF115" s="30">
        <v>38700.0</v>
      </c>
      <c r="BG115" s="30">
        <v>43300.0</v>
      </c>
      <c r="BH115" s="30">
        <v>7770.0</v>
      </c>
      <c r="BI115" s="30">
        <v>7840.0</v>
      </c>
      <c r="BJ115" s="30">
        <v>197.0</v>
      </c>
      <c r="BK115" s="30">
        <v>207.0</v>
      </c>
      <c r="BL115" s="30">
        <v>197.0</v>
      </c>
      <c r="BM115" s="31">
        <v>207.0</v>
      </c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 t="s">
        <v>645</v>
      </c>
      <c r="CA115" s="1" t="s">
        <v>646</v>
      </c>
      <c r="CB115" s="1">
        <v>77.0</v>
      </c>
      <c r="CC115" s="1" t="s">
        <v>585</v>
      </c>
      <c r="CD115" s="1">
        <v>197.0</v>
      </c>
      <c r="CE115" s="1">
        <v>207.0</v>
      </c>
      <c r="CF115" s="1"/>
      <c r="CG115" s="240" t="s">
        <v>649</v>
      </c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242">
        <f t="shared" si="131"/>
        <v>135.6916</v>
      </c>
      <c r="CU115" s="242">
        <f t="shared" si="132"/>
        <v>197.463</v>
      </c>
      <c r="CV115" s="242">
        <f t="shared" si="133"/>
        <v>259.2344</v>
      </c>
      <c r="CW115" s="1"/>
      <c r="CX115" s="1"/>
      <c r="CY115" s="1"/>
      <c r="CZ115" s="1"/>
      <c r="DA115" s="1"/>
      <c r="DB115" s="1"/>
      <c r="DC115" s="1"/>
      <c r="DD115" s="1"/>
      <c r="DE115" s="111"/>
      <c r="DF115" s="1"/>
      <c r="DG115" s="243"/>
      <c r="DH115" s="243" t="s">
        <v>650</v>
      </c>
      <c r="DI115" s="244" t="s">
        <v>71</v>
      </c>
      <c r="DJ115" s="245">
        <v>71.0</v>
      </c>
      <c r="DK115" s="244" t="s">
        <v>71</v>
      </c>
      <c r="DL115" s="245" t="s">
        <v>71</v>
      </c>
      <c r="DM115" s="244" t="s">
        <v>71</v>
      </c>
      <c r="DN115" s="245" t="s">
        <v>71</v>
      </c>
      <c r="DO115" s="246" t="s">
        <v>71</v>
      </c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D115" s="240" t="s">
        <v>649</v>
      </c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242"/>
      <c r="ER115" s="242"/>
      <c r="ES115" s="242"/>
      <c r="ET115" s="1"/>
      <c r="EU115" s="1"/>
      <c r="EV115" s="1"/>
      <c r="EW115" s="1"/>
      <c r="EX115" s="1"/>
      <c r="EY115" s="1"/>
      <c r="EZ115" s="1"/>
      <c r="FA115" s="1"/>
      <c r="FB115" s="111"/>
      <c r="GB115" s="240" t="s">
        <v>649</v>
      </c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242"/>
      <c r="GP115" s="242"/>
      <c r="GQ115" s="242"/>
      <c r="GR115" s="1"/>
      <c r="GS115" s="1"/>
      <c r="GT115" s="1"/>
      <c r="GU115" s="1"/>
      <c r="GV115" s="1"/>
      <c r="GW115" s="1"/>
      <c r="GX115" s="1"/>
      <c r="GY115" s="1"/>
      <c r="GZ115" s="111"/>
    </row>
    <row r="116" ht="15.0" customHeight="1">
      <c r="A116" s="240" t="s">
        <v>651</v>
      </c>
      <c r="B116" s="51" t="s">
        <v>652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9"/>
      <c r="O116" s="30"/>
      <c r="P116" s="30"/>
      <c r="Q116" s="30"/>
      <c r="R116" s="30"/>
      <c r="S116" s="241" t="s">
        <v>24</v>
      </c>
      <c r="T116" s="30"/>
      <c r="U116" s="30"/>
      <c r="V116" s="30"/>
      <c r="W116" s="30"/>
      <c r="X116" s="30"/>
      <c r="Y116" s="30"/>
      <c r="Z116" s="30"/>
      <c r="AA116" s="30"/>
      <c r="AB116" s="31"/>
      <c r="AC116" s="38">
        <v>60.5</v>
      </c>
      <c r="AD116" s="30">
        <v>66.7</v>
      </c>
      <c r="AE116" s="30">
        <v>37.7</v>
      </c>
      <c r="AF116" s="30">
        <v>43.9</v>
      </c>
      <c r="AG116" s="30">
        <v>5.28</v>
      </c>
      <c r="AH116" s="30">
        <v>5.82</v>
      </c>
      <c r="AI116" s="30">
        <v>3.2</v>
      </c>
      <c r="AJ116" s="30">
        <v>3.75</v>
      </c>
      <c r="AK116" s="30">
        <v>124.0</v>
      </c>
      <c r="AL116" s="30">
        <v>137.0</v>
      </c>
      <c r="AM116" s="123" t="s">
        <v>24</v>
      </c>
      <c r="AN116" s="30">
        <v>13.6</v>
      </c>
      <c r="AO116" s="30">
        <v>15.0</v>
      </c>
      <c r="AP116" s="30">
        <v>1.07</v>
      </c>
      <c r="AQ116" s="30">
        <v>1.18</v>
      </c>
      <c r="AR116" s="30">
        <v>49.4</v>
      </c>
      <c r="AS116" s="30">
        <v>54.6</v>
      </c>
      <c r="AT116" s="30">
        <f t="shared" ref="AT116:AU116" si="134">(1-AR116*0.01)*AC116+AN116*AR116*0.01</f>
        <v>37.3314</v>
      </c>
      <c r="AU116" s="30">
        <f t="shared" si="134"/>
        <v>38.4718</v>
      </c>
      <c r="AV116" s="123" t="s">
        <v>24</v>
      </c>
      <c r="AW116" s="123" t="s">
        <v>71</v>
      </c>
      <c r="AX116" s="123" t="s">
        <v>47</v>
      </c>
      <c r="AY116" s="123"/>
      <c r="AZ116" s="123"/>
      <c r="BA116" s="123" t="s">
        <v>47</v>
      </c>
      <c r="BB116" s="123" t="s">
        <v>24</v>
      </c>
      <c r="BC116" s="123" t="s">
        <v>71</v>
      </c>
      <c r="BD116" s="30">
        <v>4.94</v>
      </c>
      <c r="BE116" s="30">
        <v>5.45</v>
      </c>
      <c r="BF116" s="30">
        <v>38100.0</v>
      </c>
      <c r="BG116" s="30">
        <v>42500.0</v>
      </c>
      <c r="BH116" s="30">
        <v>7700.0</v>
      </c>
      <c r="BI116" s="30">
        <v>7800.0</v>
      </c>
      <c r="BJ116" s="30">
        <v>190.0</v>
      </c>
      <c r="BK116" s="30">
        <v>200.0</v>
      </c>
      <c r="BL116" s="30"/>
      <c r="BM116" s="3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 t="s">
        <v>653</v>
      </c>
      <c r="CA116" s="1" t="s">
        <v>597</v>
      </c>
      <c r="CB116" s="1">
        <v>73.0</v>
      </c>
      <c r="CC116" s="1">
        <v>79.0</v>
      </c>
      <c r="CD116" s="1">
        <v>190.0</v>
      </c>
      <c r="CE116" s="1">
        <v>200.0</v>
      </c>
      <c r="CF116" s="1"/>
      <c r="CG116" s="240" t="s">
        <v>651</v>
      </c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242">
        <f t="shared" si="131"/>
        <v>134.5314</v>
      </c>
      <c r="CU116" s="242">
        <f t="shared" si="132"/>
        <v>196.3016</v>
      </c>
      <c r="CV116" s="242">
        <f t="shared" si="133"/>
        <v>258.0718</v>
      </c>
      <c r="CW116" s="1"/>
      <c r="CX116" s="1"/>
      <c r="CY116" s="1"/>
      <c r="CZ116" s="1"/>
      <c r="DA116" s="1"/>
      <c r="DB116" s="1"/>
      <c r="DC116" s="1"/>
      <c r="DD116" s="1"/>
      <c r="DE116" s="111"/>
      <c r="DF116" s="1"/>
      <c r="DG116" s="247" t="s">
        <v>4</v>
      </c>
      <c r="DH116" s="1" t="s">
        <v>654</v>
      </c>
      <c r="DI116" s="98" t="s">
        <v>71</v>
      </c>
      <c r="DJ116" s="6" t="s">
        <v>71</v>
      </c>
      <c r="DK116" s="98" t="s">
        <v>71</v>
      </c>
      <c r="DL116" s="6" t="s">
        <v>71</v>
      </c>
      <c r="DM116" s="6">
        <v>202.0</v>
      </c>
      <c r="DN116" s="6" t="s">
        <v>71</v>
      </c>
      <c r="DO116" s="235">
        <f t="shared" ref="DO116:DO133" si="136">DM116/$DJ$134</f>
        <v>1.01</v>
      </c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D116" s="240" t="s">
        <v>651</v>
      </c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242"/>
      <c r="ER116" s="242"/>
      <c r="ES116" s="242"/>
      <c r="ET116" s="1"/>
      <c r="EU116" s="1"/>
      <c r="EV116" s="1"/>
      <c r="EW116" s="1"/>
      <c r="EX116" s="1"/>
      <c r="EY116" s="1"/>
      <c r="EZ116" s="1"/>
      <c r="FA116" s="1"/>
      <c r="FB116" s="111"/>
      <c r="GB116" s="240" t="s">
        <v>651</v>
      </c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242"/>
      <c r="GP116" s="242"/>
      <c r="GQ116" s="242"/>
      <c r="GR116" s="1"/>
      <c r="GS116" s="1"/>
      <c r="GT116" s="1"/>
      <c r="GU116" s="1"/>
      <c r="GV116" s="1"/>
      <c r="GW116" s="1"/>
      <c r="GX116" s="1"/>
      <c r="GY116" s="1"/>
      <c r="GZ116" s="111"/>
    </row>
    <row r="117" ht="15.75" customHeight="1">
      <c r="A117" s="240" t="s">
        <v>655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9"/>
      <c r="O117" s="30"/>
      <c r="P117" s="30"/>
      <c r="Q117" s="30"/>
      <c r="R117" s="30"/>
      <c r="S117" s="241" t="s">
        <v>24</v>
      </c>
      <c r="T117" s="30"/>
      <c r="U117" s="30"/>
      <c r="V117" s="30"/>
      <c r="W117" s="30"/>
      <c r="X117" s="30"/>
      <c r="Y117" s="30"/>
      <c r="Z117" s="30"/>
      <c r="AA117" s="30"/>
      <c r="AB117" s="31"/>
      <c r="AC117" s="38">
        <v>60.5</v>
      </c>
      <c r="AD117" s="30">
        <v>66.7</v>
      </c>
      <c r="AE117" s="30">
        <v>37.7</v>
      </c>
      <c r="AF117" s="30">
        <v>43.9</v>
      </c>
      <c r="AG117" s="30">
        <v>5.28</v>
      </c>
      <c r="AH117" s="30">
        <v>5.82</v>
      </c>
      <c r="AI117" s="30">
        <v>3.2</v>
      </c>
      <c r="AJ117" s="30">
        <v>3.75</v>
      </c>
      <c r="AK117" s="30">
        <v>124.0</v>
      </c>
      <c r="AL117" s="30">
        <v>137.0</v>
      </c>
      <c r="AM117" s="123" t="s">
        <v>24</v>
      </c>
      <c r="AN117" s="30">
        <v>13.6</v>
      </c>
      <c r="AO117" s="30">
        <v>15.0</v>
      </c>
      <c r="AP117" s="30">
        <v>1.07</v>
      </c>
      <c r="AQ117" s="30">
        <v>1.18</v>
      </c>
      <c r="AR117" s="30">
        <v>49.4</v>
      </c>
      <c r="AS117" s="30">
        <v>54.6</v>
      </c>
      <c r="AT117" s="30">
        <f t="shared" ref="AT117:AU117" si="135">(1-AR117*0.01)*AC117+AN117*AR117*0.01</f>
        <v>37.3314</v>
      </c>
      <c r="AU117" s="30">
        <f t="shared" si="135"/>
        <v>38.4718</v>
      </c>
      <c r="AV117" s="123" t="s">
        <v>24</v>
      </c>
      <c r="AW117" s="123" t="s">
        <v>71</v>
      </c>
      <c r="AX117" s="123" t="s">
        <v>47</v>
      </c>
      <c r="AY117" s="123"/>
      <c r="AZ117" s="123"/>
      <c r="BA117" s="123" t="s">
        <v>47</v>
      </c>
      <c r="BB117" s="123" t="s">
        <v>24</v>
      </c>
      <c r="BC117" s="123" t="s">
        <v>71</v>
      </c>
      <c r="BD117" s="30">
        <v>4.94</v>
      </c>
      <c r="BE117" s="30">
        <v>5.45</v>
      </c>
      <c r="BF117" s="30">
        <v>38100.0</v>
      </c>
      <c r="BG117" s="30">
        <v>42500.0</v>
      </c>
      <c r="BH117" s="30">
        <v>7700.0</v>
      </c>
      <c r="BI117" s="30">
        <v>7800.0</v>
      </c>
      <c r="BJ117" s="30">
        <v>190.0</v>
      </c>
      <c r="BK117" s="30">
        <v>200.0</v>
      </c>
      <c r="BL117" s="30"/>
      <c r="BM117" s="3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 t="s">
        <v>653</v>
      </c>
      <c r="CA117" s="1" t="s">
        <v>597</v>
      </c>
      <c r="CB117" s="1">
        <v>73.0</v>
      </c>
      <c r="CC117" s="1">
        <v>79.0</v>
      </c>
      <c r="CD117" s="1">
        <v>190.0</v>
      </c>
      <c r="CE117" s="1">
        <v>200.0</v>
      </c>
      <c r="CF117" s="1"/>
      <c r="CG117" s="240" t="s">
        <v>655</v>
      </c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242">
        <f t="shared" si="131"/>
        <v>134.5314</v>
      </c>
      <c r="CU117" s="242">
        <f t="shared" si="132"/>
        <v>196.3016</v>
      </c>
      <c r="CV117" s="242">
        <f t="shared" si="133"/>
        <v>258.0718</v>
      </c>
      <c r="CW117" s="1"/>
      <c r="CX117" s="1"/>
      <c r="CY117" s="1"/>
      <c r="CZ117" s="1"/>
      <c r="DA117" s="1"/>
      <c r="DB117" s="1"/>
      <c r="DC117" s="1"/>
      <c r="DD117" s="1"/>
      <c r="DE117" s="111"/>
      <c r="DF117" s="1"/>
      <c r="DH117" s="1" t="s">
        <v>656</v>
      </c>
      <c r="DI117" s="98" t="s">
        <v>71</v>
      </c>
      <c r="DJ117" s="6" t="s">
        <v>71</v>
      </c>
      <c r="DK117" s="98" t="s">
        <v>71</v>
      </c>
      <c r="DL117" s="6" t="s">
        <v>71</v>
      </c>
      <c r="DM117" s="6">
        <v>165.0</v>
      </c>
      <c r="DN117" s="6" t="s">
        <v>71</v>
      </c>
      <c r="DO117" s="235">
        <f t="shared" si="136"/>
        <v>0.825</v>
      </c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D117" s="240" t="s">
        <v>655</v>
      </c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242"/>
      <c r="ER117" s="242"/>
      <c r="ES117" s="242"/>
      <c r="ET117" s="1"/>
      <c r="EU117" s="1"/>
      <c r="EV117" s="1"/>
      <c r="EW117" s="1"/>
      <c r="EX117" s="1"/>
      <c r="EY117" s="1"/>
      <c r="EZ117" s="1"/>
      <c r="FA117" s="1"/>
      <c r="FB117" s="111"/>
      <c r="GB117" s="240" t="s">
        <v>655</v>
      </c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242"/>
      <c r="GP117" s="242"/>
      <c r="GQ117" s="242"/>
      <c r="GR117" s="1"/>
      <c r="GS117" s="1"/>
      <c r="GT117" s="1"/>
      <c r="GU117" s="1"/>
      <c r="GV117" s="1"/>
      <c r="GW117" s="1"/>
      <c r="GX117" s="1"/>
      <c r="GY117" s="1"/>
      <c r="GZ117" s="111"/>
    </row>
    <row r="118" ht="15.75" customHeight="1">
      <c r="A118" s="240" t="s">
        <v>657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9"/>
      <c r="O118" s="30"/>
      <c r="P118" s="30"/>
      <c r="Q118" s="30"/>
      <c r="R118" s="30"/>
      <c r="S118" s="241" t="s">
        <v>24</v>
      </c>
      <c r="T118" s="30"/>
      <c r="U118" s="30"/>
      <c r="V118" s="30"/>
      <c r="W118" s="30"/>
      <c r="X118" s="30"/>
      <c r="Y118" s="30"/>
      <c r="Z118" s="30"/>
      <c r="AA118" s="30"/>
      <c r="AB118" s="31"/>
      <c r="AC118" s="38">
        <v>60.5</v>
      </c>
      <c r="AD118" s="30">
        <v>66.7</v>
      </c>
      <c r="AE118" s="30">
        <v>37.7</v>
      </c>
      <c r="AF118" s="30">
        <v>43.9</v>
      </c>
      <c r="AG118" s="30">
        <v>5.28</v>
      </c>
      <c r="AH118" s="30">
        <v>5.82</v>
      </c>
      <c r="AI118" s="30">
        <v>3.2</v>
      </c>
      <c r="AJ118" s="30">
        <v>3.75</v>
      </c>
      <c r="AK118" s="30">
        <v>124.0</v>
      </c>
      <c r="AL118" s="30">
        <v>137.0</v>
      </c>
      <c r="AM118" s="123" t="s">
        <v>24</v>
      </c>
      <c r="AN118" s="30">
        <v>13.6</v>
      </c>
      <c r="AO118" s="30">
        <v>15.0</v>
      </c>
      <c r="AP118" s="30">
        <v>1.07</v>
      </c>
      <c r="AQ118" s="30">
        <v>1.18</v>
      </c>
      <c r="AR118" s="30">
        <v>49.4</v>
      </c>
      <c r="AS118" s="30">
        <v>54.6</v>
      </c>
      <c r="AT118" s="30">
        <f t="shared" ref="AT118:AU118" si="137">(1-AR118*0.01)*AC118+AN118*AR118*0.01</f>
        <v>37.3314</v>
      </c>
      <c r="AU118" s="30">
        <f t="shared" si="137"/>
        <v>38.4718</v>
      </c>
      <c r="AV118" s="123" t="s">
        <v>24</v>
      </c>
      <c r="AW118" s="123" t="s">
        <v>71</v>
      </c>
      <c r="AX118" s="123" t="s">
        <v>47</v>
      </c>
      <c r="AY118" s="123"/>
      <c r="AZ118" s="123"/>
      <c r="BA118" s="123" t="s">
        <v>47</v>
      </c>
      <c r="BB118" s="123" t="s">
        <v>24</v>
      </c>
      <c r="BC118" s="123" t="s">
        <v>71</v>
      </c>
      <c r="BD118" s="30">
        <v>4.94</v>
      </c>
      <c r="BE118" s="30">
        <v>5.45</v>
      </c>
      <c r="BF118" s="30">
        <v>38100.0</v>
      </c>
      <c r="BG118" s="30">
        <v>42500.0</v>
      </c>
      <c r="BH118" s="30">
        <v>7700.0</v>
      </c>
      <c r="BI118" s="30">
        <v>7800.0</v>
      </c>
      <c r="BJ118" s="30">
        <v>190.0</v>
      </c>
      <c r="BK118" s="30">
        <v>200.0</v>
      </c>
      <c r="BL118" s="30"/>
      <c r="BM118" s="3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 t="s">
        <v>653</v>
      </c>
      <c r="CA118" s="1" t="s">
        <v>597</v>
      </c>
      <c r="CB118" s="1">
        <v>73.0</v>
      </c>
      <c r="CC118" s="1">
        <v>79.0</v>
      </c>
      <c r="CD118" s="1">
        <v>190.0</v>
      </c>
      <c r="CE118" s="1">
        <v>200.0</v>
      </c>
      <c r="CF118" s="1"/>
      <c r="CG118" s="240" t="s">
        <v>657</v>
      </c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242">
        <f t="shared" si="131"/>
        <v>134.5314</v>
      </c>
      <c r="CU118" s="242">
        <f t="shared" si="132"/>
        <v>196.3016</v>
      </c>
      <c r="CV118" s="242">
        <f t="shared" si="133"/>
        <v>258.0718</v>
      </c>
      <c r="CW118" s="1"/>
      <c r="CX118" s="1"/>
      <c r="CY118" s="1"/>
      <c r="CZ118" s="1"/>
      <c r="DA118" s="1"/>
      <c r="DB118" s="1"/>
      <c r="DC118" s="1"/>
      <c r="DD118" s="1"/>
      <c r="DE118" s="111"/>
      <c r="DF118" s="1"/>
      <c r="DH118" s="1" t="s">
        <v>658</v>
      </c>
      <c r="DI118" s="98" t="s">
        <v>71</v>
      </c>
      <c r="DJ118" s="6" t="s">
        <v>71</v>
      </c>
      <c r="DK118" s="98" t="s">
        <v>71</v>
      </c>
      <c r="DL118" s="6" t="s">
        <v>71</v>
      </c>
      <c r="DM118" s="6">
        <v>173.0</v>
      </c>
      <c r="DN118" s="6" t="s">
        <v>71</v>
      </c>
      <c r="DO118" s="235">
        <f t="shared" si="136"/>
        <v>0.865</v>
      </c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D118" s="240" t="s">
        <v>657</v>
      </c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242"/>
      <c r="ER118" s="242"/>
      <c r="ES118" s="242"/>
      <c r="ET118" s="1"/>
      <c r="EU118" s="1"/>
      <c r="EV118" s="1"/>
      <c r="EW118" s="1"/>
      <c r="EX118" s="1"/>
      <c r="EY118" s="1"/>
      <c r="EZ118" s="1"/>
      <c r="FA118" s="1"/>
      <c r="FB118" s="111"/>
      <c r="GB118" s="240" t="s">
        <v>657</v>
      </c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242"/>
      <c r="GP118" s="242"/>
      <c r="GQ118" s="242"/>
      <c r="GR118" s="1"/>
      <c r="GS118" s="1"/>
      <c r="GT118" s="1"/>
      <c r="GU118" s="1"/>
      <c r="GV118" s="1"/>
      <c r="GW118" s="1"/>
      <c r="GX118" s="1"/>
      <c r="GY118" s="1"/>
      <c r="GZ118" s="111"/>
    </row>
    <row r="119" ht="15.75" customHeight="1">
      <c r="A119" s="240" t="s">
        <v>659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9"/>
      <c r="O119" s="30"/>
      <c r="P119" s="30"/>
      <c r="Q119" s="30"/>
      <c r="R119" s="30"/>
      <c r="S119" s="241" t="s">
        <v>24</v>
      </c>
      <c r="T119" s="30"/>
      <c r="U119" s="30"/>
      <c r="V119" s="30"/>
      <c r="W119" s="30"/>
      <c r="X119" s="30"/>
      <c r="Y119" s="30"/>
      <c r="Z119" s="30"/>
      <c r="AA119" s="30"/>
      <c r="AB119" s="31"/>
      <c r="AC119" s="38">
        <v>60.5</v>
      </c>
      <c r="AD119" s="30">
        <v>66.7</v>
      </c>
      <c r="AE119" s="30">
        <v>37.7</v>
      </c>
      <c r="AF119" s="30">
        <v>43.9</v>
      </c>
      <c r="AG119" s="30">
        <v>5.28</v>
      </c>
      <c r="AH119" s="30">
        <v>5.82</v>
      </c>
      <c r="AI119" s="30">
        <v>3.2</v>
      </c>
      <c r="AJ119" s="30">
        <v>3.75</v>
      </c>
      <c r="AK119" s="30">
        <v>124.0</v>
      </c>
      <c r="AL119" s="30">
        <v>137.0</v>
      </c>
      <c r="AM119" s="123" t="s">
        <v>24</v>
      </c>
      <c r="AN119" s="30">
        <v>13.6</v>
      </c>
      <c r="AO119" s="30">
        <v>15.0</v>
      </c>
      <c r="AP119" s="30">
        <v>1.07</v>
      </c>
      <c r="AQ119" s="30">
        <v>1.18</v>
      </c>
      <c r="AR119" s="30">
        <v>49.4</v>
      </c>
      <c r="AS119" s="30">
        <v>54.6</v>
      </c>
      <c r="AT119" s="30">
        <f t="shared" ref="AT119:AU119" si="138">(1-AR119*0.01)*AC119+AN119*AR119*0.01</f>
        <v>37.3314</v>
      </c>
      <c r="AU119" s="30">
        <f t="shared" si="138"/>
        <v>38.4718</v>
      </c>
      <c r="AV119" s="123" t="s">
        <v>24</v>
      </c>
      <c r="AW119" s="123" t="s">
        <v>71</v>
      </c>
      <c r="AX119" s="123" t="s">
        <v>47</v>
      </c>
      <c r="AY119" s="248"/>
      <c r="AZ119" s="248"/>
      <c r="BA119" s="123" t="s">
        <v>47</v>
      </c>
      <c r="BB119" s="123" t="s">
        <v>24</v>
      </c>
      <c r="BC119" s="123" t="s">
        <v>71</v>
      </c>
      <c r="BD119" s="30">
        <v>4.94</v>
      </c>
      <c r="BE119" s="30">
        <v>5.45</v>
      </c>
      <c r="BF119" s="30">
        <v>38100.0</v>
      </c>
      <c r="BG119" s="30">
        <v>42500.0</v>
      </c>
      <c r="BH119" s="30">
        <v>7700.0</v>
      </c>
      <c r="BI119" s="30">
        <v>7800.0</v>
      </c>
      <c r="BJ119" s="30">
        <v>190.0</v>
      </c>
      <c r="BK119" s="30">
        <v>200.0</v>
      </c>
      <c r="BL119" s="30"/>
      <c r="BM119" s="3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 t="s">
        <v>653</v>
      </c>
      <c r="CA119" s="1" t="s">
        <v>597</v>
      </c>
      <c r="CB119" s="1">
        <v>73.0</v>
      </c>
      <c r="CC119" s="1">
        <v>79.0</v>
      </c>
      <c r="CD119" s="1">
        <v>190.0</v>
      </c>
      <c r="CE119" s="1">
        <v>200.0</v>
      </c>
      <c r="CF119" s="1"/>
      <c r="CG119" s="240" t="s">
        <v>659</v>
      </c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242">
        <f t="shared" si="131"/>
        <v>134.5314</v>
      </c>
      <c r="CU119" s="242">
        <f t="shared" si="132"/>
        <v>196.3016</v>
      </c>
      <c r="CV119" s="242">
        <f t="shared" si="133"/>
        <v>258.0718</v>
      </c>
      <c r="CW119" s="1"/>
      <c r="CX119" s="1"/>
      <c r="CY119" s="1"/>
      <c r="CZ119" s="1"/>
      <c r="DA119" s="1"/>
      <c r="DB119" s="1"/>
      <c r="DC119" s="1"/>
      <c r="DD119" s="1"/>
      <c r="DE119" s="111"/>
      <c r="DF119" s="1"/>
      <c r="DH119" s="1" t="s">
        <v>660</v>
      </c>
      <c r="DI119" s="98" t="s">
        <v>71</v>
      </c>
      <c r="DJ119" s="6" t="s">
        <v>71</v>
      </c>
      <c r="DK119" s="98" t="s">
        <v>71</v>
      </c>
      <c r="DL119" s="6" t="s">
        <v>71</v>
      </c>
      <c r="DM119" s="6">
        <v>132.0</v>
      </c>
      <c r="DN119" s="6" t="s">
        <v>71</v>
      </c>
      <c r="DO119" s="235">
        <f t="shared" si="136"/>
        <v>0.66</v>
      </c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D119" s="240" t="s">
        <v>659</v>
      </c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242"/>
      <c r="ER119" s="242"/>
      <c r="ES119" s="242"/>
      <c r="ET119" s="1"/>
      <c r="EU119" s="1"/>
      <c r="EV119" s="1"/>
      <c r="EW119" s="1"/>
      <c r="EX119" s="1"/>
      <c r="EY119" s="1"/>
      <c r="EZ119" s="1"/>
      <c r="FA119" s="1"/>
      <c r="FB119" s="111"/>
      <c r="GB119" s="240" t="s">
        <v>659</v>
      </c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242"/>
      <c r="GP119" s="242"/>
      <c r="GQ119" s="242"/>
      <c r="GR119" s="1"/>
      <c r="GS119" s="1"/>
      <c r="GT119" s="1"/>
      <c r="GU119" s="1"/>
      <c r="GV119" s="1"/>
      <c r="GW119" s="1"/>
      <c r="GX119" s="1"/>
      <c r="GY119" s="1"/>
      <c r="GZ119" s="111"/>
    </row>
    <row r="120" ht="45.0" customHeight="1">
      <c r="A120" s="240" t="s">
        <v>661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9"/>
      <c r="O120" s="30"/>
      <c r="P120" s="30"/>
      <c r="Q120" s="30"/>
      <c r="R120" s="30"/>
      <c r="S120" s="241" t="s">
        <v>24</v>
      </c>
      <c r="T120" s="30"/>
      <c r="U120" s="30"/>
      <c r="V120" s="30"/>
      <c r="W120" s="30"/>
      <c r="X120" s="30"/>
      <c r="Y120" s="30"/>
      <c r="Z120" s="30"/>
      <c r="AA120" s="30"/>
      <c r="AB120" s="31"/>
      <c r="AC120" s="38">
        <v>60.5</v>
      </c>
      <c r="AD120" s="30">
        <v>66.7</v>
      </c>
      <c r="AE120" s="30">
        <v>37.7</v>
      </c>
      <c r="AF120" s="30">
        <v>43.9</v>
      </c>
      <c r="AG120" s="30">
        <v>5.28</v>
      </c>
      <c r="AH120" s="30">
        <v>5.82</v>
      </c>
      <c r="AI120" s="30">
        <v>3.2</v>
      </c>
      <c r="AJ120" s="30">
        <v>3.75</v>
      </c>
      <c r="AK120" s="30">
        <v>124.0</v>
      </c>
      <c r="AL120" s="30">
        <v>137.0</v>
      </c>
      <c r="AM120" s="123" t="s">
        <v>24</v>
      </c>
      <c r="AN120" s="30">
        <v>13.6</v>
      </c>
      <c r="AO120" s="30">
        <v>15.0</v>
      </c>
      <c r="AP120" s="30">
        <v>1.07</v>
      </c>
      <c r="AQ120" s="30">
        <v>1.18</v>
      </c>
      <c r="AR120" s="30">
        <v>49.4</v>
      </c>
      <c r="AS120" s="30">
        <v>54.6</v>
      </c>
      <c r="AT120" s="30">
        <f t="shared" ref="AT120:AU120" si="139">(1-AR120*0.01)*AC120+AN120*AR120*0.01</f>
        <v>37.3314</v>
      </c>
      <c r="AU120" s="30">
        <f t="shared" si="139"/>
        <v>38.4718</v>
      </c>
      <c r="AV120" s="123" t="s">
        <v>24</v>
      </c>
      <c r="AW120" s="249" t="s">
        <v>71</v>
      </c>
      <c r="AX120" s="39" t="s">
        <v>89</v>
      </c>
      <c r="AY120" s="10"/>
      <c r="AZ120" s="39" t="s">
        <v>90</v>
      </c>
      <c r="BA120" s="10"/>
      <c r="BB120" s="250" t="s">
        <v>24</v>
      </c>
      <c r="BC120" s="123" t="s">
        <v>71</v>
      </c>
      <c r="BD120" s="30">
        <v>4.94</v>
      </c>
      <c r="BE120" s="30">
        <v>5.45</v>
      </c>
      <c r="BF120" s="30">
        <v>38100.0</v>
      </c>
      <c r="BG120" s="30">
        <v>42500.0</v>
      </c>
      <c r="BH120" s="30">
        <v>7700.0</v>
      </c>
      <c r="BI120" s="30">
        <v>7800.0</v>
      </c>
      <c r="BJ120" s="30">
        <v>190.0</v>
      </c>
      <c r="BK120" s="30">
        <v>200.0</v>
      </c>
      <c r="BL120" s="30"/>
      <c r="BM120" s="3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 t="s">
        <v>653</v>
      </c>
      <c r="CA120" s="1" t="s">
        <v>597</v>
      </c>
      <c r="CB120" s="1">
        <v>73.0</v>
      </c>
      <c r="CC120" s="1">
        <v>79.0</v>
      </c>
      <c r="CD120" s="1">
        <v>190.0</v>
      </c>
      <c r="CE120" s="1">
        <v>200.0</v>
      </c>
      <c r="CF120" s="1"/>
      <c r="CG120" s="240" t="s">
        <v>661</v>
      </c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242">
        <f t="shared" si="131"/>
        <v>134.5314</v>
      </c>
      <c r="CU120" s="242">
        <f t="shared" si="132"/>
        <v>196.3016</v>
      </c>
      <c r="CV120" s="242">
        <f t="shared" si="133"/>
        <v>258.0718</v>
      </c>
      <c r="CW120" s="1"/>
      <c r="CX120" s="1"/>
      <c r="CY120" s="1"/>
      <c r="CZ120" s="1"/>
      <c r="DA120" s="1"/>
      <c r="DB120" s="1"/>
      <c r="DC120" s="1"/>
      <c r="DD120" s="1"/>
      <c r="DE120" s="111"/>
      <c r="DF120" s="1"/>
      <c r="DH120" s="1" t="s">
        <v>662</v>
      </c>
      <c r="DI120" s="98" t="s">
        <v>71</v>
      </c>
      <c r="DJ120" s="6" t="s">
        <v>71</v>
      </c>
      <c r="DK120" s="98" t="s">
        <v>71</v>
      </c>
      <c r="DL120" s="6" t="s">
        <v>71</v>
      </c>
      <c r="DM120" s="6">
        <v>172.0</v>
      </c>
      <c r="DN120" s="6" t="s">
        <v>71</v>
      </c>
      <c r="DO120" s="235">
        <f t="shared" si="136"/>
        <v>0.86</v>
      </c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D120" s="240" t="s">
        <v>661</v>
      </c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242"/>
      <c r="ER120" s="242"/>
      <c r="ES120" s="242"/>
      <c r="ET120" s="1"/>
      <c r="EU120" s="1"/>
      <c r="EV120" s="1"/>
      <c r="EW120" s="1"/>
      <c r="EX120" s="1"/>
      <c r="EY120" s="1"/>
      <c r="EZ120" s="1"/>
      <c r="FA120" s="1"/>
      <c r="FB120" s="111"/>
      <c r="GB120" s="240" t="s">
        <v>661</v>
      </c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242"/>
      <c r="GP120" s="242"/>
      <c r="GQ120" s="242"/>
      <c r="GR120" s="1"/>
      <c r="GS120" s="1"/>
      <c r="GT120" s="1"/>
      <c r="GU120" s="1"/>
      <c r="GV120" s="1"/>
      <c r="GW120" s="1"/>
      <c r="GX120" s="1"/>
      <c r="GY120" s="1"/>
      <c r="GZ120" s="111"/>
    </row>
    <row r="121" ht="15.75" customHeight="1">
      <c r="A121" s="240" t="s">
        <v>663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9"/>
      <c r="O121" s="30"/>
      <c r="P121" s="30"/>
      <c r="Q121" s="30"/>
      <c r="R121" s="30"/>
      <c r="S121" s="241" t="s">
        <v>24</v>
      </c>
      <c r="T121" s="30"/>
      <c r="U121" s="30"/>
      <c r="V121" s="30"/>
      <c r="W121" s="30"/>
      <c r="X121" s="30"/>
      <c r="Y121" s="30"/>
      <c r="Z121" s="30"/>
      <c r="AA121" s="30"/>
      <c r="AB121" s="31"/>
      <c r="AC121" s="38">
        <v>60.5</v>
      </c>
      <c r="AD121" s="30">
        <v>66.7</v>
      </c>
      <c r="AE121" s="30">
        <v>37.7</v>
      </c>
      <c r="AF121" s="30">
        <v>43.9</v>
      </c>
      <c r="AG121" s="30">
        <v>5.28</v>
      </c>
      <c r="AH121" s="30">
        <v>5.82</v>
      </c>
      <c r="AI121" s="30">
        <v>3.2</v>
      </c>
      <c r="AJ121" s="30">
        <v>3.75</v>
      </c>
      <c r="AK121" s="30">
        <v>124.0</v>
      </c>
      <c r="AL121" s="30">
        <v>137.0</v>
      </c>
      <c r="AM121" s="123" t="s">
        <v>24</v>
      </c>
      <c r="AN121" s="30">
        <v>13.6</v>
      </c>
      <c r="AO121" s="30">
        <v>15.0</v>
      </c>
      <c r="AP121" s="30">
        <v>1.07</v>
      </c>
      <c r="AQ121" s="30">
        <v>1.18</v>
      </c>
      <c r="AR121" s="30">
        <v>49.4</v>
      </c>
      <c r="AS121" s="30">
        <v>54.6</v>
      </c>
      <c r="AT121" s="30">
        <f t="shared" ref="AT121:AU121" si="140">(1-AR121*0.01)*AC121+AN121*AR121*0.01</f>
        <v>37.3314</v>
      </c>
      <c r="AU121" s="30">
        <f t="shared" si="140"/>
        <v>38.4718</v>
      </c>
      <c r="AV121" s="123" t="s">
        <v>24</v>
      </c>
      <c r="AW121" s="249" t="s">
        <v>71</v>
      </c>
      <c r="AX121" s="251" t="s">
        <v>203</v>
      </c>
      <c r="AY121" s="252" t="s">
        <v>204</v>
      </c>
      <c r="AZ121" s="253" t="s">
        <v>203</v>
      </c>
      <c r="BA121" s="254" t="s">
        <v>204</v>
      </c>
      <c r="BB121" s="250" t="s">
        <v>24</v>
      </c>
      <c r="BC121" s="123" t="s">
        <v>71</v>
      </c>
      <c r="BD121" s="30">
        <v>4.94</v>
      </c>
      <c r="BE121" s="30">
        <v>5.45</v>
      </c>
      <c r="BF121" s="30">
        <v>38100.0</v>
      </c>
      <c r="BG121" s="30">
        <v>42500.0</v>
      </c>
      <c r="BH121" s="30">
        <v>7700.0</v>
      </c>
      <c r="BI121" s="30">
        <v>7800.0</v>
      </c>
      <c r="BJ121" s="30">
        <v>190.0</v>
      </c>
      <c r="BK121" s="30">
        <v>200.0</v>
      </c>
      <c r="BL121" s="30"/>
      <c r="BM121" s="3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 t="s">
        <v>653</v>
      </c>
      <c r="CA121" s="1" t="s">
        <v>597</v>
      </c>
      <c r="CB121" s="1">
        <v>73.0</v>
      </c>
      <c r="CC121" s="1">
        <v>79.0</v>
      </c>
      <c r="CD121" s="1">
        <v>190.0</v>
      </c>
      <c r="CE121" s="1">
        <v>200.0</v>
      </c>
      <c r="CF121" s="1"/>
      <c r="CG121" s="240" t="s">
        <v>663</v>
      </c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242">
        <f t="shared" si="131"/>
        <v>134.5314</v>
      </c>
      <c r="CU121" s="242">
        <f t="shared" si="132"/>
        <v>196.3016</v>
      </c>
      <c r="CV121" s="242">
        <f t="shared" si="133"/>
        <v>258.0718</v>
      </c>
      <c r="CW121" s="1"/>
      <c r="CX121" s="1"/>
      <c r="CY121" s="1"/>
      <c r="CZ121" s="1"/>
      <c r="DA121" s="1"/>
      <c r="DB121" s="1"/>
      <c r="DC121" s="1"/>
      <c r="DD121" s="1"/>
      <c r="DE121" s="111"/>
      <c r="DF121" s="1"/>
      <c r="DH121" s="1" t="s">
        <v>664</v>
      </c>
      <c r="DI121" s="98" t="s">
        <v>71</v>
      </c>
      <c r="DJ121" s="6" t="s">
        <v>71</v>
      </c>
      <c r="DK121" s="98" t="s">
        <v>71</v>
      </c>
      <c r="DL121" s="6" t="s">
        <v>71</v>
      </c>
      <c r="DM121" s="6">
        <v>133.0</v>
      </c>
      <c r="DN121" s="6" t="s">
        <v>71</v>
      </c>
      <c r="DO121" s="235">
        <f t="shared" si="136"/>
        <v>0.665</v>
      </c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D121" s="240" t="s">
        <v>663</v>
      </c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242"/>
      <c r="ER121" s="242"/>
      <c r="ES121" s="242"/>
      <c r="ET121" s="1"/>
      <c r="EU121" s="1"/>
      <c r="EV121" s="1"/>
      <c r="EW121" s="1"/>
      <c r="EX121" s="1"/>
      <c r="EY121" s="1"/>
      <c r="EZ121" s="1"/>
      <c r="FA121" s="1"/>
      <c r="FB121" s="111"/>
      <c r="GB121" s="240" t="s">
        <v>663</v>
      </c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242"/>
      <c r="GP121" s="242"/>
      <c r="GQ121" s="242"/>
      <c r="GR121" s="1"/>
      <c r="GS121" s="1"/>
      <c r="GT121" s="1"/>
      <c r="GU121" s="1"/>
      <c r="GV121" s="1"/>
      <c r="GW121" s="1"/>
      <c r="GX121" s="1"/>
      <c r="GY121" s="1"/>
      <c r="GZ121" s="111"/>
    </row>
    <row r="122" ht="15.75" customHeight="1">
      <c r="A122" s="255" t="s">
        <v>665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9"/>
      <c r="O122" s="30"/>
      <c r="P122" s="256" t="s">
        <v>24</v>
      </c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1"/>
      <c r="AC122" s="38">
        <v>136.0</v>
      </c>
      <c r="AD122" s="30">
        <v>150.0</v>
      </c>
      <c r="AE122" s="30">
        <v>136.0</v>
      </c>
      <c r="AF122" s="30">
        <v>150.0</v>
      </c>
      <c r="AG122" s="30">
        <v>7.43</v>
      </c>
      <c r="AH122" s="30">
        <v>8.19</v>
      </c>
      <c r="AI122" s="30">
        <v>7.43</v>
      </c>
      <c r="AJ122" s="30">
        <v>8.18</v>
      </c>
      <c r="AK122" s="30">
        <v>561.0</v>
      </c>
      <c r="AL122" s="30">
        <v>621.0</v>
      </c>
      <c r="AM122" s="123" t="s">
        <v>24</v>
      </c>
      <c r="AN122" s="30">
        <v>46.1</v>
      </c>
      <c r="AO122" s="30">
        <v>51.0</v>
      </c>
      <c r="AP122" s="30">
        <v>2.53</v>
      </c>
      <c r="AQ122" s="30">
        <v>2.78</v>
      </c>
      <c r="AR122" s="30">
        <v>0.1</v>
      </c>
      <c r="AS122" s="30">
        <v>0.1</v>
      </c>
      <c r="AT122" s="30">
        <f t="shared" ref="AT122:AU122" si="141">(1-AR122*0.01)*AC122+AN122*AR122*0.01</f>
        <v>135.9101</v>
      </c>
      <c r="AU122" s="30">
        <f t="shared" si="141"/>
        <v>149.901</v>
      </c>
      <c r="AV122" s="123" t="s">
        <v>24</v>
      </c>
      <c r="AW122" s="123" t="s">
        <v>71</v>
      </c>
      <c r="AX122" s="113">
        <v>22.5</v>
      </c>
      <c r="AY122" s="113">
        <v>23.7</v>
      </c>
      <c r="AZ122" s="113">
        <v>1.84</v>
      </c>
      <c r="BA122" s="113">
        <v>1.93</v>
      </c>
      <c r="BB122" s="123" t="s">
        <v>24</v>
      </c>
      <c r="BC122" s="123" t="s">
        <v>71</v>
      </c>
      <c r="BD122" s="30">
        <v>3.11</v>
      </c>
      <c r="BE122" s="30">
        <v>3.78</v>
      </c>
      <c r="BF122" s="30">
        <v>4790.0</v>
      </c>
      <c r="BG122" s="30">
        <v>6080.0</v>
      </c>
      <c r="BH122" s="30">
        <v>1540.0</v>
      </c>
      <c r="BI122" s="30">
        <v>1610.0</v>
      </c>
      <c r="BJ122" s="30">
        <v>2.49</v>
      </c>
      <c r="BK122" s="30">
        <v>2.61</v>
      </c>
      <c r="BL122" s="30"/>
      <c r="BM122" s="3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 t="s">
        <v>666</v>
      </c>
      <c r="CA122" s="1" t="s">
        <v>667</v>
      </c>
      <c r="CB122" s="1" t="s">
        <v>668</v>
      </c>
      <c r="CC122" s="1" t="s">
        <v>669</v>
      </c>
      <c r="CD122" s="1" t="s">
        <v>670</v>
      </c>
      <c r="CE122" s="1" t="s">
        <v>671</v>
      </c>
      <c r="CF122" s="1"/>
      <c r="CG122" s="255" t="s">
        <v>665</v>
      </c>
      <c r="CH122" s="1"/>
      <c r="CI122" s="1"/>
      <c r="CJ122" s="1"/>
      <c r="CK122" s="257">
        <f t="shared" ref="CK122:CK129" si="143">AT122+$DN$50</f>
        <v>369.9101</v>
      </c>
      <c r="CL122" s="257">
        <f t="shared" ref="CL122:CL129" si="144">(AU122+AT122)/2+$DO$50</f>
        <v>769.30555</v>
      </c>
      <c r="CM122" s="257">
        <f t="shared" ref="CM122:CM129" si="145">AU122+$DP$50</f>
        <v>1168.701</v>
      </c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11"/>
      <c r="DF122" s="1"/>
      <c r="DH122" s="1" t="s">
        <v>672</v>
      </c>
      <c r="DI122" s="98" t="s">
        <v>71</v>
      </c>
      <c r="DJ122" s="6" t="s">
        <v>71</v>
      </c>
      <c r="DK122" s="98" t="s">
        <v>71</v>
      </c>
      <c r="DL122" s="6" t="s">
        <v>71</v>
      </c>
      <c r="DM122" s="6">
        <v>160.0</v>
      </c>
      <c r="DN122" s="6" t="s">
        <v>71</v>
      </c>
      <c r="DO122" s="235">
        <f t="shared" si="136"/>
        <v>0.8</v>
      </c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D122" s="255" t="s">
        <v>665</v>
      </c>
      <c r="EE122" s="1"/>
      <c r="EF122" s="1"/>
      <c r="EG122" s="1"/>
      <c r="EH122" s="257"/>
      <c r="EI122" s="257"/>
      <c r="EJ122" s="257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11"/>
      <c r="GB122" s="255" t="s">
        <v>665</v>
      </c>
      <c r="GC122" s="1"/>
      <c r="GD122" s="1"/>
      <c r="GE122" s="1"/>
      <c r="GF122" s="257"/>
      <c r="GG122" s="257"/>
      <c r="GH122" s="257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11"/>
    </row>
    <row r="123" ht="15.75" customHeight="1">
      <c r="A123" s="255" t="s">
        <v>673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9"/>
      <c r="O123" s="30"/>
      <c r="P123" s="256" t="s">
        <v>24</v>
      </c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1"/>
      <c r="AC123" s="38">
        <v>91.5</v>
      </c>
      <c r="AD123" s="30">
        <v>101.0</v>
      </c>
      <c r="AE123" s="30">
        <v>88.9</v>
      </c>
      <c r="AF123" s="30">
        <v>98.3</v>
      </c>
      <c r="AG123" s="30">
        <v>3.51</v>
      </c>
      <c r="AH123" s="30">
        <v>3.87</v>
      </c>
      <c r="AI123" s="30">
        <v>3.41</v>
      </c>
      <c r="AJ123" s="30">
        <v>3.77</v>
      </c>
      <c r="AK123" s="30">
        <v>167.0</v>
      </c>
      <c r="AL123" s="30">
        <v>185.0</v>
      </c>
      <c r="AM123" s="123" t="s">
        <v>24</v>
      </c>
      <c r="AN123" s="30">
        <v>31.0</v>
      </c>
      <c r="AO123" s="30">
        <v>34.3</v>
      </c>
      <c r="AP123" s="30">
        <v>1.19</v>
      </c>
      <c r="AQ123" s="30">
        <v>1.32</v>
      </c>
      <c r="AR123" s="30">
        <v>3.8</v>
      </c>
      <c r="AS123" s="30">
        <v>4.2</v>
      </c>
      <c r="AT123" s="30">
        <f t="shared" ref="AT123:AU123" si="142">(1-AR123*0.01)*AC123+AN123*AR123*0.01</f>
        <v>89.201</v>
      </c>
      <c r="AU123" s="30">
        <f t="shared" si="142"/>
        <v>98.1986</v>
      </c>
      <c r="AV123" s="123" t="s">
        <v>24</v>
      </c>
      <c r="AW123" s="123" t="s">
        <v>71</v>
      </c>
      <c r="AX123" s="30">
        <v>37.6</v>
      </c>
      <c r="AY123" s="30">
        <v>39.5</v>
      </c>
      <c r="AZ123" s="30">
        <v>3.06</v>
      </c>
      <c r="BA123" s="30">
        <v>3.22</v>
      </c>
      <c r="BB123" s="123" t="s">
        <v>24</v>
      </c>
      <c r="BC123" s="123" t="s">
        <v>71</v>
      </c>
      <c r="BD123" s="30">
        <v>1.44</v>
      </c>
      <c r="BE123" s="30">
        <v>2.11</v>
      </c>
      <c r="BF123" s="30">
        <v>1470.0</v>
      </c>
      <c r="BG123" s="30">
        <v>2280.0</v>
      </c>
      <c r="BH123" s="30">
        <v>1020.0</v>
      </c>
      <c r="BI123" s="30">
        <v>1080.0</v>
      </c>
      <c r="BJ123" s="30">
        <v>2.0</v>
      </c>
      <c r="BK123" s="30">
        <v>2.9</v>
      </c>
      <c r="BL123" s="30"/>
      <c r="BM123" s="3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 t="s">
        <v>674</v>
      </c>
      <c r="CA123" s="1" t="s">
        <v>675</v>
      </c>
      <c r="CB123" s="1" t="s">
        <v>676</v>
      </c>
      <c r="CC123" s="1" t="s">
        <v>677</v>
      </c>
      <c r="CD123" s="1" t="s">
        <v>678</v>
      </c>
      <c r="CE123" s="1" t="s">
        <v>679</v>
      </c>
      <c r="CF123" s="1"/>
      <c r="CG123" s="255" t="s">
        <v>673</v>
      </c>
      <c r="CH123" s="1"/>
      <c r="CI123" s="1"/>
      <c r="CJ123" s="1"/>
      <c r="CK123" s="257">
        <f t="shared" si="143"/>
        <v>323.201</v>
      </c>
      <c r="CL123" s="257">
        <f t="shared" si="144"/>
        <v>720.0998</v>
      </c>
      <c r="CM123" s="257">
        <f t="shared" si="145"/>
        <v>1116.9986</v>
      </c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11"/>
      <c r="DF123" s="1"/>
      <c r="DH123" s="1" t="s">
        <v>680</v>
      </c>
      <c r="DI123" s="98" t="s">
        <v>71</v>
      </c>
      <c r="DJ123" s="6" t="s">
        <v>71</v>
      </c>
      <c r="DK123" s="98" t="s">
        <v>71</v>
      </c>
      <c r="DL123" s="6" t="s">
        <v>71</v>
      </c>
      <c r="DM123" s="6">
        <v>122.0</v>
      </c>
      <c r="DN123" s="6" t="s">
        <v>71</v>
      </c>
      <c r="DO123" s="235">
        <f t="shared" si="136"/>
        <v>0.61</v>
      </c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D123" s="255" t="s">
        <v>673</v>
      </c>
      <c r="EE123" s="1"/>
      <c r="EF123" s="1"/>
      <c r="EG123" s="1"/>
      <c r="EH123" s="257"/>
      <c r="EI123" s="257"/>
      <c r="EJ123" s="257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11"/>
      <c r="GB123" s="255" t="s">
        <v>673</v>
      </c>
      <c r="GC123" s="1"/>
      <c r="GD123" s="1"/>
      <c r="GE123" s="1"/>
      <c r="GF123" s="257"/>
      <c r="GG123" s="257"/>
      <c r="GH123" s="257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11"/>
    </row>
    <row r="124" ht="15.75" customHeight="1">
      <c r="A124" s="255" t="s">
        <v>681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9"/>
      <c r="O124" s="30"/>
      <c r="P124" s="256" t="s">
        <v>24</v>
      </c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1"/>
      <c r="AC124" s="38">
        <v>94.8</v>
      </c>
      <c r="AD124" s="30">
        <v>105.0</v>
      </c>
      <c r="AE124" s="30" t="s">
        <v>682</v>
      </c>
      <c r="AF124" s="30">
        <v>102.0</v>
      </c>
      <c r="AG124" s="30">
        <v>3.92</v>
      </c>
      <c r="AH124" s="30">
        <v>4.32</v>
      </c>
      <c r="AI124" s="30">
        <v>3.81</v>
      </c>
      <c r="AJ124" s="30">
        <v>4.21</v>
      </c>
      <c r="AK124" s="30">
        <v>167.0</v>
      </c>
      <c r="AL124" s="30">
        <v>185.0</v>
      </c>
      <c r="AM124" s="123" t="s">
        <v>24</v>
      </c>
      <c r="AN124" s="30">
        <v>32.1</v>
      </c>
      <c r="AO124" s="30">
        <v>35.5</v>
      </c>
      <c r="AP124" s="30">
        <v>1.33</v>
      </c>
      <c r="AQ124" s="30">
        <v>1.47</v>
      </c>
      <c r="AR124" s="30">
        <v>3.8</v>
      </c>
      <c r="AS124" s="30">
        <v>4.2</v>
      </c>
      <c r="AT124" s="30">
        <f t="shared" ref="AT124:AU124" si="146">(1-AR124*0.01)*AC124+AN124*AR124*0.01</f>
        <v>92.4174</v>
      </c>
      <c r="AU124" s="30">
        <f t="shared" si="146"/>
        <v>102.081</v>
      </c>
      <c r="AV124" s="123" t="s">
        <v>24</v>
      </c>
      <c r="AW124" s="123" t="s">
        <v>24</v>
      </c>
      <c r="AX124" s="258">
        <v>30.8</v>
      </c>
      <c r="AY124" s="258">
        <v>32.7</v>
      </c>
      <c r="AZ124" s="258">
        <v>2.53</v>
      </c>
      <c r="BA124" s="258">
        <v>2.65</v>
      </c>
      <c r="BB124" s="123" t="s">
        <v>24</v>
      </c>
      <c r="BC124" s="123" t="s">
        <v>71</v>
      </c>
      <c r="BD124" s="258">
        <v>2.46</v>
      </c>
      <c r="BE124" s="258">
        <v>3.16</v>
      </c>
      <c r="BF124" s="258">
        <v>2860.0</v>
      </c>
      <c r="BG124" s="258">
        <v>3830.0</v>
      </c>
      <c r="BH124" s="258">
        <v>1160.0</v>
      </c>
      <c r="BI124" s="258">
        <v>1210.0</v>
      </c>
      <c r="BJ124" s="258">
        <v>1.86</v>
      </c>
      <c r="BK124" s="258">
        <v>2.76</v>
      </c>
      <c r="BL124" s="30"/>
      <c r="BM124" s="3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 t="s">
        <v>683</v>
      </c>
      <c r="CA124" s="1" t="s">
        <v>684</v>
      </c>
      <c r="CB124" s="1" t="s">
        <v>685</v>
      </c>
      <c r="CC124" s="1" t="s">
        <v>686</v>
      </c>
      <c r="CD124" s="1" t="s">
        <v>687</v>
      </c>
      <c r="CE124" s="1" t="s">
        <v>671</v>
      </c>
      <c r="CF124" s="1"/>
      <c r="CG124" s="255" t="s">
        <v>681</v>
      </c>
      <c r="CH124" s="1"/>
      <c r="CI124" s="1"/>
      <c r="CJ124" s="1"/>
      <c r="CK124" s="257">
        <f t="shared" si="143"/>
        <v>326.4174</v>
      </c>
      <c r="CL124" s="257">
        <f t="shared" si="144"/>
        <v>723.6492</v>
      </c>
      <c r="CM124" s="257">
        <f t="shared" si="145"/>
        <v>1120.881</v>
      </c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11"/>
      <c r="DF124" s="1"/>
      <c r="DH124" s="1" t="s">
        <v>688</v>
      </c>
      <c r="DI124" s="98" t="s">
        <v>71</v>
      </c>
      <c r="DJ124" s="6" t="s">
        <v>71</v>
      </c>
      <c r="DK124" s="98" t="s">
        <v>71</v>
      </c>
      <c r="DL124" s="6" t="s">
        <v>71</v>
      </c>
      <c r="DM124" s="6">
        <v>182.0</v>
      </c>
      <c r="DN124" s="6" t="s">
        <v>71</v>
      </c>
      <c r="DO124" s="235">
        <f t="shared" si="136"/>
        <v>0.91</v>
      </c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D124" s="255" t="s">
        <v>681</v>
      </c>
      <c r="EE124" s="1"/>
      <c r="EF124" s="1"/>
      <c r="EG124" s="1"/>
      <c r="EH124" s="257"/>
      <c r="EI124" s="257"/>
      <c r="EJ124" s="257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11"/>
      <c r="GB124" s="255" t="s">
        <v>681</v>
      </c>
      <c r="GC124" s="1"/>
      <c r="GD124" s="1"/>
      <c r="GE124" s="1"/>
      <c r="GF124" s="257"/>
      <c r="GG124" s="257"/>
      <c r="GH124" s="257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11"/>
    </row>
    <row r="125" ht="15.75" customHeight="1">
      <c r="A125" s="255" t="s">
        <v>689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9"/>
      <c r="O125" s="30"/>
      <c r="P125" s="256" t="s">
        <v>24</v>
      </c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1"/>
      <c r="AC125" s="38">
        <v>91.5</v>
      </c>
      <c r="AD125" s="30">
        <v>101.0</v>
      </c>
      <c r="AE125" s="30">
        <v>88.9</v>
      </c>
      <c r="AF125" s="30">
        <v>98.3</v>
      </c>
      <c r="AG125" s="30">
        <v>3.51</v>
      </c>
      <c r="AH125" s="30">
        <v>3.87</v>
      </c>
      <c r="AI125" s="30">
        <v>3.41</v>
      </c>
      <c r="AJ125" s="30">
        <v>3.77</v>
      </c>
      <c r="AK125" s="30">
        <v>167.0</v>
      </c>
      <c r="AL125" s="30">
        <v>185.0</v>
      </c>
      <c r="AM125" s="123" t="s">
        <v>24</v>
      </c>
      <c r="AN125" s="30">
        <v>31.0</v>
      </c>
      <c r="AO125" s="30">
        <v>34.3</v>
      </c>
      <c r="AP125" s="30">
        <v>1.19</v>
      </c>
      <c r="AQ125" s="30">
        <v>1.32</v>
      </c>
      <c r="AR125" s="30">
        <v>3.8</v>
      </c>
      <c r="AS125" s="30">
        <v>4.2</v>
      </c>
      <c r="AT125" s="30">
        <f t="shared" ref="AT125:AU125" si="147">(1-AR125*0.01)*AC125+AN125*AR125*0.01</f>
        <v>89.201</v>
      </c>
      <c r="AU125" s="30">
        <f t="shared" si="147"/>
        <v>98.1986</v>
      </c>
      <c r="AV125" s="123" t="s">
        <v>24</v>
      </c>
      <c r="AW125" s="123" t="s">
        <v>24</v>
      </c>
      <c r="AX125" s="30">
        <v>37.6</v>
      </c>
      <c r="AY125" s="30">
        <v>39.5</v>
      </c>
      <c r="AZ125" s="30">
        <v>3.06</v>
      </c>
      <c r="BA125" s="30">
        <v>3.22</v>
      </c>
      <c r="BB125" s="123" t="s">
        <v>24</v>
      </c>
      <c r="BC125" s="123" t="s">
        <v>71</v>
      </c>
      <c r="BD125" s="30">
        <v>1.44</v>
      </c>
      <c r="BE125" s="30">
        <v>2.11</v>
      </c>
      <c r="BF125" s="30">
        <v>1510.0</v>
      </c>
      <c r="BG125" s="30">
        <v>2280.0</v>
      </c>
      <c r="BH125" s="30">
        <v>1050.0</v>
      </c>
      <c r="BI125" s="30">
        <v>1080.0</v>
      </c>
      <c r="BJ125" s="30">
        <v>1.97</v>
      </c>
      <c r="BK125" s="30">
        <v>2.48</v>
      </c>
      <c r="BL125" s="30"/>
      <c r="BM125" s="3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 t="s">
        <v>690</v>
      </c>
      <c r="CA125" s="1" t="s">
        <v>691</v>
      </c>
      <c r="CB125" s="1" t="s">
        <v>692</v>
      </c>
      <c r="CC125" s="1" t="s">
        <v>693</v>
      </c>
      <c r="CD125" s="1" t="s">
        <v>687</v>
      </c>
      <c r="CE125" s="1" t="s">
        <v>670</v>
      </c>
      <c r="CF125" s="1"/>
      <c r="CG125" s="255" t="s">
        <v>689</v>
      </c>
      <c r="CH125" s="1"/>
      <c r="CI125" s="1"/>
      <c r="CJ125" s="1"/>
      <c r="CK125" s="257">
        <f t="shared" si="143"/>
        <v>323.201</v>
      </c>
      <c r="CL125" s="257">
        <f t="shared" si="144"/>
        <v>720.0998</v>
      </c>
      <c r="CM125" s="257">
        <f t="shared" si="145"/>
        <v>1116.9986</v>
      </c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11"/>
      <c r="DF125" s="1"/>
      <c r="DH125" s="1" t="s">
        <v>694</v>
      </c>
      <c r="DI125" s="98" t="s">
        <v>71</v>
      </c>
      <c r="DJ125" s="6" t="s">
        <v>71</v>
      </c>
      <c r="DK125" s="98" t="s">
        <v>71</v>
      </c>
      <c r="DL125" s="6" t="s">
        <v>71</v>
      </c>
      <c r="DM125" s="6">
        <v>135.0</v>
      </c>
      <c r="DN125" s="6" t="s">
        <v>71</v>
      </c>
      <c r="DO125" s="235">
        <f t="shared" si="136"/>
        <v>0.675</v>
      </c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D125" s="255" t="s">
        <v>689</v>
      </c>
      <c r="EE125" s="1"/>
      <c r="EF125" s="1"/>
      <c r="EG125" s="1"/>
      <c r="EH125" s="257"/>
      <c r="EI125" s="257"/>
      <c r="EJ125" s="257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11"/>
      <c r="GB125" s="255" t="s">
        <v>689</v>
      </c>
      <c r="GC125" s="1"/>
      <c r="GD125" s="1"/>
      <c r="GE125" s="1"/>
      <c r="GF125" s="257"/>
      <c r="GG125" s="257"/>
      <c r="GH125" s="257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11"/>
    </row>
    <row r="126" ht="15.75" customHeight="1">
      <c r="A126" s="255" t="s">
        <v>695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9"/>
      <c r="O126" s="30"/>
      <c r="P126" s="256" t="s">
        <v>24</v>
      </c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1"/>
      <c r="AC126" s="38">
        <v>91.5</v>
      </c>
      <c r="AD126" s="30">
        <v>101.0</v>
      </c>
      <c r="AE126" s="30">
        <v>88.9</v>
      </c>
      <c r="AF126" s="30">
        <v>98.3</v>
      </c>
      <c r="AG126" s="30">
        <v>3.51</v>
      </c>
      <c r="AH126" s="30">
        <v>3.87</v>
      </c>
      <c r="AI126" s="30">
        <v>3.41</v>
      </c>
      <c r="AJ126" s="30">
        <v>3.77</v>
      </c>
      <c r="AK126" s="30">
        <v>167.0</v>
      </c>
      <c r="AL126" s="30">
        <v>185.0</v>
      </c>
      <c r="AM126" s="123" t="s">
        <v>24</v>
      </c>
      <c r="AN126" s="30">
        <v>31.0</v>
      </c>
      <c r="AO126" s="30">
        <v>34.3</v>
      </c>
      <c r="AP126" s="30">
        <v>1.19</v>
      </c>
      <c r="AQ126" s="30">
        <v>1.32</v>
      </c>
      <c r="AR126" s="30">
        <v>3.8</v>
      </c>
      <c r="AS126" s="30">
        <v>4.2</v>
      </c>
      <c r="AT126" s="30">
        <f t="shared" ref="AT126:AU126" si="148">(1-AR126*0.01)*AC126+AN126*AR126*0.01</f>
        <v>89.201</v>
      </c>
      <c r="AU126" s="30">
        <f t="shared" si="148"/>
        <v>98.1986</v>
      </c>
      <c r="AV126" s="123" t="s">
        <v>24</v>
      </c>
      <c r="AW126" s="123" t="s">
        <v>24</v>
      </c>
      <c r="AX126" s="30">
        <v>37.6</v>
      </c>
      <c r="AY126" s="30">
        <v>39.5</v>
      </c>
      <c r="AZ126" s="30">
        <v>3.06</v>
      </c>
      <c r="BA126" s="30">
        <v>3.22</v>
      </c>
      <c r="BB126" s="123" t="s">
        <v>24</v>
      </c>
      <c r="BC126" s="123" t="s">
        <v>71</v>
      </c>
      <c r="BD126" s="30">
        <v>1.44</v>
      </c>
      <c r="BE126" s="30">
        <v>2.11</v>
      </c>
      <c r="BF126" s="30">
        <v>1460.0</v>
      </c>
      <c r="BG126" s="30">
        <v>2210.0</v>
      </c>
      <c r="BH126" s="30">
        <v>1010.0</v>
      </c>
      <c r="BI126" s="30">
        <v>1050.0</v>
      </c>
      <c r="BJ126" s="30">
        <v>1.1</v>
      </c>
      <c r="BK126" s="30">
        <v>2.41</v>
      </c>
      <c r="BL126" s="30"/>
      <c r="BM126" s="3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 t="s">
        <v>690</v>
      </c>
      <c r="CA126" s="1" t="s">
        <v>691</v>
      </c>
      <c r="CB126" s="1" t="s">
        <v>692</v>
      </c>
      <c r="CC126" s="1" t="s">
        <v>693</v>
      </c>
      <c r="CD126" s="1" t="s">
        <v>687</v>
      </c>
      <c r="CE126" s="1" t="s">
        <v>670</v>
      </c>
      <c r="CF126" s="1"/>
      <c r="CG126" s="255" t="s">
        <v>696</v>
      </c>
      <c r="CH126" s="1"/>
      <c r="CI126" s="1"/>
      <c r="CJ126" s="1"/>
      <c r="CK126" s="257">
        <f t="shared" si="143"/>
        <v>323.201</v>
      </c>
      <c r="CL126" s="257">
        <f t="shared" si="144"/>
        <v>720.0998</v>
      </c>
      <c r="CM126" s="257">
        <f t="shared" si="145"/>
        <v>1116.9986</v>
      </c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11"/>
      <c r="DF126" s="1"/>
      <c r="DH126" s="1" t="s">
        <v>697</v>
      </c>
      <c r="DI126" s="98" t="s">
        <v>71</v>
      </c>
      <c r="DJ126" s="6" t="s">
        <v>71</v>
      </c>
      <c r="DK126" s="98" t="s">
        <v>71</v>
      </c>
      <c r="DL126" s="6" t="s">
        <v>71</v>
      </c>
      <c r="DM126" s="6">
        <v>182.0</v>
      </c>
      <c r="DN126" s="6" t="s">
        <v>71</v>
      </c>
      <c r="DO126" s="235">
        <f t="shared" si="136"/>
        <v>0.91</v>
      </c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D126" s="255" t="s">
        <v>696</v>
      </c>
      <c r="EE126" s="1"/>
      <c r="EF126" s="1"/>
      <c r="EG126" s="1"/>
      <c r="EH126" s="257"/>
      <c r="EI126" s="257"/>
      <c r="EJ126" s="257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11"/>
      <c r="GB126" s="255" t="s">
        <v>696</v>
      </c>
      <c r="GC126" s="1"/>
      <c r="GD126" s="1"/>
      <c r="GE126" s="1"/>
      <c r="GF126" s="257"/>
      <c r="GG126" s="257"/>
      <c r="GH126" s="257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11"/>
    </row>
    <row r="127" ht="15.75" customHeight="1">
      <c r="A127" s="255" t="s">
        <v>698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9"/>
      <c r="O127" s="30"/>
      <c r="P127" s="256" t="s">
        <v>24</v>
      </c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1"/>
      <c r="AC127" s="38">
        <v>91.5</v>
      </c>
      <c r="AD127" s="30">
        <v>101.0</v>
      </c>
      <c r="AE127" s="30">
        <v>88.9</v>
      </c>
      <c r="AF127" s="30">
        <v>98.3</v>
      </c>
      <c r="AG127" s="30">
        <v>3.51</v>
      </c>
      <c r="AH127" s="30">
        <v>3.87</v>
      </c>
      <c r="AI127" s="30">
        <v>3.41</v>
      </c>
      <c r="AJ127" s="30">
        <v>3.77</v>
      </c>
      <c r="AK127" s="30">
        <v>167.0</v>
      </c>
      <c r="AL127" s="30">
        <v>185.0</v>
      </c>
      <c r="AM127" s="123" t="s">
        <v>24</v>
      </c>
      <c r="AN127" s="30">
        <v>31.0</v>
      </c>
      <c r="AO127" s="30">
        <v>34.3</v>
      </c>
      <c r="AP127" s="30">
        <v>1.19</v>
      </c>
      <c r="AQ127" s="30">
        <v>1.32</v>
      </c>
      <c r="AR127" s="30">
        <v>3.8</v>
      </c>
      <c r="AS127" s="30">
        <v>4.2</v>
      </c>
      <c r="AT127" s="30">
        <f t="shared" ref="AT127:AU127" si="149">(1-AR127*0.01)*AC127+AN127*AR127*0.01</f>
        <v>89.201</v>
      </c>
      <c r="AU127" s="30">
        <f t="shared" si="149"/>
        <v>98.1986</v>
      </c>
      <c r="AV127" s="123" t="s">
        <v>24</v>
      </c>
      <c r="AW127" s="123" t="s">
        <v>24</v>
      </c>
      <c r="AX127" s="30">
        <v>37.6</v>
      </c>
      <c r="AY127" s="30">
        <v>39.5</v>
      </c>
      <c r="AZ127" s="30">
        <v>3.06</v>
      </c>
      <c r="BA127" s="30">
        <v>3.22</v>
      </c>
      <c r="BB127" s="123" t="s">
        <v>24</v>
      </c>
      <c r="BC127" s="123" t="s">
        <v>71</v>
      </c>
      <c r="BD127" s="30">
        <v>1.44</v>
      </c>
      <c r="BE127" s="30">
        <v>2.11</v>
      </c>
      <c r="BF127" s="30">
        <v>1500.0</v>
      </c>
      <c r="BG127" s="30">
        <v>2250.0</v>
      </c>
      <c r="BH127" s="30">
        <v>1040.0</v>
      </c>
      <c r="BI127" s="30">
        <v>1070.0</v>
      </c>
      <c r="BJ127" s="30">
        <v>2.21</v>
      </c>
      <c r="BK127" s="30">
        <v>2.62</v>
      </c>
      <c r="BL127" s="30"/>
      <c r="BM127" s="3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 t="s">
        <v>699</v>
      </c>
      <c r="CA127" s="1" t="s">
        <v>700</v>
      </c>
      <c r="CB127" s="1" t="s">
        <v>701</v>
      </c>
      <c r="CC127" s="1" t="s">
        <v>702</v>
      </c>
      <c r="CD127" s="1" t="s">
        <v>703</v>
      </c>
      <c r="CE127" s="1" t="s">
        <v>704</v>
      </c>
      <c r="CF127" s="1"/>
      <c r="CG127" s="255" t="s">
        <v>698</v>
      </c>
      <c r="CH127" s="1"/>
      <c r="CI127" s="1"/>
      <c r="CJ127" s="1"/>
      <c r="CK127" s="257">
        <f t="shared" si="143"/>
        <v>323.201</v>
      </c>
      <c r="CL127" s="257">
        <f t="shared" si="144"/>
        <v>720.0998</v>
      </c>
      <c r="CM127" s="257">
        <f t="shared" si="145"/>
        <v>1116.9986</v>
      </c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11"/>
      <c r="DF127" s="1"/>
      <c r="DH127" s="1" t="s">
        <v>705</v>
      </c>
      <c r="DI127" s="98" t="s">
        <v>71</v>
      </c>
      <c r="DJ127" s="6" t="s">
        <v>71</v>
      </c>
      <c r="DK127" s="98" t="s">
        <v>71</v>
      </c>
      <c r="DL127" s="6" t="s">
        <v>71</v>
      </c>
      <c r="DM127" s="6">
        <v>139.0</v>
      </c>
      <c r="DN127" s="6" t="s">
        <v>71</v>
      </c>
      <c r="DO127" s="235">
        <f t="shared" si="136"/>
        <v>0.695</v>
      </c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D127" s="255" t="s">
        <v>698</v>
      </c>
      <c r="EE127" s="1"/>
      <c r="EF127" s="1"/>
      <c r="EG127" s="1"/>
      <c r="EH127" s="257"/>
      <c r="EI127" s="257"/>
      <c r="EJ127" s="257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11"/>
      <c r="GB127" s="255" t="s">
        <v>698</v>
      </c>
      <c r="GC127" s="1"/>
      <c r="GD127" s="1"/>
      <c r="GE127" s="1"/>
      <c r="GF127" s="257"/>
      <c r="GG127" s="257"/>
      <c r="GH127" s="257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11"/>
    </row>
    <row r="128" ht="15.75" customHeight="1">
      <c r="A128" s="255" t="s">
        <v>706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9"/>
      <c r="O128" s="30"/>
      <c r="P128" s="256" t="s">
        <v>24</v>
      </c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1"/>
      <c r="AC128" s="38">
        <v>91.5</v>
      </c>
      <c r="AD128" s="30">
        <v>101.0</v>
      </c>
      <c r="AE128" s="30">
        <v>88.9</v>
      </c>
      <c r="AF128" s="30">
        <v>98.3</v>
      </c>
      <c r="AG128" s="30">
        <v>3.51</v>
      </c>
      <c r="AH128" s="30">
        <v>3.87</v>
      </c>
      <c r="AI128" s="30">
        <v>3.41</v>
      </c>
      <c r="AJ128" s="30">
        <v>3.77</v>
      </c>
      <c r="AK128" s="30">
        <v>167.0</v>
      </c>
      <c r="AL128" s="30">
        <v>185.0</v>
      </c>
      <c r="AM128" s="123" t="s">
        <v>24</v>
      </c>
      <c r="AN128" s="30">
        <v>31.0</v>
      </c>
      <c r="AO128" s="30">
        <v>34.3</v>
      </c>
      <c r="AP128" s="30">
        <v>1.19</v>
      </c>
      <c r="AQ128" s="30">
        <v>1.32</v>
      </c>
      <c r="AR128" s="30">
        <v>3.8</v>
      </c>
      <c r="AS128" s="30">
        <v>4.2</v>
      </c>
      <c r="AT128" s="30">
        <f t="shared" ref="AT128:AU128" si="150">(1-AR128*0.01)*AC128+AN128*AR128*0.01</f>
        <v>89.201</v>
      </c>
      <c r="AU128" s="30">
        <f t="shared" si="150"/>
        <v>98.1986</v>
      </c>
      <c r="AV128" s="123" t="s">
        <v>24</v>
      </c>
      <c r="AW128" s="123" t="s">
        <v>24</v>
      </c>
      <c r="AX128" s="30">
        <v>37.6</v>
      </c>
      <c r="AY128" s="30">
        <v>39.5</v>
      </c>
      <c r="AZ128" s="30">
        <v>3.06</v>
      </c>
      <c r="BA128" s="30">
        <v>3.22</v>
      </c>
      <c r="BB128" s="123" t="s">
        <v>24</v>
      </c>
      <c r="BC128" s="123" t="s">
        <v>71</v>
      </c>
      <c r="BD128" s="30">
        <v>1.44</v>
      </c>
      <c r="BE128" s="30">
        <v>2.11</v>
      </c>
      <c r="BF128" s="30">
        <v>1480.0</v>
      </c>
      <c r="BG128" s="30">
        <v>2230.0</v>
      </c>
      <c r="BH128" s="30">
        <v>1030.0</v>
      </c>
      <c r="BI128" s="30">
        <v>1060.0</v>
      </c>
      <c r="BJ128" s="30">
        <v>2.07</v>
      </c>
      <c r="BK128" s="30">
        <v>2.76</v>
      </c>
      <c r="BL128" s="30"/>
      <c r="BM128" s="3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 t="s">
        <v>699</v>
      </c>
      <c r="CA128" s="1" t="s">
        <v>700</v>
      </c>
      <c r="CB128" s="1" t="s">
        <v>707</v>
      </c>
      <c r="CC128" s="1" t="s">
        <v>708</v>
      </c>
      <c r="CD128" s="1" t="s">
        <v>709</v>
      </c>
      <c r="CE128" s="1" t="s">
        <v>670</v>
      </c>
      <c r="CF128" s="1"/>
      <c r="CG128" s="255" t="s">
        <v>706</v>
      </c>
      <c r="CH128" s="1"/>
      <c r="CI128" s="1"/>
      <c r="CJ128" s="1"/>
      <c r="CK128" s="257">
        <f t="shared" si="143"/>
        <v>323.201</v>
      </c>
      <c r="CL128" s="257">
        <f t="shared" si="144"/>
        <v>720.0998</v>
      </c>
      <c r="CM128" s="257">
        <f t="shared" si="145"/>
        <v>1116.9986</v>
      </c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11"/>
      <c r="DF128" s="1"/>
      <c r="DH128" s="1" t="s">
        <v>710</v>
      </c>
      <c r="DI128" s="98" t="s">
        <v>71</v>
      </c>
      <c r="DJ128" s="6" t="s">
        <v>71</v>
      </c>
      <c r="DK128" s="98" t="s">
        <v>71</v>
      </c>
      <c r="DL128" s="6" t="s">
        <v>71</v>
      </c>
      <c r="DM128" s="6">
        <v>178.0</v>
      </c>
      <c r="DN128" s="6" t="s">
        <v>71</v>
      </c>
      <c r="DO128" s="235">
        <f t="shared" si="136"/>
        <v>0.89</v>
      </c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D128" s="255" t="s">
        <v>706</v>
      </c>
      <c r="EE128" s="1"/>
      <c r="EF128" s="1"/>
      <c r="EG128" s="1"/>
      <c r="EH128" s="257"/>
      <c r="EI128" s="257"/>
      <c r="EJ128" s="257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11"/>
      <c r="GB128" s="255" t="s">
        <v>706</v>
      </c>
      <c r="GC128" s="1"/>
      <c r="GD128" s="1"/>
      <c r="GE128" s="1"/>
      <c r="GF128" s="257"/>
      <c r="GG128" s="257"/>
      <c r="GH128" s="257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11"/>
    </row>
    <row r="129" ht="15.75" customHeight="1">
      <c r="A129" s="255" t="s">
        <v>711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9"/>
      <c r="O129" s="30"/>
      <c r="P129" s="256" t="s">
        <v>24</v>
      </c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1"/>
      <c r="AC129" s="38">
        <v>96.4</v>
      </c>
      <c r="AD129" s="30">
        <v>106.0</v>
      </c>
      <c r="AE129" s="30">
        <v>93.7</v>
      </c>
      <c r="AF129" s="30">
        <v>104.0</v>
      </c>
      <c r="AG129" s="30">
        <v>3.84</v>
      </c>
      <c r="AH129" s="30">
        <v>4.24</v>
      </c>
      <c r="AI129" s="30">
        <v>3.73</v>
      </c>
      <c r="AJ129" s="30">
        <v>4.13</v>
      </c>
      <c r="AK129" s="30">
        <v>156.0</v>
      </c>
      <c r="AL129" s="30">
        <v>172.0</v>
      </c>
      <c r="AM129" s="123" t="s">
        <v>24</v>
      </c>
      <c r="AN129" s="30">
        <v>32.7</v>
      </c>
      <c r="AO129" s="30">
        <v>36.1</v>
      </c>
      <c r="AP129" s="30">
        <v>1.31</v>
      </c>
      <c r="AQ129" s="30">
        <v>1.44</v>
      </c>
      <c r="AR129" s="30">
        <v>3.8</v>
      </c>
      <c r="AS129" s="30">
        <v>4.2</v>
      </c>
      <c r="AT129" s="30">
        <f t="shared" ref="AT129:AU129" si="151">(1-AR129*0.01)*AC129+AN129*AR129*0.01</f>
        <v>93.9794</v>
      </c>
      <c r="AU129" s="30">
        <f t="shared" si="151"/>
        <v>103.0642</v>
      </c>
      <c r="AV129" s="123" t="s">
        <v>24</v>
      </c>
      <c r="AW129" s="123" t="s">
        <v>24</v>
      </c>
      <c r="AX129" s="30">
        <v>37.6</v>
      </c>
      <c r="AY129" s="30">
        <v>39.5</v>
      </c>
      <c r="AZ129" s="30">
        <v>3.06</v>
      </c>
      <c r="BA129" s="30">
        <v>3.22</v>
      </c>
      <c r="BB129" s="123" t="s">
        <v>24</v>
      </c>
      <c r="BC129" s="123" t="s">
        <v>71</v>
      </c>
      <c r="BD129" s="30">
        <v>1.98</v>
      </c>
      <c r="BE129" s="30">
        <v>2.63</v>
      </c>
      <c r="BF129" s="30">
        <v>2040.0</v>
      </c>
      <c r="BG129" s="30">
        <v>3140.0</v>
      </c>
      <c r="BH129" s="30">
        <v>1030.0</v>
      </c>
      <c r="BI129" s="30">
        <v>1190.0</v>
      </c>
      <c r="BJ129" s="30">
        <v>2.09</v>
      </c>
      <c r="BK129" s="30">
        <v>2.19</v>
      </c>
      <c r="BL129" s="30"/>
      <c r="BM129" s="3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 t="s">
        <v>674</v>
      </c>
      <c r="CA129" s="1" t="s">
        <v>712</v>
      </c>
      <c r="CB129" s="1" t="s">
        <v>713</v>
      </c>
      <c r="CC129" s="1" t="s">
        <v>714</v>
      </c>
      <c r="CD129" s="1" t="s">
        <v>715</v>
      </c>
      <c r="CE129" s="1" t="s">
        <v>716</v>
      </c>
      <c r="CF129" s="1"/>
      <c r="CG129" s="255" t="s">
        <v>711</v>
      </c>
      <c r="CH129" s="1"/>
      <c r="CI129" s="1"/>
      <c r="CJ129" s="1"/>
      <c r="CK129" s="257">
        <f t="shared" si="143"/>
        <v>327.9794</v>
      </c>
      <c r="CL129" s="257">
        <f t="shared" si="144"/>
        <v>724.9218</v>
      </c>
      <c r="CM129" s="257">
        <f t="shared" si="145"/>
        <v>1121.8642</v>
      </c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11"/>
      <c r="DF129" s="1"/>
      <c r="DH129" s="1" t="s">
        <v>717</v>
      </c>
      <c r="DI129" s="98" t="s">
        <v>71</v>
      </c>
      <c r="DJ129" s="6" t="s">
        <v>71</v>
      </c>
      <c r="DK129" s="98" t="s">
        <v>71</v>
      </c>
      <c r="DL129" s="6" t="s">
        <v>71</v>
      </c>
      <c r="DM129" s="6">
        <v>137.0</v>
      </c>
      <c r="DN129" s="6" t="s">
        <v>71</v>
      </c>
      <c r="DO129" s="235">
        <f t="shared" si="136"/>
        <v>0.685</v>
      </c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D129" s="255" t="s">
        <v>711</v>
      </c>
      <c r="EE129" s="1"/>
      <c r="EF129" s="1"/>
      <c r="EG129" s="1"/>
      <c r="EH129" s="257"/>
      <c r="EI129" s="257"/>
      <c r="EJ129" s="257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11"/>
      <c r="GB129" s="255" t="s">
        <v>711</v>
      </c>
      <c r="GC129" s="1"/>
      <c r="GD129" s="1"/>
      <c r="GE129" s="1"/>
      <c r="GF129" s="257"/>
      <c r="GG129" s="257"/>
      <c r="GH129" s="257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11"/>
    </row>
    <row r="130" ht="15.75" customHeight="1">
      <c r="A130" s="255" t="s">
        <v>718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9"/>
      <c r="O130" s="30"/>
      <c r="P130" s="256" t="s">
        <v>24</v>
      </c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1"/>
      <c r="AC130" s="38">
        <v>107.0</v>
      </c>
      <c r="AD130" s="30">
        <v>118.0</v>
      </c>
      <c r="AE130" s="30">
        <v>107.0</v>
      </c>
      <c r="AF130" s="30">
        <v>117.0</v>
      </c>
      <c r="AG130" s="30">
        <v>5.98</v>
      </c>
      <c r="AH130" s="30">
        <v>6.59</v>
      </c>
      <c r="AI130" s="30">
        <v>5.95</v>
      </c>
      <c r="AJ130" s="30">
        <v>6.56</v>
      </c>
      <c r="AK130" s="30">
        <v>199.0</v>
      </c>
      <c r="AL130" s="30">
        <v>219.0</v>
      </c>
      <c r="AM130" s="123" t="s">
        <v>24</v>
      </c>
      <c r="AN130" s="30">
        <v>36.3</v>
      </c>
      <c r="AO130" s="30">
        <v>40.1</v>
      </c>
      <c r="AP130" s="30">
        <v>2.0</v>
      </c>
      <c r="AQ130" s="30">
        <v>2.24</v>
      </c>
      <c r="AR130" s="30">
        <v>0.672</v>
      </c>
      <c r="AS130" s="30">
        <v>0.742</v>
      </c>
      <c r="AT130" s="30">
        <f t="shared" ref="AT130:AU130" si="152">(1-AR130*0.01)*AC130+AN130*AR130*0.01</f>
        <v>106.524896</v>
      </c>
      <c r="AU130" s="30">
        <f t="shared" si="152"/>
        <v>117.421982</v>
      </c>
      <c r="AV130" s="123" t="s">
        <v>24</v>
      </c>
      <c r="AW130" s="123" t="s">
        <v>24</v>
      </c>
      <c r="AX130" s="30">
        <v>30.3</v>
      </c>
      <c r="AY130" s="30">
        <v>31.8</v>
      </c>
      <c r="AZ130" s="30">
        <v>2.7</v>
      </c>
      <c r="BA130" s="30">
        <v>2.84</v>
      </c>
      <c r="BB130" s="123" t="s">
        <v>24</v>
      </c>
      <c r="BC130" s="123" t="s">
        <v>71</v>
      </c>
      <c r="BD130" s="30">
        <v>4.21</v>
      </c>
      <c r="BE130" s="30">
        <v>5.58</v>
      </c>
      <c r="BF130" s="30">
        <v>5300.0</v>
      </c>
      <c r="BG130" s="30">
        <v>7200.0</v>
      </c>
      <c r="BH130" s="30">
        <v>1260.0</v>
      </c>
      <c r="BI130" s="30">
        <v>1290.0</v>
      </c>
      <c r="BJ130" s="30">
        <v>2.29</v>
      </c>
      <c r="BK130" s="30">
        <v>2.4</v>
      </c>
      <c r="BL130" s="30"/>
      <c r="BM130" s="3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 t="s">
        <v>683</v>
      </c>
      <c r="CA130" s="1" t="s">
        <v>700</v>
      </c>
      <c r="CB130" s="1" t="s">
        <v>719</v>
      </c>
      <c r="CC130" s="1" t="s">
        <v>720</v>
      </c>
      <c r="CD130" s="1" t="s">
        <v>721</v>
      </c>
      <c r="CE130" s="1" t="s">
        <v>687</v>
      </c>
      <c r="CF130" s="1"/>
      <c r="CG130" s="255" t="s">
        <v>718</v>
      </c>
      <c r="CH130" s="1"/>
      <c r="CI130" s="1"/>
      <c r="CJ130" s="1"/>
      <c r="CK130" s="257">
        <f t="shared" ref="CK130:CK138" si="154">AT130+$DN$53</f>
        <v>625.524896</v>
      </c>
      <c r="CL130" s="257">
        <f>(AT130+AU130)/2+$DO$53</f>
        <v>689.473439</v>
      </c>
      <c r="CM130" s="257">
        <f t="shared" ref="CM130:CM138" si="155">AU130+$DP$53</f>
        <v>753.421982</v>
      </c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11"/>
      <c r="DF130" s="1"/>
      <c r="DH130" s="1" t="s">
        <v>722</v>
      </c>
      <c r="DI130" s="98" t="s">
        <v>71</v>
      </c>
      <c r="DJ130" s="6" t="s">
        <v>71</v>
      </c>
      <c r="DK130" s="98" t="s">
        <v>71</v>
      </c>
      <c r="DL130" s="6" t="s">
        <v>71</v>
      </c>
      <c r="DM130" s="6">
        <v>162.0</v>
      </c>
      <c r="DN130" s="6" t="s">
        <v>71</v>
      </c>
      <c r="DO130" s="235">
        <f t="shared" si="136"/>
        <v>0.81</v>
      </c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D130" s="255" t="s">
        <v>718</v>
      </c>
      <c r="EE130" s="1"/>
      <c r="EF130" s="1"/>
      <c r="EG130" s="1"/>
      <c r="EH130" s="257"/>
      <c r="EI130" s="257"/>
      <c r="EJ130" s="257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11"/>
      <c r="GB130" s="255" t="s">
        <v>718</v>
      </c>
      <c r="GC130" s="1"/>
      <c r="GD130" s="1"/>
      <c r="GE130" s="1"/>
      <c r="GF130" s="257"/>
      <c r="GG130" s="257"/>
      <c r="GH130" s="257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11"/>
    </row>
    <row r="131" ht="15.75" customHeight="1">
      <c r="A131" s="255" t="s">
        <v>723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9"/>
      <c r="O131" s="30"/>
      <c r="P131" s="256" t="s">
        <v>24</v>
      </c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1"/>
      <c r="AC131" s="38">
        <v>108.0</v>
      </c>
      <c r="AD131" s="30">
        <v>119.0</v>
      </c>
      <c r="AE131" s="30">
        <v>108.0</v>
      </c>
      <c r="AF131" s="30">
        <v>119.0</v>
      </c>
      <c r="AG131" s="30">
        <v>5.92</v>
      </c>
      <c r="AH131" s="30">
        <v>6.53</v>
      </c>
      <c r="AI131" s="30">
        <v>5.89</v>
      </c>
      <c r="AJ131" s="30">
        <v>6.5</v>
      </c>
      <c r="AK131" s="30">
        <v>246.0</v>
      </c>
      <c r="AL131" s="30">
        <v>272.0</v>
      </c>
      <c r="AM131" s="123" t="s">
        <v>24</v>
      </c>
      <c r="AN131" s="30">
        <v>36.8</v>
      </c>
      <c r="AO131" s="30">
        <v>40.6</v>
      </c>
      <c r="AP131" s="30">
        <v>2.0</v>
      </c>
      <c r="AQ131" s="30">
        <v>2.22</v>
      </c>
      <c r="AR131" s="30">
        <v>0.672</v>
      </c>
      <c r="AS131" s="30">
        <v>0.742</v>
      </c>
      <c r="AT131" s="30">
        <f t="shared" ref="AT131:AU131" si="153">(1-AR131*0.01)*AC131+AN131*AR131*0.01</f>
        <v>107.521536</v>
      </c>
      <c r="AU131" s="30">
        <f t="shared" si="153"/>
        <v>118.418272</v>
      </c>
      <c r="AV131" s="123" t="s">
        <v>24</v>
      </c>
      <c r="AW131" s="123" t="s">
        <v>24</v>
      </c>
      <c r="AX131" s="30">
        <v>30.3</v>
      </c>
      <c r="AY131" s="30">
        <v>31.8</v>
      </c>
      <c r="AZ131" s="30">
        <v>2.7</v>
      </c>
      <c r="BA131" s="30">
        <v>2.84</v>
      </c>
      <c r="BB131" s="123" t="s">
        <v>24</v>
      </c>
      <c r="BC131" s="123" t="s">
        <v>71</v>
      </c>
      <c r="BD131" s="30">
        <v>6.38</v>
      </c>
      <c r="BE131" s="30">
        <v>8.78</v>
      </c>
      <c r="BF131" s="30">
        <v>8780.0</v>
      </c>
      <c r="BG131" s="30">
        <v>12300.0</v>
      </c>
      <c r="BH131" s="30">
        <v>1380.0</v>
      </c>
      <c r="BI131" s="30">
        <v>1400.0</v>
      </c>
      <c r="BJ131" s="30">
        <v>3.09</v>
      </c>
      <c r="BK131" s="30">
        <v>3.24</v>
      </c>
      <c r="BL131" s="30"/>
      <c r="BM131" s="3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 t="s">
        <v>724</v>
      </c>
      <c r="CA131" s="1" t="s">
        <v>725</v>
      </c>
      <c r="CB131" s="1" t="s">
        <v>726</v>
      </c>
      <c r="CC131" s="1" t="s">
        <v>727</v>
      </c>
      <c r="CD131" s="1" t="s">
        <v>728</v>
      </c>
      <c r="CE131" s="1" t="s">
        <v>729</v>
      </c>
      <c r="CF131" s="1"/>
      <c r="CG131" s="255" t="s">
        <v>723</v>
      </c>
      <c r="CH131" s="1"/>
      <c r="CI131" s="1"/>
      <c r="CJ131" s="1"/>
      <c r="CK131" s="257">
        <f t="shared" si="154"/>
        <v>626.521536</v>
      </c>
      <c r="CL131" s="257">
        <f t="shared" ref="CL131:CL138" si="157">AT131+$DN$53</f>
        <v>626.521536</v>
      </c>
      <c r="CM131" s="257">
        <f t="shared" si="155"/>
        <v>754.418272</v>
      </c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11"/>
      <c r="DF131" s="1"/>
      <c r="DH131" s="1" t="s">
        <v>730</v>
      </c>
      <c r="DI131" s="98" t="s">
        <v>71</v>
      </c>
      <c r="DJ131" s="6" t="s">
        <v>71</v>
      </c>
      <c r="DK131" s="98" t="s">
        <v>71</v>
      </c>
      <c r="DL131" s="6" t="s">
        <v>71</v>
      </c>
      <c r="DM131" s="6">
        <v>125.0</v>
      </c>
      <c r="DN131" s="6" t="s">
        <v>71</v>
      </c>
      <c r="DO131" s="235">
        <f t="shared" si="136"/>
        <v>0.625</v>
      </c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D131" s="255" t="s">
        <v>723</v>
      </c>
      <c r="EE131" s="1"/>
      <c r="EF131" s="1"/>
      <c r="EG131" s="1"/>
      <c r="EH131" s="257"/>
      <c r="EI131" s="257"/>
      <c r="EJ131" s="257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11"/>
      <c r="GB131" s="255" t="s">
        <v>723</v>
      </c>
      <c r="GC131" s="1"/>
      <c r="GD131" s="1"/>
      <c r="GE131" s="1"/>
      <c r="GF131" s="257"/>
      <c r="GG131" s="257"/>
      <c r="GH131" s="257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11"/>
    </row>
    <row r="132" ht="15.75" customHeight="1">
      <c r="A132" s="255" t="s">
        <v>731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9"/>
      <c r="O132" s="30"/>
      <c r="P132" s="256" t="s">
        <v>24</v>
      </c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1"/>
      <c r="AC132" s="38">
        <v>101.0</v>
      </c>
      <c r="AD132" s="30">
        <v>111.0</v>
      </c>
      <c r="AE132" s="30">
        <v>100.0</v>
      </c>
      <c r="AF132" s="30">
        <v>111.0</v>
      </c>
      <c r="AG132" s="30">
        <v>5.62</v>
      </c>
      <c r="AH132" s="30">
        <v>6.2</v>
      </c>
      <c r="AI132" s="30">
        <v>5.6</v>
      </c>
      <c r="AJ132" s="30">
        <v>6.18</v>
      </c>
      <c r="AK132" s="30">
        <v>165.0</v>
      </c>
      <c r="AL132" s="30">
        <v>182.0</v>
      </c>
      <c r="AM132" s="123" t="s">
        <v>24</v>
      </c>
      <c r="AN132" s="30">
        <v>34.2</v>
      </c>
      <c r="AO132" s="30">
        <v>37.8</v>
      </c>
      <c r="AP132" s="30">
        <v>1.91</v>
      </c>
      <c r="AQ132" s="30">
        <v>2.11</v>
      </c>
      <c r="AR132" s="30">
        <v>0.672</v>
      </c>
      <c r="AS132" s="30">
        <v>0.742</v>
      </c>
      <c r="AT132" s="30">
        <f t="shared" ref="AT132:AU132" si="156">(1-AR132*0.01)*AC132+AN132*AR132*0.01</f>
        <v>100.551104</v>
      </c>
      <c r="AU132" s="30">
        <f t="shared" si="156"/>
        <v>110.456856</v>
      </c>
      <c r="AV132" s="123" t="s">
        <v>24</v>
      </c>
      <c r="AW132" s="123" t="s">
        <v>24</v>
      </c>
      <c r="AX132" s="30">
        <v>30.3</v>
      </c>
      <c r="AY132" s="30">
        <v>31.8</v>
      </c>
      <c r="AZ132" s="30">
        <v>2.7</v>
      </c>
      <c r="BA132" s="30">
        <v>2.84</v>
      </c>
      <c r="BB132" s="123" t="s">
        <v>24</v>
      </c>
      <c r="BC132" s="123" t="s">
        <v>71</v>
      </c>
      <c r="BD132" s="30">
        <v>2.11</v>
      </c>
      <c r="BE132" s="30">
        <v>2.69</v>
      </c>
      <c r="BF132" s="30">
        <v>2400.0</v>
      </c>
      <c r="BG132" s="30">
        <v>3180.0</v>
      </c>
      <c r="BH132" s="30">
        <v>1140.0</v>
      </c>
      <c r="BI132" s="30">
        <v>1180.0</v>
      </c>
      <c r="BJ132" s="30">
        <v>2.21</v>
      </c>
      <c r="BK132" s="30">
        <v>2.4</v>
      </c>
      <c r="BL132" s="30"/>
      <c r="BM132" s="3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 t="s">
        <v>683</v>
      </c>
      <c r="CA132" s="1" t="s">
        <v>684</v>
      </c>
      <c r="CB132" s="1" t="s">
        <v>732</v>
      </c>
      <c r="CC132" s="1" t="s">
        <v>733</v>
      </c>
      <c r="CD132" s="1" t="s">
        <v>734</v>
      </c>
      <c r="CE132" s="1" t="s">
        <v>735</v>
      </c>
      <c r="CF132" s="1"/>
      <c r="CG132" s="255" t="s">
        <v>731</v>
      </c>
      <c r="CH132" s="1"/>
      <c r="CI132" s="1"/>
      <c r="CJ132" s="1"/>
      <c r="CK132" s="257">
        <f t="shared" si="154"/>
        <v>619.551104</v>
      </c>
      <c r="CL132" s="257">
        <f t="shared" si="157"/>
        <v>619.551104</v>
      </c>
      <c r="CM132" s="257">
        <f t="shared" si="155"/>
        <v>746.456856</v>
      </c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11"/>
      <c r="DF132" s="1"/>
      <c r="DH132" s="1" t="s">
        <v>736</v>
      </c>
      <c r="DI132" s="98" t="s">
        <v>71</v>
      </c>
      <c r="DJ132" s="6" t="s">
        <v>71</v>
      </c>
      <c r="DK132" s="98" t="s">
        <v>71</v>
      </c>
      <c r="DL132" s="6" t="s">
        <v>71</v>
      </c>
      <c r="DM132" s="6">
        <v>139.0</v>
      </c>
      <c r="DN132" s="6" t="s">
        <v>71</v>
      </c>
      <c r="DO132" s="235">
        <f t="shared" si="136"/>
        <v>0.695</v>
      </c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D132" s="255" t="s">
        <v>731</v>
      </c>
      <c r="EE132" s="1"/>
      <c r="EF132" s="1"/>
      <c r="EG132" s="1"/>
      <c r="EH132" s="257"/>
      <c r="EI132" s="257"/>
      <c r="EJ132" s="257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11"/>
      <c r="GB132" s="255" t="s">
        <v>731</v>
      </c>
      <c r="GC132" s="1"/>
      <c r="GD132" s="1"/>
      <c r="GE132" s="1"/>
      <c r="GF132" s="257"/>
      <c r="GG132" s="257"/>
      <c r="GH132" s="257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11"/>
    </row>
    <row r="133" ht="15.75" customHeight="1">
      <c r="A133" s="255" t="s">
        <v>737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9"/>
      <c r="O133" s="30"/>
      <c r="P133" s="256" t="s">
        <v>24</v>
      </c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1"/>
      <c r="AC133" s="38">
        <v>101.0</v>
      </c>
      <c r="AD133" s="30">
        <v>111.0</v>
      </c>
      <c r="AE133" s="30">
        <v>100.0</v>
      </c>
      <c r="AF133" s="30">
        <v>111.0</v>
      </c>
      <c r="AG133" s="30">
        <v>5.62</v>
      </c>
      <c r="AH133" s="30">
        <v>6.2</v>
      </c>
      <c r="AI133" s="30">
        <v>5.6</v>
      </c>
      <c r="AJ133" s="30">
        <v>6.18</v>
      </c>
      <c r="AK133" s="30">
        <v>165.0</v>
      </c>
      <c r="AL133" s="30">
        <v>182.0</v>
      </c>
      <c r="AM133" s="123" t="s">
        <v>24</v>
      </c>
      <c r="AN133" s="30">
        <v>34.2</v>
      </c>
      <c r="AO133" s="30">
        <v>37.8</v>
      </c>
      <c r="AP133" s="30">
        <v>1.91</v>
      </c>
      <c r="AQ133" s="30">
        <v>2.11</v>
      </c>
      <c r="AR133" s="30">
        <v>0.672</v>
      </c>
      <c r="AS133" s="30">
        <v>0.742</v>
      </c>
      <c r="AT133" s="30">
        <f t="shared" ref="AT133:AU133" si="158">(1-AR133*0.01)*AC133+AN133*AR133*0.01</f>
        <v>100.551104</v>
      </c>
      <c r="AU133" s="30">
        <f t="shared" si="158"/>
        <v>110.456856</v>
      </c>
      <c r="AV133" s="123" t="s">
        <v>24</v>
      </c>
      <c r="AW133" s="123" t="s">
        <v>24</v>
      </c>
      <c r="AX133" s="30">
        <v>30.3</v>
      </c>
      <c r="AY133" s="30">
        <v>31.8</v>
      </c>
      <c r="AZ133" s="30">
        <v>2.7</v>
      </c>
      <c r="BA133" s="30">
        <v>2.84</v>
      </c>
      <c r="BB133" s="123" t="s">
        <v>24</v>
      </c>
      <c r="BC133" s="123" t="s">
        <v>71</v>
      </c>
      <c r="BD133" s="30">
        <v>2.11</v>
      </c>
      <c r="BE133" s="30">
        <v>2.69</v>
      </c>
      <c r="BF133" s="30">
        <v>2510.0</v>
      </c>
      <c r="BG133" s="30">
        <v>3260.0</v>
      </c>
      <c r="BH133" s="30">
        <v>1190.0</v>
      </c>
      <c r="BI133" s="30">
        <v>1210.0</v>
      </c>
      <c r="BJ133" s="30">
        <v>2.32</v>
      </c>
      <c r="BK133" s="30">
        <v>2.44</v>
      </c>
      <c r="BL133" s="30"/>
      <c r="BM133" s="3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 t="s">
        <v>699</v>
      </c>
      <c r="CA133" s="1" t="s">
        <v>700</v>
      </c>
      <c r="CB133" s="1" t="s">
        <v>738</v>
      </c>
      <c r="CC133" s="1" t="s">
        <v>739</v>
      </c>
      <c r="CD133" s="1" t="s">
        <v>740</v>
      </c>
      <c r="CE133" s="1" t="s">
        <v>703</v>
      </c>
      <c r="CF133" s="1"/>
      <c r="CG133" s="255" t="s">
        <v>737</v>
      </c>
      <c r="CH133" s="1"/>
      <c r="CI133" s="1"/>
      <c r="CJ133" s="1"/>
      <c r="CK133" s="257">
        <f t="shared" si="154"/>
        <v>619.551104</v>
      </c>
      <c r="CL133" s="257">
        <f t="shared" si="157"/>
        <v>619.551104</v>
      </c>
      <c r="CM133" s="257">
        <f t="shared" si="155"/>
        <v>746.456856</v>
      </c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11"/>
      <c r="DF133" s="1"/>
      <c r="DH133" s="1" t="s">
        <v>741</v>
      </c>
      <c r="DI133" s="98" t="s">
        <v>71</v>
      </c>
      <c r="DJ133" s="6" t="s">
        <v>71</v>
      </c>
      <c r="DK133" s="98" t="s">
        <v>71</v>
      </c>
      <c r="DL133" s="6" t="s">
        <v>71</v>
      </c>
      <c r="DM133" s="6">
        <v>98.0</v>
      </c>
      <c r="DN133" s="6" t="s">
        <v>71</v>
      </c>
      <c r="DO133" s="235">
        <f t="shared" si="136"/>
        <v>0.49</v>
      </c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D133" s="255" t="s">
        <v>737</v>
      </c>
      <c r="EE133" s="1"/>
      <c r="EF133" s="1"/>
      <c r="EG133" s="1"/>
      <c r="EH133" s="257"/>
      <c r="EI133" s="257"/>
      <c r="EJ133" s="257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11"/>
      <c r="GB133" s="255" t="s">
        <v>737</v>
      </c>
      <c r="GC133" s="1"/>
      <c r="GD133" s="1"/>
      <c r="GE133" s="1"/>
      <c r="GF133" s="257"/>
      <c r="GG133" s="257"/>
      <c r="GH133" s="257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11"/>
    </row>
    <row r="134" ht="15.75" customHeight="1">
      <c r="A134" s="255" t="s">
        <v>742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9"/>
      <c r="O134" s="30"/>
      <c r="P134" s="256" t="s">
        <v>24</v>
      </c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1"/>
      <c r="AC134" s="38">
        <v>101.0</v>
      </c>
      <c r="AD134" s="30">
        <v>111.0</v>
      </c>
      <c r="AE134" s="30">
        <v>100.0</v>
      </c>
      <c r="AF134" s="30">
        <v>111.0</v>
      </c>
      <c r="AG134" s="30">
        <v>5.62</v>
      </c>
      <c r="AH134" s="30">
        <v>6.2</v>
      </c>
      <c r="AI134" s="30">
        <v>5.6</v>
      </c>
      <c r="AJ134" s="30">
        <v>6.18</v>
      </c>
      <c r="AK134" s="30">
        <v>165.0</v>
      </c>
      <c r="AL134" s="30">
        <v>182.0</v>
      </c>
      <c r="AM134" s="123" t="s">
        <v>24</v>
      </c>
      <c r="AN134" s="30">
        <v>34.2</v>
      </c>
      <c r="AO134" s="30">
        <v>37.8</v>
      </c>
      <c r="AP134" s="30">
        <v>1.91</v>
      </c>
      <c r="AQ134" s="30">
        <v>2.11</v>
      </c>
      <c r="AR134" s="30">
        <v>0.672</v>
      </c>
      <c r="AS134" s="30">
        <v>0.742</v>
      </c>
      <c r="AT134" s="30">
        <f t="shared" ref="AT134:AU134" si="159">(1-AR134*0.01)*AC134+AN134*AR134*0.01</f>
        <v>100.551104</v>
      </c>
      <c r="AU134" s="30">
        <f t="shared" si="159"/>
        <v>110.456856</v>
      </c>
      <c r="AV134" s="123" t="s">
        <v>24</v>
      </c>
      <c r="AW134" s="123" t="s">
        <v>24</v>
      </c>
      <c r="AX134" s="30">
        <v>30.3</v>
      </c>
      <c r="AY134" s="30">
        <v>31.8</v>
      </c>
      <c r="AZ134" s="30">
        <v>2.7</v>
      </c>
      <c r="BA134" s="30">
        <v>2.84</v>
      </c>
      <c r="BB134" s="123" t="s">
        <v>24</v>
      </c>
      <c r="BC134" s="123" t="s">
        <v>71</v>
      </c>
      <c r="BD134" s="30">
        <v>2.11</v>
      </c>
      <c r="BE134" s="30">
        <v>2.69</v>
      </c>
      <c r="BF134" s="30">
        <v>2510.0</v>
      </c>
      <c r="BG134" s="30">
        <v>3260.0</v>
      </c>
      <c r="BH134" s="30">
        <v>1190.0</v>
      </c>
      <c r="BI134" s="30">
        <v>1210.0</v>
      </c>
      <c r="BJ134" s="30">
        <v>2.32</v>
      </c>
      <c r="BK134" s="30">
        <v>2.44</v>
      </c>
      <c r="BL134" s="30"/>
      <c r="BM134" s="3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 t="s">
        <v>699</v>
      </c>
      <c r="CA134" s="1" t="s">
        <v>700</v>
      </c>
      <c r="CB134" s="1" t="s">
        <v>738</v>
      </c>
      <c r="CC134" s="1" t="s">
        <v>739</v>
      </c>
      <c r="CD134" s="1" t="s">
        <v>740</v>
      </c>
      <c r="CE134" s="1" t="s">
        <v>703</v>
      </c>
      <c r="CF134" s="1"/>
      <c r="CG134" s="255" t="s">
        <v>742</v>
      </c>
      <c r="CH134" s="1"/>
      <c r="CI134" s="1"/>
      <c r="CJ134" s="1"/>
      <c r="CK134" s="257">
        <f t="shared" si="154"/>
        <v>619.551104</v>
      </c>
      <c r="CL134" s="257">
        <f t="shared" si="157"/>
        <v>619.551104</v>
      </c>
      <c r="CM134" s="257">
        <f t="shared" si="155"/>
        <v>746.456856</v>
      </c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11"/>
      <c r="DF134" s="1"/>
      <c r="DG134" s="243"/>
      <c r="DH134" s="243" t="s">
        <v>539</v>
      </c>
      <c r="DI134" s="244" t="s">
        <v>71</v>
      </c>
      <c r="DJ134" s="244">
        <v>200.0</v>
      </c>
      <c r="DK134" s="244" t="s">
        <v>71</v>
      </c>
      <c r="DL134" s="244" t="s">
        <v>71</v>
      </c>
      <c r="DM134" s="244" t="s">
        <v>71</v>
      </c>
      <c r="DN134" s="244" t="s">
        <v>71</v>
      </c>
      <c r="DO134" s="244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D134" s="255" t="s">
        <v>742</v>
      </c>
      <c r="EE134" s="1"/>
      <c r="EF134" s="1"/>
      <c r="EG134" s="1"/>
      <c r="EH134" s="257"/>
      <c r="EI134" s="257"/>
      <c r="EJ134" s="257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11"/>
      <c r="GB134" s="255" t="s">
        <v>742</v>
      </c>
      <c r="GC134" s="1"/>
      <c r="GD134" s="1"/>
      <c r="GE134" s="1"/>
      <c r="GF134" s="257"/>
      <c r="GG134" s="257"/>
      <c r="GH134" s="257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11"/>
    </row>
    <row r="135" ht="15.75" customHeight="1">
      <c r="A135" s="255" t="s">
        <v>743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9"/>
      <c r="O135" s="30"/>
      <c r="P135" s="256" t="s">
        <v>24</v>
      </c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1"/>
      <c r="AC135" s="38">
        <v>103.0</v>
      </c>
      <c r="AD135" s="30">
        <v>114.0</v>
      </c>
      <c r="AE135" s="30">
        <v>103.0</v>
      </c>
      <c r="AF135" s="30">
        <v>113.0</v>
      </c>
      <c r="AG135" s="30">
        <v>5.82</v>
      </c>
      <c r="AH135" s="30">
        <v>6.41</v>
      </c>
      <c r="AI135" s="30">
        <v>5.79</v>
      </c>
      <c r="AJ135" s="30">
        <v>6.38</v>
      </c>
      <c r="AK135" s="30">
        <v>165.0</v>
      </c>
      <c r="AL135" s="30">
        <v>182.0</v>
      </c>
      <c r="AM135" s="123" t="s">
        <v>24</v>
      </c>
      <c r="AN135" s="30">
        <v>35.0</v>
      </c>
      <c r="AO135" s="30">
        <v>38.7</v>
      </c>
      <c r="AP135" s="30">
        <v>2.0</v>
      </c>
      <c r="AQ135" s="30">
        <v>2.18</v>
      </c>
      <c r="AR135" s="30">
        <v>0.672</v>
      </c>
      <c r="AS135" s="30">
        <v>0.742</v>
      </c>
      <c r="AT135" s="30">
        <f t="shared" ref="AT135:AU135" si="160">(1-AR135*0.01)*AC135+AN135*AR135*0.01</f>
        <v>102.54304</v>
      </c>
      <c r="AU135" s="30">
        <f t="shared" si="160"/>
        <v>113.441274</v>
      </c>
      <c r="AV135" s="123" t="s">
        <v>24</v>
      </c>
      <c r="AW135" s="123" t="s">
        <v>24</v>
      </c>
      <c r="AX135" s="30">
        <v>24.8</v>
      </c>
      <c r="AY135" s="30">
        <v>26.4</v>
      </c>
      <c r="AZ135" s="30">
        <v>2.23</v>
      </c>
      <c r="BA135" s="30">
        <v>2.34</v>
      </c>
      <c r="BB135" s="123" t="s">
        <v>24</v>
      </c>
      <c r="BC135" s="123" t="s">
        <v>71</v>
      </c>
      <c r="BD135" s="30">
        <v>3.09</v>
      </c>
      <c r="BE135" s="30">
        <v>3.72</v>
      </c>
      <c r="BF135" s="30">
        <v>3680.0</v>
      </c>
      <c r="BG135" s="30">
        <v>4470.0</v>
      </c>
      <c r="BH135" s="30">
        <v>1190.0</v>
      </c>
      <c r="BI135" s="30">
        <v>1200.0</v>
      </c>
      <c r="BJ135" s="30">
        <v>2.29</v>
      </c>
      <c r="BK135" s="30">
        <v>2.31</v>
      </c>
      <c r="BL135" s="30"/>
      <c r="BM135" s="3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 t="s">
        <v>699</v>
      </c>
      <c r="CA135" s="1" t="s">
        <v>700</v>
      </c>
      <c r="CB135" s="1" t="s">
        <v>738</v>
      </c>
      <c r="CC135" s="1" t="s">
        <v>739</v>
      </c>
      <c r="CD135" s="1" t="s">
        <v>744</v>
      </c>
      <c r="CE135" s="1" t="s">
        <v>735</v>
      </c>
      <c r="CF135" s="1"/>
      <c r="CG135" s="255" t="s">
        <v>743</v>
      </c>
      <c r="CH135" s="1"/>
      <c r="CI135" s="1"/>
      <c r="CJ135" s="1"/>
      <c r="CK135" s="257">
        <f t="shared" si="154"/>
        <v>621.54304</v>
      </c>
      <c r="CL135" s="257">
        <f t="shared" si="157"/>
        <v>621.54304</v>
      </c>
      <c r="CM135" s="257">
        <f t="shared" si="155"/>
        <v>749.441274</v>
      </c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11"/>
      <c r="DF135" s="1"/>
      <c r="DG135" s="1"/>
      <c r="DH135" s="1" t="s">
        <v>745</v>
      </c>
      <c r="DI135" s="98" t="s">
        <v>71</v>
      </c>
      <c r="DJ135" s="6" t="s">
        <v>71</v>
      </c>
      <c r="DK135" s="98" t="s">
        <v>71</v>
      </c>
      <c r="DL135" s="6" t="s">
        <v>71</v>
      </c>
      <c r="DM135" s="143">
        <v>0.841</v>
      </c>
      <c r="DN135" s="6" t="s">
        <v>71</v>
      </c>
      <c r="DO135" s="6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D135" s="255" t="s">
        <v>743</v>
      </c>
      <c r="EE135" s="1"/>
      <c r="EF135" s="1"/>
      <c r="EG135" s="1"/>
      <c r="EH135" s="257"/>
      <c r="EI135" s="257"/>
      <c r="EJ135" s="257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11"/>
      <c r="GB135" s="255" t="s">
        <v>743</v>
      </c>
      <c r="GC135" s="1"/>
      <c r="GD135" s="1"/>
      <c r="GE135" s="1"/>
      <c r="GF135" s="257"/>
      <c r="GG135" s="257"/>
      <c r="GH135" s="257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11"/>
    </row>
    <row r="136" ht="15.75" customHeight="1">
      <c r="A136" s="255" t="s">
        <v>746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9"/>
      <c r="O136" s="30"/>
      <c r="P136" s="256" t="s">
        <v>24</v>
      </c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1"/>
      <c r="AC136" s="38">
        <v>268.0</v>
      </c>
      <c r="AD136" s="30">
        <v>296.0</v>
      </c>
      <c r="AE136" s="30">
        <v>268.0</v>
      </c>
      <c r="AF136" s="30">
        <v>296.0</v>
      </c>
      <c r="AG136" s="30">
        <v>17.9</v>
      </c>
      <c r="AH136" s="30">
        <v>19.7</v>
      </c>
      <c r="AI136" s="30">
        <v>17.9</v>
      </c>
      <c r="AJ136" s="30">
        <v>19.7</v>
      </c>
      <c r="AK136" s="30">
        <v>527.0</v>
      </c>
      <c r="AL136" s="30">
        <v>583.0</v>
      </c>
      <c r="AM136" s="123" t="s">
        <v>71</v>
      </c>
      <c r="AN136" s="30">
        <v>0.0</v>
      </c>
      <c r="AO136" s="30">
        <v>0.0</v>
      </c>
      <c r="AP136" s="30">
        <v>0.0</v>
      </c>
      <c r="AQ136" s="30">
        <v>0.0</v>
      </c>
      <c r="AR136" s="30">
        <v>0.0</v>
      </c>
      <c r="AS136" s="30">
        <v>0.0</v>
      </c>
      <c r="AT136" s="30">
        <f t="shared" ref="AT136:AU136" si="161">(1-AR136*0.01)*AC136+AN136*AR136*0.01</f>
        <v>268</v>
      </c>
      <c r="AU136" s="30">
        <f t="shared" si="161"/>
        <v>296</v>
      </c>
      <c r="AV136" s="123" t="s">
        <v>24</v>
      </c>
      <c r="AW136" s="123" t="s">
        <v>24</v>
      </c>
      <c r="AX136" s="30">
        <v>30.6</v>
      </c>
      <c r="AY136" s="30">
        <v>32.2</v>
      </c>
      <c r="AZ136" s="30">
        <v>2.88</v>
      </c>
      <c r="BA136" s="30">
        <v>3.02</v>
      </c>
      <c r="BB136" s="123" t="s">
        <v>24</v>
      </c>
      <c r="BC136" s="123" t="s">
        <v>71</v>
      </c>
      <c r="BD136" s="30">
        <v>6.63</v>
      </c>
      <c r="BE136" s="30">
        <v>9.72</v>
      </c>
      <c r="BF136" s="30">
        <v>8420.0</v>
      </c>
      <c r="BG136" s="30">
        <v>12500.0</v>
      </c>
      <c r="BH136" s="30">
        <v>1270.0</v>
      </c>
      <c r="BI136" s="30">
        <v>1290.0</v>
      </c>
      <c r="BJ136" s="30">
        <v>13.5</v>
      </c>
      <c r="BK136" s="30">
        <v>14.1</v>
      </c>
      <c r="BL136" s="30"/>
      <c r="BM136" s="3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 t="s">
        <v>699</v>
      </c>
      <c r="CA136" s="1" t="s">
        <v>700</v>
      </c>
      <c r="CB136" s="1" t="s">
        <v>738</v>
      </c>
      <c r="CC136" s="1" t="s">
        <v>739</v>
      </c>
      <c r="CD136" s="1" t="s">
        <v>744</v>
      </c>
      <c r="CE136" s="1" t="s">
        <v>735</v>
      </c>
      <c r="CF136" s="1"/>
      <c r="CG136" s="255" t="s">
        <v>746</v>
      </c>
      <c r="CH136" s="1"/>
      <c r="CI136" s="1"/>
      <c r="CJ136" s="1"/>
      <c r="CK136" s="257">
        <f t="shared" si="154"/>
        <v>787</v>
      </c>
      <c r="CL136" s="257">
        <f t="shared" si="157"/>
        <v>787</v>
      </c>
      <c r="CM136" s="257">
        <f t="shared" si="155"/>
        <v>932</v>
      </c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11"/>
      <c r="DF136" s="1"/>
      <c r="DG136" s="1"/>
      <c r="DH136" s="1"/>
      <c r="DI136" s="98" t="s">
        <v>71</v>
      </c>
      <c r="DJ136" s="6" t="s">
        <v>71</v>
      </c>
      <c r="DK136" s="98" t="s">
        <v>71</v>
      </c>
      <c r="DL136" s="6" t="s">
        <v>71</v>
      </c>
      <c r="DM136" s="98"/>
      <c r="DN136" s="6" t="s">
        <v>71</v>
      </c>
      <c r="DO136" s="6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D136" s="255" t="s">
        <v>746</v>
      </c>
      <c r="EE136" s="1"/>
      <c r="EF136" s="1"/>
      <c r="EG136" s="1"/>
      <c r="EH136" s="257"/>
      <c r="EI136" s="257"/>
      <c r="EJ136" s="257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11"/>
      <c r="GB136" s="255" t="s">
        <v>746</v>
      </c>
      <c r="GC136" s="1"/>
      <c r="GD136" s="1"/>
      <c r="GE136" s="1"/>
      <c r="GF136" s="257"/>
      <c r="GG136" s="257"/>
      <c r="GH136" s="257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11"/>
    </row>
    <row r="137" ht="15.75" customHeight="1">
      <c r="A137" s="255" t="s">
        <v>747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9"/>
      <c r="O137" s="30"/>
      <c r="P137" s="256" t="s">
        <v>24</v>
      </c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1"/>
      <c r="AC137" s="38">
        <v>108.0</v>
      </c>
      <c r="AD137" s="30">
        <v>119.0</v>
      </c>
      <c r="AE137" s="30">
        <v>108.0</v>
      </c>
      <c r="AF137" s="30">
        <v>119.0</v>
      </c>
      <c r="AG137" s="30">
        <v>6.24</v>
      </c>
      <c r="AH137" s="30">
        <v>6.88</v>
      </c>
      <c r="AI137" s="30">
        <v>6.24</v>
      </c>
      <c r="AJ137" s="30">
        <v>6.88</v>
      </c>
      <c r="AK137" s="30">
        <v>149.0</v>
      </c>
      <c r="AL137" s="30">
        <v>157.0</v>
      </c>
      <c r="AM137" s="123" t="s">
        <v>24</v>
      </c>
      <c r="AN137" s="30">
        <v>36.7</v>
      </c>
      <c r="AO137" s="30">
        <v>40.5</v>
      </c>
      <c r="AP137" s="30">
        <v>2.12</v>
      </c>
      <c r="AQ137" s="30">
        <v>2.34</v>
      </c>
      <c r="AR137" s="30">
        <v>0.1</v>
      </c>
      <c r="AS137" s="30">
        <v>0.1</v>
      </c>
      <c r="AT137" s="30">
        <f t="shared" ref="AT137:AU137" si="162">(1-AR137*0.01)*AC137+AN137*AR137*0.01</f>
        <v>107.9287</v>
      </c>
      <c r="AU137" s="30">
        <f t="shared" si="162"/>
        <v>118.9215</v>
      </c>
      <c r="AV137" s="123" t="s">
        <v>24</v>
      </c>
      <c r="AW137" s="123" t="s">
        <v>24</v>
      </c>
      <c r="AX137" s="30">
        <v>28.0</v>
      </c>
      <c r="AY137" s="30">
        <v>29.4</v>
      </c>
      <c r="AZ137" s="30">
        <v>2.52</v>
      </c>
      <c r="BA137" s="30">
        <v>2.65</v>
      </c>
      <c r="BB137" s="123" t="s">
        <v>24</v>
      </c>
      <c r="BC137" s="123" t="s">
        <v>71</v>
      </c>
      <c r="BD137" s="30">
        <v>2.18</v>
      </c>
      <c r="BE137" s="30">
        <v>3.26</v>
      </c>
      <c r="BF137" s="30">
        <v>2620.0</v>
      </c>
      <c r="BG137" s="30">
        <v>4170.0</v>
      </c>
      <c r="BH137" s="30">
        <v>1200.0</v>
      </c>
      <c r="BI137" s="30">
        <v>1280.0</v>
      </c>
      <c r="BJ137" s="30">
        <v>1.9</v>
      </c>
      <c r="BK137" s="30">
        <v>2.4</v>
      </c>
      <c r="BL137" s="30"/>
      <c r="BM137" s="3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 t="s">
        <v>674</v>
      </c>
      <c r="CA137" s="1" t="s">
        <v>748</v>
      </c>
      <c r="CB137" s="1" t="s">
        <v>749</v>
      </c>
      <c r="CC137" s="1" t="s">
        <v>720</v>
      </c>
      <c r="CD137" s="1" t="s">
        <v>750</v>
      </c>
      <c r="CE137" s="1" t="s">
        <v>744</v>
      </c>
      <c r="CF137" s="1"/>
      <c r="CG137" s="255" t="s">
        <v>747</v>
      </c>
      <c r="CH137" s="1"/>
      <c r="CI137" s="1"/>
      <c r="CJ137" s="1"/>
      <c r="CK137" s="257">
        <f t="shared" si="154"/>
        <v>626.9287</v>
      </c>
      <c r="CL137" s="257">
        <f t="shared" si="157"/>
        <v>626.9287</v>
      </c>
      <c r="CM137" s="257">
        <f t="shared" si="155"/>
        <v>754.9215</v>
      </c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11"/>
      <c r="DF137" s="1"/>
      <c r="DG137" s="1"/>
      <c r="DH137" s="1" t="s">
        <v>751</v>
      </c>
      <c r="DI137" s="98" t="s">
        <v>71</v>
      </c>
      <c r="DJ137" s="6" t="s">
        <v>71</v>
      </c>
      <c r="DK137" s="98" t="s">
        <v>71</v>
      </c>
      <c r="DL137" s="6" t="s">
        <v>71</v>
      </c>
      <c r="DM137" s="143">
        <v>1.15</v>
      </c>
      <c r="DN137" s="6" t="s">
        <v>71</v>
      </c>
      <c r="DO137" s="6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D137" s="255" t="s">
        <v>747</v>
      </c>
      <c r="EE137" s="1"/>
      <c r="EF137" s="1"/>
      <c r="EG137" s="1"/>
      <c r="EH137" s="257"/>
      <c r="EI137" s="257"/>
      <c r="EJ137" s="257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11"/>
      <c r="GB137" s="255" t="s">
        <v>747</v>
      </c>
      <c r="GC137" s="1"/>
      <c r="GD137" s="1"/>
      <c r="GE137" s="1"/>
      <c r="GF137" s="257"/>
      <c r="GG137" s="257"/>
      <c r="GH137" s="257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11"/>
    </row>
    <row r="138" ht="15.75" customHeight="1">
      <c r="A138" s="255" t="s">
        <v>752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9"/>
      <c r="O138" s="30"/>
      <c r="P138" s="256" t="s">
        <v>24</v>
      </c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1"/>
      <c r="AC138" s="38">
        <v>96.4</v>
      </c>
      <c r="AD138" s="30">
        <v>106.0</v>
      </c>
      <c r="AE138" s="30">
        <v>96.4</v>
      </c>
      <c r="AF138" s="30">
        <v>106.0</v>
      </c>
      <c r="AG138" s="30">
        <v>5.95</v>
      </c>
      <c r="AH138" s="30">
        <v>6.56</v>
      </c>
      <c r="AI138" s="30">
        <v>5.95</v>
      </c>
      <c r="AJ138" s="30">
        <v>6.56</v>
      </c>
      <c r="AK138" s="30">
        <v>149.0</v>
      </c>
      <c r="AL138" s="30">
        <v>157.0</v>
      </c>
      <c r="AM138" s="123" t="s">
        <v>24</v>
      </c>
      <c r="AN138" s="30">
        <v>32.7</v>
      </c>
      <c r="AO138" s="30">
        <v>36.2</v>
      </c>
      <c r="AP138" s="30">
        <v>2.0</v>
      </c>
      <c r="AQ138" s="30">
        <v>2.23</v>
      </c>
      <c r="AR138" s="30">
        <v>0.1</v>
      </c>
      <c r="AS138" s="30">
        <v>0.1</v>
      </c>
      <c r="AT138" s="30">
        <f t="shared" ref="AT138:AU138" si="163">(1-AR138*0.01)*AC138+AN138*AR138*0.01</f>
        <v>96.3363</v>
      </c>
      <c r="AU138" s="30">
        <f t="shared" si="163"/>
        <v>105.9302</v>
      </c>
      <c r="AV138" s="123" t="s">
        <v>24</v>
      </c>
      <c r="AW138" s="123" t="s">
        <v>24</v>
      </c>
      <c r="AX138" s="30">
        <v>26.7</v>
      </c>
      <c r="AY138" s="30">
        <v>28.0</v>
      </c>
      <c r="AZ138" s="30">
        <v>2.47</v>
      </c>
      <c r="BA138" s="30">
        <v>2.6</v>
      </c>
      <c r="BB138" s="123" t="s">
        <v>24</v>
      </c>
      <c r="BC138" s="123" t="s">
        <v>71</v>
      </c>
      <c r="BD138" s="30">
        <v>1.66</v>
      </c>
      <c r="BE138" s="30">
        <v>3.05</v>
      </c>
      <c r="BF138" s="30">
        <v>1990.0</v>
      </c>
      <c r="BG138" s="30">
        <v>3720.0</v>
      </c>
      <c r="BH138" s="30">
        <v>1200.0</v>
      </c>
      <c r="BI138" s="30">
        <v>1220.0</v>
      </c>
      <c r="BJ138" s="30">
        <v>2.09</v>
      </c>
      <c r="BK138" s="30">
        <v>2.26</v>
      </c>
      <c r="BL138" s="30"/>
      <c r="BM138" s="3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 t="s">
        <v>753</v>
      </c>
      <c r="CA138" s="1" t="s">
        <v>754</v>
      </c>
      <c r="CB138" s="1" t="s">
        <v>755</v>
      </c>
      <c r="CC138" s="1" t="s">
        <v>756</v>
      </c>
      <c r="CD138" s="1">
        <v>2.0</v>
      </c>
      <c r="CE138" s="1" t="s">
        <v>757</v>
      </c>
      <c r="CF138" s="1"/>
      <c r="CG138" s="255" t="s">
        <v>752</v>
      </c>
      <c r="CH138" s="1"/>
      <c r="CI138" s="1"/>
      <c r="CJ138" s="1"/>
      <c r="CK138" s="257">
        <f t="shared" si="154"/>
        <v>615.3363</v>
      </c>
      <c r="CL138" s="257">
        <f t="shared" si="157"/>
        <v>615.3363</v>
      </c>
      <c r="CM138" s="257">
        <f t="shared" si="155"/>
        <v>741.9302</v>
      </c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11"/>
      <c r="DF138" s="1"/>
      <c r="DG138" s="1"/>
      <c r="DH138" s="1"/>
      <c r="DI138" s="98" t="s">
        <v>71</v>
      </c>
      <c r="DJ138" s="6" t="s">
        <v>71</v>
      </c>
      <c r="DK138" s="98" t="s">
        <v>71</v>
      </c>
      <c r="DL138" s="6" t="s">
        <v>71</v>
      </c>
      <c r="DM138" s="98"/>
      <c r="DN138" s="6" t="s">
        <v>71</v>
      </c>
      <c r="DO138" s="6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D138" s="255" t="s">
        <v>752</v>
      </c>
      <c r="EE138" s="1"/>
      <c r="EF138" s="1"/>
      <c r="EG138" s="1"/>
      <c r="EH138" s="257"/>
      <c r="EI138" s="257"/>
      <c r="EJ138" s="257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11"/>
      <c r="GB138" s="255" t="s">
        <v>752</v>
      </c>
      <c r="GC138" s="1"/>
      <c r="GD138" s="1"/>
      <c r="GE138" s="1"/>
      <c r="GF138" s="257"/>
      <c r="GG138" s="257"/>
      <c r="GH138" s="257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11"/>
    </row>
    <row r="139" ht="15.75" customHeight="1">
      <c r="A139" s="259" t="s">
        <v>758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9"/>
      <c r="O139" s="30"/>
      <c r="P139" s="30"/>
      <c r="Q139" s="30"/>
      <c r="R139" s="30"/>
      <c r="S139" s="30"/>
      <c r="T139" s="260" t="s">
        <v>24</v>
      </c>
      <c r="U139" s="30"/>
      <c r="V139" s="30"/>
      <c r="W139" s="30"/>
      <c r="X139" s="30"/>
      <c r="Y139" s="30"/>
      <c r="Z139" s="30"/>
      <c r="AA139" s="30"/>
      <c r="AB139" s="31"/>
      <c r="AC139" s="38">
        <v>220.0</v>
      </c>
      <c r="AD139" s="30">
        <v>243.0</v>
      </c>
      <c r="AE139" s="30">
        <v>219.0</v>
      </c>
      <c r="AF139" s="30">
        <v>242.0</v>
      </c>
      <c r="AG139" s="30">
        <v>3.81</v>
      </c>
      <c r="AH139" s="30">
        <v>4.2</v>
      </c>
      <c r="AI139" s="30">
        <v>3.79</v>
      </c>
      <c r="AJ139" s="30">
        <v>4.18</v>
      </c>
      <c r="AK139" s="30">
        <v>8440.0</v>
      </c>
      <c r="AL139" s="30">
        <v>9300.0</v>
      </c>
      <c r="AM139" s="123" t="s">
        <v>24</v>
      </c>
      <c r="AN139" s="30">
        <v>74.7</v>
      </c>
      <c r="AO139" s="30">
        <v>82.5</v>
      </c>
      <c r="AP139" s="30">
        <v>1.3</v>
      </c>
      <c r="AQ139" s="30">
        <v>1.43</v>
      </c>
      <c r="AR139" s="30">
        <v>0.672</v>
      </c>
      <c r="AS139" s="30">
        <v>0.742</v>
      </c>
      <c r="AT139" s="30">
        <f t="shared" ref="AT139:AU139" si="164">(1-AR139*0.01)*AC139+AN139*AR139*0.01</f>
        <v>219.023584</v>
      </c>
      <c r="AU139" s="30">
        <f t="shared" si="164"/>
        <v>241.80909</v>
      </c>
      <c r="AV139" s="123" t="s">
        <v>24</v>
      </c>
      <c r="AW139" s="123" t="s">
        <v>24</v>
      </c>
      <c r="AX139" s="30">
        <v>35.4</v>
      </c>
      <c r="AY139" s="30">
        <v>37.2</v>
      </c>
      <c r="AZ139" s="30">
        <v>2.58</v>
      </c>
      <c r="BA139" s="30">
        <v>2.71</v>
      </c>
      <c r="BB139" s="123" t="s">
        <v>24</v>
      </c>
      <c r="BC139" s="123" t="s">
        <v>71</v>
      </c>
      <c r="BD139" s="30">
        <v>12.2</v>
      </c>
      <c r="BE139" s="30">
        <v>14.1</v>
      </c>
      <c r="BF139" s="30">
        <v>12800.0</v>
      </c>
      <c r="BG139" s="30">
        <v>15200.0</v>
      </c>
      <c r="BH139" s="30">
        <v>1050.0</v>
      </c>
      <c r="BI139" s="30">
        <v>1080.0</v>
      </c>
      <c r="BJ139" s="30">
        <v>1.16</v>
      </c>
      <c r="BK139" s="30">
        <v>1.2</v>
      </c>
      <c r="BL139" s="30"/>
      <c r="BM139" s="3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 t="s">
        <v>759</v>
      </c>
      <c r="CA139" s="1" t="s">
        <v>760</v>
      </c>
      <c r="CB139" s="1" t="s">
        <v>761</v>
      </c>
      <c r="CC139" s="1" t="s">
        <v>675</v>
      </c>
      <c r="CD139" s="1" t="s">
        <v>727</v>
      </c>
      <c r="CE139" s="1" t="s">
        <v>678</v>
      </c>
      <c r="CF139" s="1"/>
      <c r="CG139" s="259" t="s">
        <v>758</v>
      </c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261">
        <f t="shared" ref="CW139:CW142" si="166">AT139+$DN$61</f>
        <v>291.023584</v>
      </c>
      <c r="CX139" s="261">
        <f t="shared" ref="CX139:CX142" si="167">(AT139+AU139)/2+$DO$61</f>
        <v>367.216337</v>
      </c>
      <c r="CY139" s="261">
        <f t="shared" ref="CY139:CY142" si="168">AU139+$DP$61</f>
        <v>443.40909</v>
      </c>
      <c r="CZ139" s="1"/>
      <c r="DA139" s="1"/>
      <c r="DB139" s="1"/>
      <c r="DC139" s="1"/>
      <c r="DD139" s="1"/>
      <c r="DE139" s="111"/>
      <c r="DF139" s="1"/>
      <c r="DG139" s="1"/>
      <c r="DH139" s="1" t="s">
        <v>762</v>
      </c>
      <c r="DI139" s="98" t="s">
        <v>71</v>
      </c>
      <c r="DJ139" s="6" t="s">
        <v>71</v>
      </c>
      <c r="DK139" s="98" t="s">
        <v>71</v>
      </c>
      <c r="DL139" s="6" t="s">
        <v>71</v>
      </c>
      <c r="DM139" s="143" t="s">
        <v>71</v>
      </c>
      <c r="DN139" s="6" t="s">
        <v>71</v>
      </c>
      <c r="DO139" s="6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D139" s="259" t="s">
        <v>758</v>
      </c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261"/>
      <c r="EU139" s="261"/>
      <c r="EV139" s="261"/>
      <c r="EW139" s="1"/>
      <c r="EX139" s="1"/>
      <c r="EY139" s="1"/>
      <c r="EZ139" s="1"/>
      <c r="FA139" s="1"/>
      <c r="FB139" s="111"/>
      <c r="GB139" s="259" t="s">
        <v>758</v>
      </c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261"/>
      <c r="GS139" s="261"/>
      <c r="GT139" s="261"/>
      <c r="GU139" s="1"/>
      <c r="GV139" s="1"/>
      <c r="GW139" s="1"/>
      <c r="GX139" s="1"/>
      <c r="GY139" s="1"/>
      <c r="GZ139" s="111"/>
    </row>
    <row r="140" ht="15.75" customHeight="1">
      <c r="A140" s="259" t="s">
        <v>763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9"/>
      <c r="O140" s="30"/>
      <c r="P140" s="30"/>
      <c r="Q140" s="30"/>
      <c r="R140" s="30"/>
      <c r="S140" s="30"/>
      <c r="T140" s="260" t="s">
        <v>24</v>
      </c>
      <c r="U140" s="30"/>
      <c r="V140" s="30"/>
      <c r="W140" s="30"/>
      <c r="X140" s="30"/>
      <c r="Y140" s="30"/>
      <c r="Z140" s="30"/>
      <c r="AA140" s="30"/>
      <c r="AB140" s="31"/>
      <c r="AC140" s="38">
        <v>139.0</v>
      </c>
      <c r="AD140" s="30">
        <v>153.0</v>
      </c>
      <c r="AE140" s="30">
        <v>138.0</v>
      </c>
      <c r="AF140" s="30">
        <v>153.0</v>
      </c>
      <c r="AG140" s="30">
        <v>7.1</v>
      </c>
      <c r="AH140" s="30">
        <v>7.83</v>
      </c>
      <c r="AI140" s="30">
        <v>7.07</v>
      </c>
      <c r="AJ140" s="30">
        <v>7.8</v>
      </c>
      <c r="AK140" s="30">
        <v>176.0</v>
      </c>
      <c r="AL140" s="30">
        <v>194.0</v>
      </c>
      <c r="AM140" s="123" t="s">
        <v>24</v>
      </c>
      <c r="AN140" s="30">
        <v>47.1</v>
      </c>
      <c r="AO140" s="30">
        <v>52.1</v>
      </c>
      <c r="AP140" s="30">
        <v>2.41</v>
      </c>
      <c r="AQ140" s="30">
        <v>2.66</v>
      </c>
      <c r="AR140" s="30">
        <v>0.672</v>
      </c>
      <c r="AS140" s="30">
        <v>0.742</v>
      </c>
      <c r="AT140" s="30">
        <f t="shared" ref="AT140:AU140" si="165">(1-AR140*0.01)*AC140+AN140*AR140*0.01</f>
        <v>138.382432</v>
      </c>
      <c r="AU140" s="30">
        <f t="shared" si="165"/>
        <v>152.251322</v>
      </c>
      <c r="AV140" s="123" t="s">
        <v>24</v>
      </c>
      <c r="AW140" s="123" t="s">
        <v>24</v>
      </c>
      <c r="AX140" s="30">
        <v>36.0</v>
      </c>
      <c r="AY140" s="30">
        <v>37.9</v>
      </c>
      <c r="AZ140" s="30">
        <v>2.61</v>
      </c>
      <c r="BA140" s="30">
        <v>2.75</v>
      </c>
      <c r="BB140" s="123" t="s">
        <v>24</v>
      </c>
      <c r="BC140" s="123" t="s">
        <v>71</v>
      </c>
      <c r="BD140" s="30">
        <v>5.63</v>
      </c>
      <c r="BE140" s="30">
        <v>7.59</v>
      </c>
      <c r="BF140" s="30">
        <v>5800.0</v>
      </c>
      <c r="BG140" s="30">
        <v>7890.0</v>
      </c>
      <c r="BH140" s="30">
        <v>1030.0</v>
      </c>
      <c r="BI140" s="30">
        <v>1040.0</v>
      </c>
      <c r="BJ140" s="262">
        <v>0.35</v>
      </c>
      <c r="BK140" s="262">
        <v>0.42</v>
      </c>
      <c r="BL140" s="30"/>
      <c r="BM140" s="3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 t="s">
        <v>759</v>
      </c>
      <c r="CA140" s="1" t="s">
        <v>675</v>
      </c>
      <c r="CB140" s="1" t="s">
        <v>764</v>
      </c>
      <c r="CC140" s="1" t="s">
        <v>765</v>
      </c>
      <c r="CD140" s="1" t="s">
        <v>634</v>
      </c>
      <c r="CE140" s="1" t="s">
        <v>766</v>
      </c>
      <c r="CF140" s="1"/>
      <c r="CG140" s="259" t="s">
        <v>763</v>
      </c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261">
        <f t="shared" si="166"/>
        <v>210.382432</v>
      </c>
      <c r="CX140" s="261">
        <f t="shared" si="167"/>
        <v>282.116877</v>
      </c>
      <c r="CY140" s="261">
        <f t="shared" si="168"/>
        <v>353.851322</v>
      </c>
      <c r="CZ140" s="1"/>
      <c r="DA140" s="1"/>
      <c r="DB140" s="1"/>
      <c r="DC140" s="1"/>
      <c r="DD140" s="1"/>
      <c r="DE140" s="111"/>
      <c r="DF140" s="1"/>
      <c r="DG140" s="1"/>
      <c r="DH140" s="1"/>
      <c r="DI140" s="98" t="s">
        <v>71</v>
      </c>
      <c r="DJ140" s="6" t="s">
        <v>71</v>
      </c>
      <c r="DK140" s="98" t="s">
        <v>71</v>
      </c>
      <c r="DL140" s="6" t="s">
        <v>71</v>
      </c>
      <c r="DM140" s="98"/>
      <c r="DN140" s="6" t="s">
        <v>71</v>
      </c>
      <c r="DO140" s="6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D140" s="259" t="s">
        <v>763</v>
      </c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261"/>
      <c r="EU140" s="261"/>
      <c r="EV140" s="261"/>
      <c r="EW140" s="1"/>
      <c r="EX140" s="1"/>
      <c r="EY140" s="1"/>
      <c r="EZ140" s="1"/>
      <c r="FA140" s="1"/>
      <c r="FB140" s="111"/>
      <c r="GB140" s="259" t="s">
        <v>763</v>
      </c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261"/>
      <c r="GS140" s="261"/>
      <c r="GT140" s="261"/>
      <c r="GU140" s="1"/>
      <c r="GV140" s="1"/>
      <c r="GW140" s="1"/>
      <c r="GX140" s="1"/>
      <c r="GY140" s="1"/>
      <c r="GZ140" s="111"/>
    </row>
    <row r="141" ht="15.75" customHeight="1">
      <c r="A141" s="259" t="s">
        <v>767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9"/>
      <c r="O141" s="30"/>
      <c r="P141" s="30"/>
      <c r="Q141" s="30"/>
      <c r="R141" s="30"/>
      <c r="S141" s="30"/>
      <c r="T141" s="260" t="s">
        <v>24</v>
      </c>
      <c r="U141" s="30"/>
      <c r="V141" s="30"/>
      <c r="W141" s="30"/>
      <c r="X141" s="30"/>
      <c r="Y141" s="30"/>
      <c r="Z141" s="30"/>
      <c r="AA141" s="30"/>
      <c r="AB141" s="31"/>
      <c r="AC141" s="38">
        <v>210.0</v>
      </c>
      <c r="AD141" s="30">
        <v>232.0</v>
      </c>
      <c r="AE141" s="30">
        <v>209.0</v>
      </c>
      <c r="AF141" s="30">
        <v>231.0</v>
      </c>
      <c r="AG141" s="30">
        <v>5.13</v>
      </c>
      <c r="AH141" s="30">
        <v>5.66</v>
      </c>
      <c r="AI141" s="30">
        <v>5.1</v>
      </c>
      <c r="AJ141" s="30">
        <v>5.63</v>
      </c>
      <c r="AK141" s="30">
        <v>8440.0</v>
      </c>
      <c r="AL141" s="30">
        <v>9330.0</v>
      </c>
      <c r="AM141" s="123" t="s">
        <v>24</v>
      </c>
      <c r="AN141" s="30">
        <v>71.4</v>
      </c>
      <c r="AO141" s="30">
        <v>78.9</v>
      </c>
      <c r="AP141" s="30">
        <v>1.8</v>
      </c>
      <c r="AQ141" s="30">
        <v>1.98</v>
      </c>
      <c r="AR141" s="30">
        <v>0.672</v>
      </c>
      <c r="AS141" s="30">
        <v>0.742</v>
      </c>
      <c r="AT141" s="30">
        <f t="shared" ref="AT141:AU141" si="169">(1-AR141*0.01)*AC141+AN141*AR141*0.01</f>
        <v>209.068608</v>
      </c>
      <c r="AU141" s="30">
        <f t="shared" si="169"/>
        <v>230.863998</v>
      </c>
      <c r="AV141" s="123" t="s">
        <v>24</v>
      </c>
      <c r="AW141" s="123" t="s">
        <v>24</v>
      </c>
      <c r="AX141" s="30">
        <v>35.1</v>
      </c>
      <c r="AY141" s="30">
        <v>36.9</v>
      </c>
      <c r="AZ141" s="30">
        <v>2.58</v>
      </c>
      <c r="BA141" s="30">
        <v>2.71</v>
      </c>
      <c r="BB141" s="123" t="s">
        <v>24</v>
      </c>
      <c r="BC141" s="123" t="s">
        <v>71</v>
      </c>
      <c r="BD141" s="30">
        <v>6.9</v>
      </c>
      <c r="BE141" s="30">
        <v>9.21</v>
      </c>
      <c r="BF141" s="30">
        <v>7530.0</v>
      </c>
      <c r="BG141" s="30">
        <v>10100.0</v>
      </c>
      <c r="BH141" s="30">
        <v>1090.0</v>
      </c>
      <c r="BI141" s="30">
        <v>1100.0</v>
      </c>
      <c r="BJ141" s="30">
        <v>1.6</v>
      </c>
      <c r="BK141" s="30">
        <v>1.68</v>
      </c>
      <c r="BL141" s="30"/>
      <c r="BM141" s="3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 t="s">
        <v>524</v>
      </c>
      <c r="CA141" s="1" t="s">
        <v>768</v>
      </c>
      <c r="CB141" s="1" t="s">
        <v>769</v>
      </c>
      <c r="CC141" s="1" t="s">
        <v>770</v>
      </c>
      <c r="CD141" s="1" t="s">
        <v>771</v>
      </c>
      <c r="CE141" s="1" t="s">
        <v>772</v>
      </c>
      <c r="CF141" s="1"/>
      <c r="CG141" s="259" t="s">
        <v>767</v>
      </c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261">
        <f t="shared" si="166"/>
        <v>281.068608</v>
      </c>
      <c r="CX141" s="261">
        <f t="shared" si="167"/>
        <v>356.766303</v>
      </c>
      <c r="CY141" s="261">
        <f t="shared" si="168"/>
        <v>432.463998</v>
      </c>
      <c r="CZ141" s="1"/>
      <c r="DA141" s="1"/>
      <c r="DB141" s="1"/>
      <c r="DC141" s="1"/>
      <c r="DD141" s="1"/>
      <c r="DE141" s="111"/>
      <c r="DF141" s="1"/>
      <c r="DG141" s="1"/>
      <c r="DH141" s="1" t="s">
        <v>773</v>
      </c>
      <c r="DI141" s="98" t="s">
        <v>71</v>
      </c>
      <c r="DJ141" s="6" t="s">
        <v>71</v>
      </c>
      <c r="DK141" s="98" t="s">
        <v>71</v>
      </c>
      <c r="DL141" s="6" t="s">
        <v>71</v>
      </c>
      <c r="DM141" s="143">
        <v>1.569</v>
      </c>
      <c r="DN141" s="6" t="s">
        <v>71</v>
      </c>
      <c r="DO141" s="6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D141" s="259" t="s">
        <v>767</v>
      </c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261"/>
      <c r="EU141" s="261"/>
      <c r="EV141" s="261"/>
      <c r="EW141" s="1"/>
      <c r="EX141" s="1"/>
      <c r="EY141" s="1"/>
      <c r="EZ141" s="1"/>
      <c r="FA141" s="1"/>
      <c r="FB141" s="111"/>
      <c r="GB141" s="259" t="s">
        <v>767</v>
      </c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261"/>
      <c r="GS141" s="261"/>
      <c r="GT141" s="261"/>
      <c r="GU141" s="1"/>
      <c r="GV141" s="1"/>
      <c r="GW141" s="1"/>
      <c r="GX141" s="1"/>
      <c r="GY141" s="1"/>
      <c r="GZ141" s="111"/>
    </row>
    <row r="142" ht="15.75" customHeight="1">
      <c r="A142" s="259" t="s">
        <v>774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9"/>
      <c r="O142" s="30"/>
      <c r="P142" s="30"/>
      <c r="Q142" s="30"/>
      <c r="R142" s="30"/>
      <c r="S142" s="30"/>
      <c r="T142" s="260" t="s">
        <v>24</v>
      </c>
      <c r="U142" s="30"/>
      <c r="V142" s="30"/>
      <c r="W142" s="30"/>
      <c r="X142" s="30"/>
      <c r="Y142" s="30"/>
      <c r="Z142" s="30"/>
      <c r="AA142" s="30"/>
      <c r="AB142" s="31"/>
      <c r="AC142" s="38">
        <v>133.0</v>
      </c>
      <c r="AD142" s="30">
        <v>146.0</v>
      </c>
      <c r="AE142" s="30">
        <v>132.0</v>
      </c>
      <c r="AF142" s="30">
        <v>146.0</v>
      </c>
      <c r="AG142" s="30">
        <v>6.77</v>
      </c>
      <c r="AH142" s="30">
        <v>7.46</v>
      </c>
      <c r="AI142" s="30">
        <v>6.74</v>
      </c>
      <c r="AJ142" s="30">
        <v>7.43</v>
      </c>
      <c r="AK142" s="30">
        <v>742.0</v>
      </c>
      <c r="AL142" s="30">
        <v>820.0</v>
      </c>
      <c r="AM142" s="123" t="s">
        <v>24</v>
      </c>
      <c r="AN142" s="30">
        <v>45.0</v>
      </c>
      <c r="AO142" s="30">
        <v>49.7</v>
      </c>
      <c r="AP142" s="30">
        <v>2.3</v>
      </c>
      <c r="AQ142" s="30">
        <v>2.54</v>
      </c>
      <c r="AR142" s="30">
        <v>0.672</v>
      </c>
      <c r="AS142" s="30">
        <v>0.742</v>
      </c>
      <c r="AT142" s="30">
        <f t="shared" ref="AT142:AU142" si="170">(1-AR142*0.01)*AC142+AN142*AR142*0.01</f>
        <v>132.40864</v>
      </c>
      <c r="AU142" s="30">
        <f t="shared" si="170"/>
        <v>145.285454</v>
      </c>
      <c r="AV142" s="123" t="s">
        <v>24</v>
      </c>
      <c r="AW142" s="123" t="s">
        <v>24</v>
      </c>
      <c r="AX142" s="30">
        <v>32.3</v>
      </c>
      <c r="AY142" s="30">
        <v>33.9</v>
      </c>
      <c r="AZ142" s="30">
        <v>2.4</v>
      </c>
      <c r="BA142" s="30">
        <v>2.52</v>
      </c>
      <c r="BB142" s="123" t="s">
        <v>24</v>
      </c>
      <c r="BC142" s="123" t="s">
        <v>71</v>
      </c>
      <c r="BD142" s="30">
        <v>4.7</v>
      </c>
      <c r="BE142" s="30">
        <v>5.18</v>
      </c>
      <c r="BF142" s="30">
        <v>5070.0</v>
      </c>
      <c r="BG142" s="30">
        <v>5700.0</v>
      </c>
      <c r="BH142" s="30">
        <v>1080.0</v>
      </c>
      <c r="BI142" s="30">
        <v>1100.0</v>
      </c>
      <c r="BJ142" s="30">
        <v>1.85</v>
      </c>
      <c r="BK142" s="30">
        <v>1.94</v>
      </c>
      <c r="BL142" s="30"/>
      <c r="BM142" s="3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 t="s">
        <v>775</v>
      </c>
      <c r="CA142" s="1" t="s">
        <v>761</v>
      </c>
      <c r="CB142" s="1" t="s">
        <v>776</v>
      </c>
      <c r="CC142" s="1" t="s">
        <v>777</v>
      </c>
      <c r="CD142" s="1" t="s">
        <v>778</v>
      </c>
      <c r="CE142" s="1" t="s">
        <v>779</v>
      </c>
      <c r="CF142" s="1"/>
      <c r="CG142" s="259" t="s">
        <v>774</v>
      </c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261">
        <f t="shared" si="166"/>
        <v>204.40864</v>
      </c>
      <c r="CX142" s="261">
        <f t="shared" si="167"/>
        <v>275.647047</v>
      </c>
      <c r="CY142" s="261">
        <f t="shared" si="168"/>
        <v>346.885454</v>
      </c>
      <c r="CZ142" s="1"/>
      <c r="DA142" s="1"/>
      <c r="DB142" s="1"/>
      <c r="DC142" s="1"/>
      <c r="DD142" s="1"/>
      <c r="DE142" s="111"/>
      <c r="DF142" s="1"/>
      <c r="DG142" s="1"/>
      <c r="DH142" s="1"/>
      <c r="DI142" s="98" t="s">
        <v>71</v>
      </c>
      <c r="DJ142" s="6" t="s">
        <v>71</v>
      </c>
      <c r="DK142" s="98" t="s">
        <v>71</v>
      </c>
      <c r="DL142" s="6" t="s">
        <v>71</v>
      </c>
      <c r="DM142" s="98"/>
      <c r="DN142" s="6" t="s">
        <v>71</v>
      </c>
      <c r="DO142" s="6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D142" s="259" t="s">
        <v>774</v>
      </c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261"/>
      <c r="EU142" s="261"/>
      <c r="EV142" s="261"/>
      <c r="EW142" s="1"/>
      <c r="EX142" s="1"/>
      <c r="EY142" s="1"/>
      <c r="EZ142" s="1"/>
      <c r="FA142" s="1"/>
      <c r="FB142" s="111"/>
      <c r="GB142" s="259" t="s">
        <v>774</v>
      </c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261"/>
      <c r="GS142" s="261"/>
      <c r="GT142" s="261"/>
      <c r="GU142" s="1"/>
      <c r="GV142" s="1"/>
      <c r="GW142" s="1"/>
      <c r="GX142" s="1"/>
      <c r="GY142" s="1"/>
      <c r="GZ142" s="111"/>
    </row>
    <row r="143" ht="15.75" customHeight="1">
      <c r="A143" s="263" t="s">
        <v>780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9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264" t="s">
        <v>24</v>
      </c>
      <c r="AC143" s="38">
        <v>115.0</v>
      </c>
      <c r="AD143" s="30">
        <v>127.0</v>
      </c>
      <c r="AE143" s="30">
        <v>115.0</v>
      </c>
      <c r="AF143" s="30">
        <v>127.0</v>
      </c>
      <c r="AG143" s="30">
        <v>5.69</v>
      </c>
      <c r="AH143" s="30">
        <v>6.27</v>
      </c>
      <c r="AI143" s="30">
        <v>5.65</v>
      </c>
      <c r="AJ143" s="30">
        <v>6.23</v>
      </c>
      <c r="AK143" s="30">
        <v>26.6</v>
      </c>
      <c r="AL143" s="30">
        <v>29.4</v>
      </c>
      <c r="AM143" s="123" t="s">
        <v>71</v>
      </c>
      <c r="AN143" s="30">
        <v>0.0</v>
      </c>
      <c r="AO143" s="30">
        <v>0.0</v>
      </c>
      <c r="AP143" s="30">
        <v>0.0</v>
      </c>
      <c r="AQ143" s="30">
        <v>0.0</v>
      </c>
      <c r="AR143" s="30">
        <v>0.0</v>
      </c>
      <c r="AS143" s="30">
        <v>0.0</v>
      </c>
      <c r="AT143" s="30">
        <f t="shared" ref="AT143:AU143" si="171">(1-AR143*0.01)*AC143+AN143*AR143*0.01</f>
        <v>115</v>
      </c>
      <c r="AU143" s="30">
        <f t="shared" si="171"/>
        <v>127</v>
      </c>
      <c r="AV143" s="123" t="s">
        <v>24</v>
      </c>
      <c r="AW143" s="123" t="s">
        <v>24</v>
      </c>
      <c r="AX143" s="30">
        <v>30.0</v>
      </c>
      <c r="AY143" s="30">
        <v>31.5</v>
      </c>
      <c r="AZ143" s="30">
        <v>2.42</v>
      </c>
      <c r="BA143" s="30">
        <v>2.54</v>
      </c>
      <c r="BB143" s="123" t="s">
        <v>24</v>
      </c>
      <c r="BC143" s="123" t="s">
        <v>71</v>
      </c>
      <c r="BD143" s="30">
        <v>2.68</v>
      </c>
      <c r="BE143" s="30">
        <v>4.76</v>
      </c>
      <c r="BF143" s="30">
        <v>3100.0</v>
      </c>
      <c r="BG143" s="30">
        <v>5760.0</v>
      </c>
      <c r="BH143" s="30">
        <v>1160.0</v>
      </c>
      <c r="BI143" s="30">
        <v>1210.0</v>
      </c>
      <c r="BJ143" s="30">
        <v>2.93</v>
      </c>
      <c r="BK143" s="30">
        <v>3.08</v>
      </c>
      <c r="BL143" s="30"/>
      <c r="BM143" s="3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 t="s">
        <v>781</v>
      </c>
      <c r="CA143" s="1" t="s">
        <v>782</v>
      </c>
      <c r="CB143" s="1" t="s">
        <v>783</v>
      </c>
      <c r="CC143" s="1" t="s">
        <v>784</v>
      </c>
      <c r="CD143" s="1" t="s">
        <v>785</v>
      </c>
      <c r="CE143" s="1" t="s">
        <v>786</v>
      </c>
      <c r="CF143" s="1"/>
      <c r="CG143" s="263" t="s">
        <v>780</v>
      </c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265">
        <f t="shared" ref="DC143:DC146" si="173">AT143+$DN$63</f>
        <v>194.2</v>
      </c>
      <c r="DD143" s="265">
        <f t="shared" ref="DD143:DD146" si="174">(AT143+AU143)/2+$DO$63</f>
        <v>236.2</v>
      </c>
      <c r="DE143" s="266">
        <f t="shared" ref="DE143:DE146" si="175">AU143+$DP$63</f>
        <v>278.2</v>
      </c>
      <c r="DF143" s="265"/>
      <c r="DG143" s="1"/>
      <c r="DH143" s="1" t="s">
        <v>483</v>
      </c>
      <c r="DI143" s="98" t="s">
        <v>71</v>
      </c>
      <c r="DJ143" s="6" t="s">
        <v>71</v>
      </c>
      <c r="DK143" s="98" t="s">
        <v>71</v>
      </c>
      <c r="DL143" s="6" t="s">
        <v>71</v>
      </c>
      <c r="DM143" s="143">
        <v>2.0</v>
      </c>
      <c r="DN143" s="6" t="s">
        <v>71</v>
      </c>
      <c r="DO143" s="6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D143" s="263" t="s">
        <v>780</v>
      </c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265"/>
      <c r="FA143" s="265"/>
      <c r="FB143" s="266"/>
      <c r="GB143" s="263" t="s">
        <v>780</v>
      </c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265"/>
      <c r="GY143" s="265"/>
      <c r="GZ143" s="266"/>
    </row>
    <row r="144" ht="15.75" customHeight="1">
      <c r="A144" s="263" t="s">
        <v>787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9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264" t="s">
        <v>24</v>
      </c>
      <c r="AC144" s="38">
        <v>115.0</v>
      </c>
      <c r="AD144" s="30">
        <v>127.0</v>
      </c>
      <c r="AE144" s="30">
        <v>115.0</v>
      </c>
      <c r="AF144" s="30">
        <v>127.0</v>
      </c>
      <c r="AG144" s="30">
        <v>5.69</v>
      </c>
      <c r="AH144" s="30">
        <v>6.27</v>
      </c>
      <c r="AI144" s="30">
        <v>5.65</v>
      </c>
      <c r="AJ144" s="30">
        <v>6.23</v>
      </c>
      <c r="AK144" s="30">
        <v>26.6</v>
      </c>
      <c r="AL144" s="30">
        <v>29.4</v>
      </c>
      <c r="AM144" s="123" t="s">
        <v>71</v>
      </c>
      <c r="AN144" s="30">
        <v>0.0</v>
      </c>
      <c r="AO144" s="30">
        <v>0.0</v>
      </c>
      <c r="AP144" s="30">
        <v>0.0</v>
      </c>
      <c r="AQ144" s="30">
        <v>0.0</v>
      </c>
      <c r="AR144" s="30">
        <v>0.0</v>
      </c>
      <c r="AS144" s="30">
        <v>0.0</v>
      </c>
      <c r="AT144" s="30">
        <f t="shared" ref="AT144:AU144" si="172">(1-AR144*0.01)*AC144+AN144*AR144*0.01</f>
        <v>115</v>
      </c>
      <c r="AU144" s="30">
        <f t="shared" si="172"/>
        <v>127</v>
      </c>
      <c r="AV144" s="123" t="s">
        <v>24</v>
      </c>
      <c r="AW144" s="123" t="s">
        <v>24</v>
      </c>
      <c r="AX144" s="30">
        <v>30.0</v>
      </c>
      <c r="AY144" s="30">
        <v>31.5</v>
      </c>
      <c r="AZ144" s="30">
        <v>2.42</v>
      </c>
      <c r="BA144" s="30">
        <v>2.54</v>
      </c>
      <c r="BB144" s="123" t="s">
        <v>24</v>
      </c>
      <c r="BC144" s="123" t="s">
        <v>71</v>
      </c>
      <c r="BD144" s="30">
        <v>2.68</v>
      </c>
      <c r="BE144" s="30">
        <v>4.76</v>
      </c>
      <c r="BF144" s="30">
        <v>2970.0</v>
      </c>
      <c r="BG144" s="30">
        <v>6670.0</v>
      </c>
      <c r="BH144" s="30">
        <v>1110.0</v>
      </c>
      <c r="BI144" s="30">
        <v>1400.0</v>
      </c>
      <c r="BJ144" s="30">
        <v>2.35</v>
      </c>
      <c r="BK144" s="30">
        <v>2.47</v>
      </c>
      <c r="BL144" s="30">
        <v>2.3</v>
      </c>
      <c r="BM144" s="31">
        <v>2.3</v>
      </c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 t="s">
        <v>699</v>
      </c>
      <c r="CA144" s="1" t="s">
        <v>700</v>
      </c>
      <c r="CB144" s="1" t="s">
        <v>788</v>
      </c>
      <c r="CC144" s="1" t="s">
        <v>789</v>
      </c>
      <c r="CD144" s="1" t="s">
        <v>790</v>
      </c>
      <c r="CE144" s="1" t="s">
        <v>791</v>
      </c>
      <c r="CF144" s="1"/>
      <c r="CG144" s="263" t="s">
        <v>787</v>
      </c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265">
        <f t="shared" si="173"/>
        <v>194.2</v>
      </c>
      <c r="DD144" s="265">
        <f t="shared" si="174"/>
        <v>236.2</v>
      </c>
      <c r="DE144" s="266">
        <f t="shared" si="175"/>
        <v>278.2</v>
      </c>
      <c r="DF144" s="265"/>
      <c r="DG144" s="1"/>
      <c r="DH144" s="1"/>
      <c r="DI144" s="98" t="s">
        <v>71</v>
      </c>
      <c r="DJ144" s="6" t="s">
        <v>71</v>
      </c>
      <c r="DK144" s="98" t="s">
        <v>71</v>
      </c>
      <c r="DL144" s="6" t="s">
        <v>71</v>
      </c>
      <c r="DM144" s="98"/>
      <c r="DN144" s="6" t="s">
        <v>71</v>
      </c>
      <c r="DO144" s="6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D144" s="263" t="s">
        <v>787</v>
      </c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265"/>
      <c r="FA144" s="265"/>
      <c r="FB144" s="266"/>
      <c r="GB144" s="263" t="s">
        <v>787</v>
      </c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265"/>
      <c r="GY144" s="265"/>
      <c r="GZ144" s="266"/>
    </row>
    <row r="145" ht="15.75" customHeight="1">
      <c r="A145" s="263" t="s">
        <v>792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9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264" t="s">
        <v>24</v>
      </c>
      <c r="AC145" s="38">
        <v>115.0</v>
      </c>
      <c r="AD145" s="30">
        <v>127.0</v>
      </c>
      <c r="AE145" s="30">
        <v>115.0</v>
      </c>
      <c r="AF145" s="30">
        <v>127.0</v>
      </c>
      <c r="AG145" s="30">
        <v>5.69</v>
      </c>
      <c r="AH145" s="30">
        <v>6.27</v>
      </c>
      <c r="AI145" s="30">
        <v>5.65</v>
      </c>
      <c r="AJ145" s="30">
        <v>6.23</v>
      </c>
      <c r="AK145" s="30">
        <v>26.6</v>
      </c>
      <c r="AL145" s="30">
        <v>29.4</v>
      </c>
      <c r="AM145" s="123" t="s">
        <v>71</v>
      </c>
      <c r="AN145" s="30">
        <v>0.0</v>
      </c>
      <c r="AO145" s="30">
        <v>0.0</v>
      </c>
      <c r="AP145" s="30">
        <v>0.0</v>
      </c>
      <c r="AQ145" s="30">
        <v>0.0</v>
      </c>
      <c r="AR145" s="30">
        <v>0.0</v>
      </c>
      <c r="AS145" s="30">
        <v>0.0</v>
      </c>
      <c r="AT145" s="30">
        <f t="shared" ref="AT145:AU145" si="176">(1-AR145*0.01)*AC145+AN145*AR145*0.01</f>
        <v>115</v>
      </c>
      <c r="AU145" s="30">
        <f t="shared" si="176"/>
        <v>127</v>
      </c>
      <c r="AV145" s="123" t="s">
        <v>24</v>
      </c>
      <c r="AW145" s="123" t="s">
        <v>24</v>
      </c>
      <c r="AX145" s="30">
        <v>30.0</v>
      </c>
      <c r="AY145" s="30">
        <v>31.5</v>
      </c>
      <c r="AZ145" s="30">
        <v>2.42</v>
      </c>
      <c r="BA145" s="30">
        <v>2.54</v>
      </c>
      <c r="BB145" s="123" t="s">
        <v>24</v>
      </c>
      <c r="BC145" s="123" t="s">
        <v>71</v>
      </c>
      <c r="BD145" s="30">
        <v>2.68</v>
      </c>
      <c r="BE145" s="30">
        <v>4.76</v>
      </c>
      <c r="BF145" s="30">
        <v>3160.0</v>
      </c>
      <c r="BG145" s="30">
        <v>5910.0</v>
      </c>
      <c r="BH145" s="30">
        <v>1180.0</v>
      </c>
      <c r="BI145" s="30">
        <v>1240.0</v>
      </c>
      <c r="BJ145" s="30">
        <v>2.4</v>
      </c>
      <c r="BK145" s="30">
        <v>2.9</v>
      </c>
      <c r="BL145" s="30"/>
      <c r="BM145" s="3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 t="s">
        <v>577</v>
      </c>
      <c r="CA145" s="1" t="s">
        <v>766</v>
      </c>
      <c r="CB145" s="1" t="s">
        <v>793</v>
      </c>
      <c r="CC145" s="1" t="s">
        <v>784</v>
      </c>
      <c r="CD145" s="1" t="s">
        <v>735</v>
      </c>
      <c r="CE145" s="1" t="s">
        <v>794</v>
      </c>
      <c r="CF145" s="1"/>
      <c r="CG145" s="263" t="s">
        <v>792</v>
      </c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265">
        <f t="shared" si="173"/>
        <v>194.2</v>
      </c>
      <c r="DD145" s="265">
        <f t="shared" si="174"/>
        <v>236.2</v>
      </c>
      <c r="DE145" s="266">
        <f t="shared" si="175"/>
        <v>278.2</v>
      </c>
      <c r="DF145" s="265"/>
      <c r="DG145" s="1"/>
      <c r="DH145" s="1" t="s">
        <v>795</v>
      </c>
      <c r="DI145" s="98" t="s">
        <v>71</v>
      </c>
      <c r="DJ145" s="6" t="s">
        <v>71</v>
      </c>
      <c r="DK145" s="98" t="s">
        <v>71</v>
      </c>
      <c r="DL145" s="6" t="s">
        <v>71</v>
      </c>
      <c r="DM145" s="143" t="s">
        <v>71</v>
      </c>
      <c r="DN145" s="6" t="s">
        <v>71</v>
      </c>
      <c r="DO145" s="6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D145" s="263" t="s">
        <v>792</v>
      </c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265"/>
      <c r="FA145" s="265"/>
      <c r="FB145" s="266"/>
      <c r="GB145" s="263" t="s">
        <v>792</v>
      </c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265"/>
      <c r="GY145" s="265"/>
      <c r="GZ145" s="266"/>
    </row>
    <row r="146" ht="15.75" customHeight="1">
      <c r="A146" s="263" t="s">
        <v>796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9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264" t="s">
        <v>24</v>
      </c>
      <c r="AC146" s="38">
        <v>115.0</v>
      </c>
      <c r="AD146" s="30">
        <v>127.0</v>
      </c>
      <c r="AE146" s="30">
        <v>115.0</v>
      </c>
      <c r="AF146" s="30">
        <v>127.0</v>
      </c>
      <c r="AG146" s="30">
        <v>5.69</v>
      </c>
      <c r="AH146" s="30">
        <v>6.27</v>
      </c>
      <c r="AI146" s="30">
        <v>5.65</v>
      </c>
      <c r="AJ146" s="30">
        <v>6.23</v>
      </c>
      <c r="AK146" s="30">
        <v>26.6</v>
      </c>
      <c r="AL146" s="30">
        <v>29.4</v>
      </c>
      <c r="AM146" s="123" t="s">
        <v>71</v>
      </c>
      <c r="AN146" s="30">
        <v>0.0</v>
      </c>
      <c r="AO146" s="30">
        <v>0.0</v>
      </c>
      <c r="AP146" s="30">
        <v>0.0</v>
      </c>
      <c r="AQ146" s="30">
        <v>0.0</v>
      </c>
      <c r="AR146" s="30">
        <v>0.0</v>
      </c>
      <c r="AS146" s="30">
        <v>0.0</v>
      </c>
      <c r="AT146" s="30">
        <f t="shared" ref="AT146:AU146" si="177">(1-AR146*0.01)*AC146+AN146*AR146*0.01</f>
        <v>115</v>
      </c>
      <c r="AU146" s="30">
        <f t="shared" si="177"/>
        <v>127</v>
      </c>
      <c r="AV146" s="123" t="s">
        <v>24</v>
      </c>
      <c r="AW146" s="123" t="s">
        <v>24</v>
      </c>
      <c r="AX146" s="30">
        <v>30.0</v>
      </c>
      <c r="AY146" s="30">
        <v>31.5</v>
      </c>
      <c r="AZ146" s="30">
        <v>2.42</v>
      </c>
      <c r="BA146" s="30">
        <v>2.54</v>
      </c>
      <c r="BB146" s="123" t="s">
        <v>24</v>
      </c>
      <c r="BC146" s="123" t="s">
        <v>71</v>
      </c>
      <c r="BD146" s="30">
        <v>2.68</v>
      </c>
      <c r="BE146" s="30">
        <v>4.76</v>
      </c>
      <c r="BF146" s="30">
        <v>2570.0</v>
      </c>
      <c r="BG146" s="30">
        <v>6440.0</v>
      </c>
      <c r="BH146" s="30">
        <v>960.0</v>
      </c>
      <c r="BI146" s="30">
        <v>1030.0</v>
      </c>
      <c r="BJ146" s="30">
        <v>0.976</v>
      </c>
      <c r="BK146" s="30">
        <v>1.03</v>
      </c>
      <c r="BL146" s="30"/>
      <c r="BM146" s="3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 t="s">
        <v>797</v>
      </c>
      <c r="CA146" s="1" t="s">
        <v>798</v>
      </c>
      <c r="CB146" s="1" t="s">
        <v>799</v>
      </c>
      <c r="CC146" s="1" t="s">
        <v>800</v>
      </c>
      <c r="CD146" s="1" t="s">
        <v>801</v>
      </c>
      <c r="CE146" s="1" t="s">
        <v>802</v>
      </c>
      <c r="CF146" s="1"/>
      <c r="CG146" s="263" t="s">
        <v>796</v>
      </c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265">
        <f t="shared" si="173"/>
        <v>194.2</v>
      </c>
      <c r="DD146" s="265">
        <f t="shared" si="174"/>
        <v>236.2</v>
      </c>
      <c r="DE146" s="266">
        <f t="shared" si="175"/>
        <v>278.2</v>
      </c>
      <c r="DF146" s="265"/>
      <c r="DG146" s="1"/>
      <c r="DH146" s="1"/>
      <c r="DI146" s="98" t="s">
        <v>71</v>
      </c>
      <c r="DJ146" s="6" t="s">
        <v>71</v>
      </c>
      <c r="DK146" s="98" t="s">
        <v>71</v>
      </c>
      <c r="DL146" s="6" t="s">
        <v>71</v>
      </c>
      <c r="DM146" s="98"/>
      <c r="DN146" s="6" t="s">
        <v>71</v>
      </c>
      <c r="DO146" s="6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D146" s="263" t="s">
        <v>796</v>
      </c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265"/>
      <c r="FA146" s="265"/>
      <c r="FB146" s="266"/>
      <c r="GB146" s="263" t="s">
        <v>796</v>
      </c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265"/>
      <c r="GY146" s="265"/>
      <c r="GZ146" s="266"/>
    </row>
    <row r="147" ht="15.75" customHeight="1">
      <c r="A147" s="267" t="s">
        <v>803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9"/>
      <c r="O147" s="30"/>
      <c r="P147" s="30"/>
      <c r="Q147" s="30"/>
      <c r="R147" s="30"/>
      <c r="S147" s="30"/>
      <c r="T147" s="30"/>
      <c r="U147" s="30"/>
      <c r="V147" s="30"/>
      <c r="W147" s="30"/>
      <c r="X147" s="268" t="s">
        <v>24</v>
      </c>
      <c r="Y147" s="30"/>
      <c r="Z147" s="30"/>
      <c r="AA147" s="30"/>
      <c r="AB147" s="31"/>
      <c r="AC147" s="38">
        <v>107.0</v>
      </c>
      <c r="AD147" s="30">
        <v>118.0</v>
      </c>
      <c r="AE147" s="30">
        <v>107.0</v>
      </c>
      <c r="AF147" s="30">
        <v>118.0</v>
      </c>
      <c r="AG147" s="30">
        <v>5.88</v>
      </c>
      <c r="AH147" s="30">
        <v>6.48</v>
      </c>
      <c r="AI147" s="30">
        <v>5.85</v>
      </c>
      <c r="AJ147" s="30">
        <v>6.45</v>
      </c>
      <c r="AK147" s="30">
        <v>72.3</v>
      </c>
      <c r="AL147" s="30">
        <v>79.9</v>
      </c>
      <c r="AM147" s="123" t="s">
        <v>24</v>
      </c>
      <c r="AN147" s="30">
        <v>36.4</v>
      </c>
      <c r="AO147" s="30">
        <v>40.3</v>
      </c>
      <c r="AP147" s="30">
        <v>2.0</v>
      </c>
      <c r="AQ147" s="30">
        <v>2.2</v>
      </c>
      <c r="AR147" s="30">
        <v>0.672</v>
      </c>
      <c r="AS147" s="30">
        <v>0.742</v>
      </c>
      <c r="AT147" s="30">
        <f t="shared" ref="AT147:AU147" si="178">(1-AR147*0.01)*AC147+AN147*AR147*0.01</f>
        <v>106.525568</v>
      </c>
      <c r="AU147" s="30">
        <f t="shared" si="178"/>
        <v>117.423466</v>
      </c>
      <c r="AV147" s="123" t="s">
        <v>24</v>
      </c>
      <c r="AW147" s="123" t="s">
        <v>24</v>
      </c>
      <c r="AX147" s="30">
        <v>25.9</v>
      </c>
      <c r="AY147" s="30">
        <v>27.2</v>
      </c>
      <c r="AZ147" s="30">
        <v>2.15</v>
      </c>
      <c r="BA147" s="30">
        <v>2.25</v>
      </c>
      <c r="BB147" s="123" t="s">
        <v>24</v>
      </c>
      <c r="BC147" s="123" t="s">
        <v>71</v>
      </c>
      <c r="BD147" s="30">
        <v>1.59</v>
      </c>
      <c r="BE147" s="30">
        <v>2.22</v>
      </c>
      <c r="BF147" s="30">
        <v>1870.0</v>
      </c>
      <c r="BG147" s="30">
        <v>2660.0</v>
      </c>
      <c r="BH147" s="30">
        <v>1180.0</v>
      </c>
      <c r="BI147" s="30">
        <v>1200.0</v>
      </c>
      <c r="BJ147" s="30">
        <v>2.7</v>
      </c>
      <c r="BK147" s="30">
        <v>2.9</v>
      </c>
      <c r="BL147" s="30"/>
      <c r="BM147" s="3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 t="s">
        <v>804</v>
      </c>
      <c r="CA147" s="1" t="s">
        <v>805</v>
      </c>
      <c r="CB147" s="1">
        <v>1.0</v>
      </c>
      <c r="CC147" s="1" t="s">
        <v>678</v>
      </c>
      <c r="CD147" s="1">
        <v>3.0</v>
      </c>
      <c r="CE147" s="1" t="s">
        <v>806</v>
      </c>
      <c r="CF147" s="1"/>
      <c r="CG147" s="267" t="s">
        <v>803</v>
      </c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269">
        <f t="shared" ref="CZ147:CZ151" si="180">AT147+$DN$64</f>
        <v>185.725568</v>
      </c>
      <c r="DA147" s="269">
        <f t="shared" ref="DA147:DA151" si="181">(AT147+AU147)/2+$DO$64</f>
        <v>191.174517</v>
      </c>
      <c r="DB147" s="269">
        <f t="shared" ref="DB147:DB151" si="182">AU147+$DP$64</f>
        <v>196.623466</v>
      </c>
      <c r="DC147" s="1"/>
      <c r="DD147" s="1"/>
      <c r="DE147" s="111"/>
      <c r="DF147" s="1"/>
      <c r="DG147" s="1"/>
      <c r="DH147" s="1" t="s">
        <v>807</v>
      </c>
      <c r="DI147" s="98" t="s">
        <v>71</v>
      </c>
      <c r="DJ147" s="6" t="s">
        <v>71</v>
      </c>
      <c r="DK147" s="98" t="s">
        <v>71</v>
      </c>
      <c r="DL147" s="6" t="s">
        <v>71</v>
      </c>
      <c r="DM147" s="143">
        <v>18.0</v>
      </c>
      <c r="DN147" s="6" t="s">
        <v>71</v>
      </c>
      <c r="DO147" s="6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D147" s="267" t="s">
        <v>803</v>
      </c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269"/>
      <c r="EX147" s="269"/>
      <c r="EY147" s="269"/>
      <c r="EZ147" s="1"/>
      <c r="FA147" s="1"/>
      <c r="FB147" s="111"/>
      <c r="GB147" s="267" t="s">
        <v>803</v>
      </c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269"/>
      <c r="GV147" s="269"/>
      <c r="GW147" s="269"/>
      <c r="GX147" s="1"/>
      <c r="GY147" s="1"/>
      <c r="GZ147" s="111"/>
    </row>
    <row r="148" ht="15.75" customHeight="1">
      <c r="A148" s="267" t="s">
        <v>808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9"/>
      <c r="O148" s="30"/>
      <c r="P148" s="30"/>
      <c r="Q148" s="30"/>
      <c r="R148" s="30"/>
      <c r="S148" s="30"/>
      <c r="T148" s="30"/>
      <c r="U148" s="30"/>
      <c r="V148" s="30"/>
      <c r="W148" s="30"/>
      <c r="X148" s="268" t="s">
        <v>24</v>
      </c>
      <c r="Y148" s="30"/>
      <c r="Z148" s="30"/>
      <c r="AA148" s="30"/>
      <c r="AB148" s="31"/>
      <c r="AC148" s="38">
        <v>107.0</v>
      </c>
      <c r="AD148" s="30">
        <v>118.0</v>
      </c>
      <c r="AE148" s="30">
        <v>107.0</v>
      </c>
      <c r="AF148" s="30">
        <v>118.0</v>
      </c>
      <c r="AG148" s="30">
        <v>5.88</v>
      </c>
      <c r="AH148" s="30">
        <v>6.48</v>
      </c>
      <c r="AI148" s="30">
        <v>5.85</v>
      </c>
      <c r="AJ148" s="30">
        <v>6.45</v>
      </c>
      <c r="AK148" s="30">
        <v>72.3</v>
      </c>
      <c r="AL148" s="30">
        <v>79.9</v>
      </c>
      <c r="AM148" s="123" t="s">
        <v>24</v>
      </c>
      <c r="AN148" s="30">
        <v>36.4</v>
      </c>
      <c r="AO148" s="30">
        <v>40.3</v>
      </c>
      <c r="AP148" s="30">
        <v>2.0</v>
      </c>
      <c r="AQ148" s="30">
        <v>2.2</v>
      </c>
      <c r="AR148" s="30">
        <v>0.672</v>
      </c>
      <c r="AS148" s="30">
        <v>0.742</v>
      </c>
      <c r="AT148" s="30">
        <f t="shared" ref="AT148:AU148" si="179">(1-AR148*0.01)*AC148+AN148*AR148*0.01</f>
        <v>106.525568</v>
      </c>
      <c r="AU148" s="30">
        <f t="shared" si="179"/>
        <v>117.423466</v>
      </c>
      <c r="AV148" s="123" t="s">
        <v>24</v>
      </c>
      <c r="AW148" s="123" t="s">
        <v>24</v>
      </c>
      <c r="AX148" s="30">
        <v>25.9</v>
      </c>
      <c r="AY148" s="30">
        <v>27.2</v>
      </c>
      <c r="AZ148" s="30">
        <v>2.15</v>
      </c>
      <c r="BA148" s="30">
        <v>2.25</v>
      </c>
      <c r="BB148" s="123" t="s">
        <v>24</v>
      </c>
      <c r="BC148" s="123" t="s">
        <v>71</v>
      </c>
      <c r="BD148" s="30">
        <v>1.59</v>
      </c>
      <c r="BE148" s="30">
        <v>2.22</v>
      </c>
      <c r="BF148" s="30">
        <v>1840.0</v>
      </c>
      <c r="BG148" s="30">
        <v>2700.0</v>
      </c>
      <c r="BH148" s="30">
        <v>1160.0</v>
      </c>
      <c r="BI148" s="30">
        <v>1220.0</v>
      </c>
      <c r="BJ148" s="30">
        <v>2.41</v>
      </c>
      <c r="BK148" s="30">
        <v>3.8</v>
      </c>
      <c r="BL148" s="30"/>
      <c r="BM148" s="3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 t="s">
        <v>809</v>
      </c>
      <c r="CA148" s="1" t="s">
        <v>748</v>
      </c>
      <c r="CB148" s="1" t="s">
        <v>810</v>
      </c>
      <c r="CC148" s="1" t="s">
        <v>811</v>
      </c>
      <c r="CD148" s="1" t="s">
        <v>728</v>
      </c>
      <c r="CE148" s="1" t="s">
        <v>812</v>
      </c>
      <c r="CF148" s="1"/>
      <c r="CG148" s="267" t="s">
        <v>808</v>
      </c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269">
        <f t="shared" si="180"/>
        <v>185.725568</v>
      </c>
      <c r="DA148" s="269">
        <f t="shared" si="181"/>
        <v>191.174517</v>
      </c>
      <c r="DB148" s="269">
        <f t="shared" si="182"/>
        <v>196.623466</v>
      </c>
      <c r="DC148" s="1"/>
      <c r="DD148" s="1"/>
      <c r="DE148" s="111"/>
      <c r="DF148" s="1"/>
      <c r="DG148" s="1"/>
      <c r="DH148" s="1"/>
      <c r="DI148" s="98" t="s">
        <v>71</v>
      </c>
      <c r="DJ148" s="6" t="s">
        <v>71</v>
      </c>
      <c r="DK148" s="98" t="s">
        <v>71</v>
      </c>
      <c r="DL148" s="6" t="s">
        <v>71</v>
      </c>
      <c r="DM148" s="98"/>
      <c r="DN148" s="6" t="s">
        <v>71</v>
      </c>
      <c r="DO148" s="6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D148" s="267" t="s">
        <v>808</v>
      </c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269"/>
      <c r="EX148" s="269"/>
      <c r="EY148" s="269"/>
      <c r="EZ148" s="1"/>
      <c r="FA148" s="1"/>
      <c r="FB148" s="111"/>
      <c r="GB148" s="267" t="s">
        <v>808</v>
      </c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269"/>
      <c r="GV148" s="269"/>
      <c r="GW148" s="269"/>
      <c r="GX148" s="1"/>
      <c r="GY148" s="1"/>
      <c r="GZ148" s="111"/>
    </row>
    <row r="149" ht="15.75" customHeight="1">
      <c r="A149" s="267" t="s">
        <v>813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9"/>
      <c r="O149" s="30"/>
      <c r="P149" s="30"/>
      <c r="Q149" s="30"/>
      <c r="R149" s="30"/>
      <c r="S149" s="30"/>
      <c r="T149" s="30"/>
      <c r="U149" s="30"/>
      <c r="V149" s="30"/>
      <c r="W149" s="30"/>
      <c r="X149" s="268" t="s">
        <v>24</v>
      </c>
      <c r="Y149" s="30"/>
      <c r="Z149" s="30"/>
      <c r="AA149" s="30"/>
      <c r="AB149" s="31"/>
      <c r="AC149" s="38">
        <v>111.0</v>
      </c>
      <c r="AD149" s="30">
        <v>122.0</v>
      </c>
      <c r="AE149" s="30">
        <v>110.0</v>
      </c>
      <c r="AF149" s="30">
        <v>122.0</v>
      </c>
      <c r="AG149" s="30">
        <v>5.96</v>
      </c>
      <c r="AH149" s="30">
        <v>6.57</v>
      </c>
      <c r="AI149" s="30">
        <v>5.93</v>
      </c>
      <c r="AJ149" s="30">
        <v>6.54</v>
      </c>
      <c r="AK149" s="30">
        <v>66.2</v>
      </c>
      <c r="AL149" s="30">
        <v>73.2</v>
      </c>
      <c r="AM149" s="123" t="s">
        <v>24</v>
      </c>
      <c r="AN149" s="30">
        <v>37.6</v>
      </c>
      <c r="AO149" s="30">
        <v>41.5</v>
      </c>
      <c r="AP149" s="30">
        <v>2.0</v>
      </c>
      <c r="AQ149" s="30">
        <v>2.23</v>
      </c>
      <c r="AR149" s="30">
        <v>0.672</v>
      </c>
      <c r="AS149" s="30">
        <v>0.742</v>
      </c>
      <c r="AT149" s="30">
        <f t="shared" ref="AT149:AU149" si="183">(1-AR149*0.01)*AC149+AN149*AR149*0.01</f>
        <v>110.506752</v>
      </c>
      <c r="AU149" s="30">
        <f t="shared" si="183"/>
        <v>121.40269</v>
      </c>
      <c r="AV149" s="123" t="s">
        <v>24</v>
      </c>
      <c r="AW149" s="123" t="s">
        <v>24</v>
      </c>
      <c r="AX149" s="30">
        <v>25.9</v>
      </c>
      <c r="AY149" s="30">
        <v>27.2</v>
      </c>
      <c r="AZ149" s="30">
        <v>2.15</v>
      </c>
      <c r="BA149" s="30">
        <v>2.25</v>
      </c>
      <c r="BB149" s="123" t="s">
        <v>24</v>
      </c>
      <c r="BC149" s="123" t="s">
        <v>71</v>
      </c>
      <c r="BD149" s="30">
        <v>2.11</v>
      </c>
      <c r="BE149" s="30">
        <v>2.73</v>
      </c>
      <c r="BF149" s="30">
        <v>2340.0</v>
      </c>
      <c r="BG149" s="30">
        <v>3220.0</v>
      </c>
      <c r="BH149" s="30">
        <v>1110.0</v>
      </c>
      <c r="BI149" s="30">
        <v>1180.0</v>
      </c>
      <c r="BJ149" s="30">
        <v>1.6</v>
      </c>
      <c r="BK149" s="30">
        <v>3.3</v>
      </c>
      <c r="BL149" s="30"/>
      <c r="BM149" s="3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 t="s">
        <v>666</v>
      </c>
      <c r="CA149" s="1" t="s">
        <v>761</v>
      </c>
      <c r="CB149" s="1" t="s">
        <v>814</v>
      </c>
      <c r="CC149" s="1" t="s">
        <v>815</v>
      </c>
      <c r="CD149" s="1" t="s">
        <v>816</v>
      </c>
      <c r="CE149" s="1" t="s">
        <v>817</v>
      </c>
      <c r="CF149" s="1"/>
      <c r="CG149" s="267" t="s">
        <v>813</v>
      </c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269">
        <f t="shared" si="180"/>
        <v>189.706752</v>
      </c>
      <c r="DA149" s="269">
        <f t="shared" si="181"/>
        <v>195.154721</v>
      </c>
      <c r="DB149" s="269">
        <f t="shared" si="182"/>
        <v>200.60269</v>
      </c>
      <c r="DC149" s="1"/>
      <c r="DD149" s="1"/>
      <c r="DE149" s="111"/>
      <c r="DF149" s="1"/>
      <c r="DG149" s="1"/>
      <c r="DH149" s="1" t="s">
        <v>818</v>
      </c>
      <c r="DI149" s="98" t="s">
        <v>71</v>
      </c>
      <c r="DJ149" s="6" t="s">
        <v>71</v>
      </c>
      <c r="DK149" s="98" t="s">
        <v>71</v>
      </c>
      <c r="DL149" s="6" t="s">
        <v>71</v>
      </c>
      <c r="DM149" s="143" t="s">
        <v>71</v>
      </c>
      <c r="DN149" s="6" t="s">
        <v>71</v>
      </c>
      <c r="DO149" s="6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D149" s="267" t="s">
        <v>813</v>
      </c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269"/>
      <c r="EX149" s="269"/>
      <c r="EY149" s="269"/>
      <c r="EZ149" s="1"/>
      <c r="FA149" s="1"/>
      <c r="FB149" s="111"/>
      <c r="GB149" s="267" t="s">
        <v>813</v>
      </c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269"/>
      <c r="GV149" s="269"/>
      <c r="GW149" s="269"/>
      <c r="GX149" s="1"/>
      <c r="GY149" s="1"/>
      <c r="GZ149" s="111"/>
    </row>
    <row r="150" ht="15.75" customHeight="1">
      <c r="A150" s="267" t="s">
        <v>819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9"/>
      <c r="O150" s="30"/>
      <c r="P150" s="30"/>
      <c r="Q150" s="30"/>
      <c r="R150" s="30"/>
      <c r="S150" s="30"/>
      <c r="T150" s="30"/>
      <c r="U150" s="30"/>
      <c r="V150" s="30"/>
      <c r="W150" s="30"/>
      <c r="X150" s="268" t="s">
        <v>24</v>
      </c>
      <c r="Y150" s="30"/>
      <c r="Z150" s="30"/>
      <c r="AA150" s="30"/>
      <c r="AB150" s="31"/>
      <c r="AC150" s="38">
        <v>107.0</v>
      </c>
      <c r="AD150" s="30">
        <v>118.0</v>
      </c>
      <c r="AE150" s="30">
        <v>107.0</v>
      </c>
      <c r="AF150" s="30">
        <v>118.0</v>
      </c>
      <c r="AG150" s="30">
        <v>5.88</v>
      </c>
      <c r="AH150" s="30">
        <v>6.48</v>
      </c>
      <c r="AI150" s="30">
        <v>5.85</v>
      </c>
      <c r="AJ150" s="30">
        <v>6.45</v>
      </c>
      <c r="AK150" s="30">
        <v>72.3</v>
      </c>
      <c r="AL150" s="30">
        <v>79.9</v>
      </c>
      <c r="AM150" s="123" t="s">
        <v>24</v>
      </c>
      <c r="AN150" s="30">
        <v>36.4</v>
      </c>
      <c r="AO150" s="30">
        <v>40.3</v>
      </c>
      <c r="AP150" s="30">
        <v>2.0</v>
      </c>
      <c r="AQ150" s="30">
        <v>2.2</v>
      </c>
      <c r="AR150" s="30">
        <v>0.672</v>
      </c>
      <c r="AS150" s="30">
        <v>0.742</v>
      </c>
      <c r="AT150" s="30">
        <f t="shared" ref="AT150:AU150" si="184">(1-AR150*0.01)*AC150+AN150*AR150*0.01</f>
        <v>106.525568</v>
      </c>
      <c r="AU150" s="30">
        <f t="shared" si="184"/>
        <v>117.423466</v>
      </c>
      <c r="AV150" s="123" t="s">
        <v>24</v>
      </c>
      <c r="AW150" s="123" t="s">
        <v>24</v>
      </c>
      <c r="AX150" s="30">
        <v>25.9</v>
      </c>
      <c r="AY150" s="30">
        <v>27.2</v>
      </c>
      <c r="AZ150" s="30">
        <v>2.15</v>
      </c>
      <c r="BA150" s="30">
        <v>2.25</v>
      </c>
      <c r="BB150" s="123" t="s">
        <v>24</v>
      </c>
      <c r="BC150" s="123" t="s">
        <v>71</v>
      </c>
      <c r="BD150" s="30">
        <v>1.59</v>
      </c>
      <c r="BE150" s="30">
        <v>2.22</v>
      </c>
      <c r="BF150" s="30">
        <v>1860.0</v>
      </c>
      <c r="BG150" s="30">
        <v>2660.0</v>
      </c>
      <c r="BH150" s="30">
        <v>1170.0</v>
      </c>
      <c r="BI150" s="30">
        <v>1200.0</v>
      </c>
      <c r="BJ150" s="30">
        <v>2.24</v>
      </c>
      <c r="BK150" s="30">
        <v>3.24</v>
      </c>
      <c r="BL150" s="30"/>
      <c r="BM150" s="3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 t="s">
        <v>820</v>
      </c>
      <c r="CA150" s="1" t="s">
        <v>821</v>
      </c>
      <c r="CB150" s="1" t="s">
        <v>822</v>
      </c>
      <c r="CC150" s="1" t="s">
        <v>727</v>
      </c>
      <c r="CD150" s="1" t="s">
        <v>823</v>
      </c>
      <c r="CE150" s="1" t="s">
        <v>824</v>
      </c>
      <c r="CF150" s="1"/>
      <c r="CG150" s="267" t="s">
        <v>819</v>
      </c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269">
        <f t="shared" si="180"/>
        <v>185.725568</v>
      </c>
      <c r="DA150" s="269">
        <f t="shared" si="181"/>
        <v>191.174517</v>
      </c>
      <c r="DB150" s="269">
        <f t="shared" si="182"/>
        <v>196.623466</v>
      </c>
      <c r="DC150" s="1"/>
      <c r="DD150" s="1"/>
      <c r="DE150" s="111"/>
      <c r="DF150" s="1"/>
      <c r="DG150" s="1"/>
      <c r="DH150" s="1"/>
      <c r="DI150" s="98" t="s">
        <v>71</v>
      </c>
      <c r="DJ150" s="6" t="s">
        <v>71</v>
      </c>
      <c r="DK150" s="98" t="s">
        <v>71</v>
      </c>
      <c r="DL150" s="6" t="s">
        <v>71</v>
      </c>
      <c r="DM150" s="98"/>
      <c r="DN150" s="6" t="s">
        <v>71</v>
      </c>
      <c r="DO150" s="6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D150" s="267" t="s">
        <v>819</v>
      </c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269"/>
      <c r="EX150" s="269"/>
      <c r="EY150" s="269"/>
      <c r="EZ150" s="1"/>
      <c r="FA150" s="1"/>
      <c r="FB150" s="111"/>
      <c r="GB150" s="267" t="s">
        <v>819</v>
      </c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269"/>
      <c r="GV150" s="269"/>
      <c r="GW150" s="269"/>
      <c r="GX150" s="1"/>
      <c r="GY150" s="1"/>
      <c r="GZ150" s="111"/>
    </row>
    <row r="151" ht="15.75" customHeight="1">
      <c r="A151" s="267" t="s">
        <v>825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9"/>
      <c r="O151" s="30"/>
      <c r="P151" s="30"/>
      <c r="Q151" s="30"/>
      <c r="R151" s="30"/>
      <c r="S151" s="30"/>
      <c r="T151" s="30"/>
      <c r="U151" s="30"/>
      <c r="V151" s="30"/>
      <c r="W151" s="30"/>
      <c r="X151" s="268" t="s">
        <v>24</v>
      </c>
      <c r="Y151" s="30"/>
      <c r="Z151" s="30"/>
      <c r="AA151" s="30"/>
      <c r="AB151" s="31"/>
      <c r="AC151" s="270">
        <v>105.0</v>
      </c>
      <c r="AD151" s="271">
        <v>116.0</v>
      </c>
      <c r="AE151" s="271">
        <v>105.0</v>
      </c>
      <c r="AF151" s="271">
        <v>116.0</v>
      </c>
      <c r="AG151" s="271">
        <v>5.12</v>
      </c>
      <c r="AH151" s="271">
        <v>5.64</v>
      </c>
      <c r="AI151" s="271">
        <v>5.12</v>
      </c>
      <c r="AJ151" s="271">
        <v>5.64</v>
      </c>
      <c r="AK151" s="271">
        <v>119.0</v>
      </c>
      <c r="AL151" s="271">
        <v>131.0</v>
      </c>
      <c r="AM151" s="248" t="s">
        <v>24</v>
      </c>
      <c r="AN151" s="271">
        <v>35.6</v>
      </c>
      <c r="AO151" s="271">
        <v>39.4</v>
      </c>
      <c r="AP151" s="271">
        <v>1.74</v>
      </c>
      <c r="AQ151" s="271">
        <v>1.92</v>
      </c>
      <c r="AR151" s="271">
        <v>0.1</v>
      </c>
      <c r="AS151" s="271">
        <v>0.1</v>
      </c>
      <c r="AT151" s="30">
        <f t="shared" ref="AT151:AU151" si="185">(1-AR151*0.01)*AC151+AN151*AR151*0.01</f>
        <v>104.9306</v>
      </c>
      <c r="AU151" s="30">
        <f t="shared" si="185"/>
        <v>115.9234</v>
      </c>
      <c r="AV151" s="248" t="s">
        <v>24</v>
      </c>
      <c r="AW151" s="248" t="s">
        <v>24</v>
      </c>
      <c r="AX151" s="271">
        <v>26.5</v>
      </c>
      <c r="AY151" s="271">
        <v>28.8</v>
      </c>
      <c r="AZ151" s="271">
        <v>2.29</v>
      </c>
      <c r="BA151" s="271">
        <v>2.4</v>
      </c>
      <c r="BB151" s="248" t="s">
        <v>24</v>
      </c>
      <c r="BC151" s="248" t="s">
        <v>71</v>
      </c>
      <c r="BD151" s="271">
        <v>2.28</v>
      </c>
      <c r="BE151" s="271">
        <v>3.41</v>
      </c>
      <c r="BF151" s="271">
        <v>2590.0</v>
      </c>
      <c r="BG151" s="271">
        <v>3950.0</v>
      </c>
      <c r="BH151" s="271">
        <v>1140.0</v>
      </c>
      <c r="BI151" s="271">
        <v>1160.0</v>
      </c>
      <c r="BJ151" s="271">
        <v>2.21</v>
      </c>
      <c r="BK151" s="271">
        <v>2.41</v>
      </c>
      <c r="BL151" s="271"/>
      <c r="BM151" s="272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 t="s">
        <v>683</v>
      </c>
      <c r="CA151" s="1" t="s">
        <v>684</v>
      </c>
      <c r="CB151" s="1" t="s">
        <v>732</v>
      </c>
      <c r="CC151" s="1" t="s">
        <v>826</v>
      </c>
      <c r="CD151" s="1" t="s">
        <v>734</v>
      </c>
      <c r="CE151" s="1" t="s">
        <v>757</v>
      </c>
      <c r="CF151" s="1"/>
      <c r="CG151" s="267" t="s">
        <v>825</v>
      </c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269">
        <f t="shared" si="180"/>
        <v>184.1306</v>
      </c>
      <c r="DA151" s="269">
        <f t="shared" si="181"/>
        <v>189.627</v>
      </c>
      <c r="DB151" s="269">
        <f t="shared" si="182"/>
        <v>195.1234</v>
      </c>
      <c r="DC151" s="1"/>
      <c r="DD151" s="1"/>
      <c r="DE151" s="111"/>
      <c r="DF151" s="1"/>
      <c r="DG151" s="1"/>
      <c r="DH151" s="1" t="s">
        <v>827</v>
      </c>
      <c r="DI151" s="98" t="s">
        <v>71</v>
      </c>
      <c r="DJ151" s="6" t="s">
        <v>71</v>
      </c>
      <c r="DK151" s="98" t="s">
        <v>71</v>
      </c>
      <c r="DL151" s="6" t="s">
        <v>71</v>
      </c>
      <c r="DM151" s="143" t="s">
        <v>71</v>
      </c>
      <c r="DN151" s="6" t="s">
        <v>71</v>
      </c>
      <c r="DO151" s="6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D151" s="273" t="s">
        <v>825</v>
      </c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269"/>
      <c r="EX151" s="269"/>
      <c r="EY151" s="269"/>
      <c r="EZ151" s="1"/>
      <c r="FA151" s="1"/>
      <c r="FB151" s="111"/>
      <c r="GB151" s="273" t="s">
        <v>825</v>
      </c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269"/>
      <c r="GV151" s="269"/>
      <c r="GW151" s="269"/>
      <c r="GX151" s="1"/>
      <c r="GY151" s="1"/>
      <c r="GZ151" s="111"/>
    </row>
    <row r="152" ht="15.75" customHeight="1">
      <c r="A152" s="274" t="s">
        <v>828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9"/>
      <c r="O152" s="30"/>
      <c r="P152" s="30"/>
      <c r="Q152" s="30"/>
      <c r="R152" s="275" t="s">
        <v>24</v>
      </c>
      <c r="S152" s="30"/>
      <c r="T152" s="30"/>
      <c r="U152" s="30"/>
      <c r="V152" s="30"/>
      <c r="W152" s="30"/>
      <c r="X152" s="30"/>
      <c r="Y152" s="30"/>
      <c r="Z152" s="30"/>
      <c r="AA152" s="30"/>
      <c r="AB152" s="31"/>
      <c r="AC152" s="38">
        <v>77.7</v>
      </c>
      <c r="AD152" s="30">
        <v>85.6</v>
      </c>
      <c r="AE152" s="30">
        <v>43.8</v>
      </c>
      <c r="AF152" s="30">
        <v>51.9</v>
      </c>
      <c r="AG152" s="30">
        <v>6.76</v>
      </c>
      <c r="AH152" s="30">
        <v>7.46</v>
      </c>
      <c r="AI152" s="30">
        <v>3.74</v>
      </c>
      <c r="AJ152" s="30">
        <v>4.45</v>
      </c>
      <c r="AK152" s="30">
        <v>144.0</v>
      </c>
      <c r="AL152" s="30">
        <v>159.0</v>
      </c>
      <c r="AM152" s="123" t="s">
        <v>24</v>
      </c>
      <c r="AN152" s="30">
        <v>16.4</v>
      </c>
      <c r="AO152" s="30">
        <v>18.1</v>
      </c>
      <c r="AP152" s="30">
        <v>1.29</v>
      </c>
      <c r="AQ152" s="30">
        <v>1.42</v>
      </c>
      <c r="AR152" s="30">
        <v>49.4</v>
      </c>
      <c r="AS152" s="30">
        <v>54.6</v>
      </c>
      <c r="AT152" s="30">
        <f t="shared" ref="AT152:AU152" si="186">(1-AR152*0.01)*AC152+AN152*AR152*0.01</f>
        <v>47.4178</v>
      </c>
      <c r="AU152" s="30">
        <f t="shared" si="186"/>
        <v>48.745</v>
      </c>
      <c r="AV152" s="123" t="s">
        <v>24</v>
      </c>
      <c r="AW152" s="123" t="s">
        <v>71</v>
      </c>
      <c r="AX152" s="30" t="s">
        <v>47</v>
      </c>
      <c r="AY152" s="30" t="s">
        <v>829</v>
      </c>
      <c r="AZ152" s="30" t="s">
        <v>829</v>
      </c>
      <c r="BA152" s="30" t="s">
        <v>47</v>
      </c>
      <c r="BB152" s="123" t="s">
        <v>24</v>
      </c>
      <c r="BC152" s="123" t="s">
        <v>71</v>
      </c>
      <c r="BD152" s="30">
        <v>3.2</v>
      </c>
      <c r="BE152" s="30">
        <v>4.11</v>
      </c>
      <c r="BF152" s="30">
        <v>25100.0</v>
      </c>
      <c r="BG152" s="30">
        <v>33200.0</v>
      </c>
      <c r="BH152" s="30">
        <v>7870.0</v>
      </c>
      <c r="BI152" s="30">
        <v>8070.0</v>
      </c>
      <c r="BJ152" s="30">
        <v>190.0</v>
      </c>
      <c r="BK152" s="30">
        <v>205.0</v>
      </c>
      <c r="BL152" s="30">
        <v>195.0</v>
      </c>
      <c r="BM152" s="31">
        <v>195.0</v>
      </c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 t="s">
        <v>830</v>
      </c>
      <c r="CA152" s="1" t="s">
        <v>653</v>
      </c>
      <c r="CB152" s="1">
        <v>74.0</v>
      </c>
      <c r="CC152" s="1">
        <v>82.0</v>
      </c>
      <c r="CD152" s="1">
        <v>190.0</v>
      </c>
      <c r="CE152" s="1">
        <v>205.0</v>
      </c>
      <c r="CF152" s="1"/>
      <c r="CG152" s="274" t="s">
        <v>828</v>
      </c>
      <c r="CH152" s="1"/>
      <c r="CI152" s="1"/>
      <c r="CJ152" s="1"/>
      <c r="CK152" s="1"/>
      <c r="CL152" s="1"/>
      <c r="CM152" s="1"/>
      <c r="CN152" s="1"/>
      <c r="CO152" s="1"/>
      <c r="CP152" s="1"/>
      <c r="CQ152" s="276">
        <f>AT152+$DN$37</f>
        <v>133.8178</v>
      </c>
      <c r="CR152" s="276">
        <f>(AT152+AU152)/2+$DO$37</f>
        <v>156.0814</v>
      </c>
      <c r="CS152" s="276">
        <f>AU152+$DP$37</f>
        <v>178.345</v>
      </c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11"/>
      <c r="DF152" s="1"/>
      <c r="DG152" s="1"/>
      <c r="DH152" s="1"/>
      <c r="DI152" s="98" t="s">
        <v>71</v>
      </c>
      <c r="DJ152" s="6" t="s">
        <v>71</v>
      </c>
      <c r="DK152" s="98" t="s">
        <v>71</v>
      </c>
      <c r="DL152" s="6" t="s">
        <v>71</v>
      </c>
      <c r="DM152" s="98"/>
      <c r="DN152" s="6" t="s">
        <v>71</v>
      </c>
      <c r="DO152" s="6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D152" s="277" t="s">
        <v>828</v>
      </c>
      <c r="EE152" s="1"/>
      <c r="EF152" s="1"/>
      <c r="EG152" s="1"/>
      <c r="EH152" s="1"/>
      <c r="EI152" s="1"/>
      <c r="EJ152" s="1"/>
      <c r="EK152" s="1"/>
      <c r="EL152" s="1"/>
      <c r="EM152" s="1"/>
      <c r="EN152" s="276"/>
      <c r="EO152" s="276"/>
      <c r="EP152" s="276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11"/>
      <c r="GB152" s="277" t="s">
        <v>828</v>
      </c>
      <c r="GC152" s="1"/>
      <c r="GD152" s="1"/>
      <c r="GE152" s="1"/>
      <c r="GF152" s="1"/>
      <c r="GG152" s="1"/>
      <c r="GH152" s="1"/>
      <c r="GI152" s="1"/>
      <c r="GJ152" s="1"/>
      <c r="GK152" s="1"/>
      <c r="GL152" s="276"/>
      <c r="GM152" s="276"/>
      <c r="GN152" s="276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11"/>
    </row>
    <row r="153" ht="15.75" customHeight="1">
      <c r="A153" s="274" t="s">
        <v>831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9"/>
      <c r="O153" s="30"/>
      <c r="P153" s="30"/>
      <c r="Q153" s="30"/>
      <c r="R153" s="275" t="s">
        <v>24</v>
      </c>
      <c r="S153" s="30"/>
      <c r="T153" s="30"/>
      <c r="U153" s="30"/>
      <c r="V153" s="30"/>
      <c r="W153" s="30"/>
      <c r="X153" s="30"/>
      <c r="Y153" s="30"/>
      <c r="Z153" s="30"/>
      <c r="AA153" s="30"/>
      <c r="AB153" s="31"/>
      <c r="AC153" s="38">
        <v>179.0</v>
      </c>
      <c r="AD153" s="30">
        <v>198.0</v>
      </c>
      <c r="AE153" s="30">
        <v>109.0</v>
      </c>
      <c r="AF153" s="30">
        <v>128.0</v>
      </c>
      <c r="AG153" s="30">
        <v>12.9</v>
      </c>
      <c r="AH153" s="30">
        <v>14.2</v>
      </c>
      <c r="AI153" s="30">
        <v>7.96</v>
      </c>
      <c r="AJ153" s="30">
        <v>9.3</v>
      </c>
      <c r="AK153" s="30">
        <v>1020.0</v>
      </c>
      <c r="AL153" s="30">
        <v>1130.0</v>
      </c>
      <c r="AM153" s="123" t="s">
        <v>24</v>
      </c>
      <c r="AN153" s="30">
        <v>30.9</v>
      </c>
      <c r="AO153" s="30">
        <v>34.2</v>
      </c>
      <c r="AP153" s="30">
        <v>2.43</v>
      </c>
      <c r="AQ153" s="30">
        <v>2.69</v>
      </c>
      <c r="AR153" s="30">
        <v>42.8</v>
      </c>
      <c r="AS153" s="30">
        <v>47.3</v>
      </c>
      <c r="AT153" s="30">
        <f t="shared" ref="AT153:AU153" si="187">(1-AR153*0.01)*AC153+AN153*AR153*0.01</f>
        <v>115.6132</v>
      </c>
      <c r="AU153" s="30">
        <f t="shared" si="187"/>
        <v>120.5226</v>
      </c>
      <c r="AV153" s="123" t="s">
        <v>24</v>
      </c>
      <c r="AW153" s="123" t="s">
        <v>71</v>
      </c>
      <c r="AX153" s="30" t="s">
        <v>47</v>
      </c>
      <c r="AY153" s="30" t="s">
        <v>829</v>
      </c>
      <c r="AZ153" s="30" t="s">
        <v>829</v>
      </c>
      <c r="BA153" s="30" t="s">
        <v>47</v>
      </c>
      <c r="BB153" s="123" t="s">
        <v>24</v>
      </c>
      <c r="BC153" s="123" t="s">
        <v>71</v>
      </c>
      <c r="BD153" s="30">
        <v>1.73</v>
      </c>
      <c r="BE153" s="30">
        <v>2.02</v>
      </c>
      <c r="BF153" s="30">
        <v>4600.0</v>
      </c>
      <c r="BG153" s="30">
        <v>5480.0</v>
      </c>
      <c r="BH153" s="30">
        <v>2660.0</v>
      </c>
      <c r="BI153" s="30">
        <v>2710.0</v>
      </c>
      <c r="BJ153" s="30">
        <v>69.6</v>
      </c>
      <c r="BK153" s="30">
        <v>72.4</v>
      </c>
      <c r="BL153" s="30"/>
      <c r="BM153" s="3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 t="s">
        <v>832</v>
      </c>
      <c r="CA153" s="1" t="s">
        <v>833</v>
      </c>
      <c r="CB153" s="1">
        <v>26.0</v>
      </c>
      <c r="CC153" s="1" t="s">
        <v>834</v>
      </c>
      <c r="CD153" s="1" t="s">
        <v>835</v>
      </c>
      <c r="CE153" s="1" t="s">
        <v>836</v>
      </c>
      <c r="CF153" s="1"/>
      <c r="CG153" s="274" t="s">
        <v>831</v>
      </c>
      <c r="CH153" s="1"/>
      <c r="CI153" s="1"/>
      <c r="CJ153" s="1"/>
      <c r="CK153" s="1"/>
      <c r="CL153" s="1"/>
      <c r="CM153" s="1"/>
      <c r="CN153" s="1"/>
      <c r="CO153" s="1"/>
      <c r="CP153" s="1"/>
      <c r="CQ153" s="276">
        <f>AT153+$DN$38</f>
        <v>468.4132</v>
      </c>
      <c r="CR153" s="276">
        <f>(AT153+AU153)/2+$DO$38</f>
        <v>586.0679</v>
      </c>
      <c r="CS153" s="276">
        <f>AU153+$DP$38</f>
        <v>703.7226</v>
      </c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11"/>
      <c r="DF153" s="1"/>
      <c r="DG153" s="1"/>
      <c r="DH153" s="1" t="s">
        <v>837</v>
      </c>
      <c r="DI153" s="98" t="s">
        <v>71</v>
      </c>
      <c r="DJ153" s="6" t="s">
        <v>71</v>
      </c>
      <c r="DK153" s="98" t="s">
        <v>71</v>
      </c>
      <c r="DL153" s="6" t="s">
        <v>71</v>
      </c>
      <c r="DM153" s="143">
        <v>35.7</v>
      </c>
      <c r="DN153" s="6" t="s">
        <v>71</v>
      </c>
      <c r="DO153" s="6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D153" s="277" t="s">
        <v>831</v>
      </c>
      <c r="EE153" s="1"/>
      <c r="EF153" s="1"/>
      <c r="EG153" s="1"/>
      <c r="EH153" s="1"/>
      <c r="EI153" s="1"/>
      <c r="EJ153" s="1"/>
      <c r="EK153" s="1"/>
      <c r="EL153" s="1"/>
      <c r="EM153" s="1"/>
      <c r="EN153" s="276"/>
      <c r="EO153" s="276"/>
      <c r="EP153" s="276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11"/>
      <c r="GB153" s="277" t="s">
        <v>831</v>
      </c>
      <c r="GC153" s="1"/>
      <c r="GD153" s="1"/>
      <c r="GE153" s="1"/>
      <c r="GF153" s="1"/>
      <c r="GG153" s="1"/>
      <c r="GH153" s="1"/>
      <c r="GI153" s="1"/>
      <c r="GJ153" s="1"/>
      <c r="GK153" s="1"/>
      <c r="GL153" s="276"/>
      <c r="GM153" s="276"/>
      <c r="GN153" s="276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11"/>
    </row>
    <row r="154" ht="15.75" customHeight="1">
      <c r="A154" s="274" t="s">
        <v>838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9"/>
      <c r="O154" s="30"/>
      <c r="P154" s="30"/>
      <c r="Q154" s="30"/>
      <c r="R154" s="275" t="s">
        <v>24</v>
      </c>
      <c r="S154" s="30"/>
      <c r="T154" s="30"/>
      <c r="U154" s="30"/>
      <c r="V154" s="30"/>
      <c r="W154" s="30"/>
      <c r="X154" s="30"/>
      <c r="Y154" s="30"/>
      <c r="Z154" s="30"/>
      <c r="AA154" s="30"/>
      <c r="AB154" s="31"/>
      <c r="AC154" s="38">
        <v>357.0</v>
      </c>
      <c r="AD154" s="30">
        <v>393.0</v>
      </c>
      <c r="AE154" s="30">
        <v>177.0</v>
      </c>
      <c r="AF154" s="30">
        <v>214.0</v>
      </c>
      <c r="AG154" s="30">
        <v>26.4</v>
      </c>
      <c r="AH154" s="30">
        <v>29.1</v>
      </c>
      <c r="AI154" s="30">
        <v>13.2</v>
      </c>
      <c r="AJ154" s="30">
        <v>15.9</v>
      </c>
      <c r="AK154" s="30">
        <v>946.0</v>
      </c>
      <c r="AL154" s="30">
        <v>1050.0</v>
      </c>
      <c r="AM154" s="123" t="s">
        <v>24</v>
      </c>
      <c r="AN154" s="30">
        <v>52.2</v>
      </c>
      <c r="AO154" s="30">
        <v>57.7</v>
      </c>
      <c r="AP154" s="30">
        <v>4.1</v>
      </c>
      <c r="AQ154" s="30">
        <v>4.53</v>
      </c>
      <c r="AR154" s="30">
        <v>51.3</v>
      </c>
      <c r="AS154" s="30">
        <v>56.7</v>
      </c>
      <c r="AT154" s="30">
        <f t="shared" ref="AT154:AU154" si="188">(1-AR154*0.01)*AC154+AN154*AR154*0.01</f>
        <v>200.6376</v>
      </c>
      <c r="AU154" s="30">
        <f t="shared" si="188"/>
        <v>202.8849</v>
      </c>
      <c r="AV154" s="123" t="s">
        <v>24</v>
      </c>
      <c r="AW154" s="123" t="s">
        <v>71</v>
      </c>
      <c r="AX154" s="30" t="s">
        <v>71</v>
      </c>
      <c r="AY154" s="30"/>
      <c r="AZ154" s="30"/>
      <c r="BA154" s="30"/>
      <c r="BB154" s="123" t="s">
        <v>24</v>
      </c>
      <c r="BC154" s="123" t="s">
        <v>71</v>
      </c>
      <c r="BD154" s="30">
        <v>2.29</v>
      </c>
      <c r="BE154" s="30">
        <v>2.78</v>
      </c>
      <c r="BF154" s="30">
        <v>4130.0</v>
      </c>
      <c r="BG154" s="30">
        <v>5050.0</v>
      </c>
      <c r="BH154" s="30">
        <v>1800.0</v>
      </c>
      <c r="BI154" s="30">
        <v>1820.0</v>
      </c>
      <c r="BJ154" s="30">
        <v>44.0</v>
      </c>
      <c r="BK154" s="30">
        <v>46.0</v>
      </c>
      <c r="BL154" s="30"/>
      <c r="BM154" s="3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 t="s">
        <v>524</v>
      </c>
      <c r="CA154" s="1" t="s">
        <v>768</v>
      </c>
      <c r="CB154" s="1" t="s">
        <v>839</v>
      </c>
      <c r="CC154" s="1" t="s">
        <v>840</v>
      </c>
      <c r="CD154" s="1">
        <v>44.0</v>
      </c>
      <c r="CE154" s="1">
        <v>46.0</v>
      </c>
      <c r="CF154" s="1"/>
      <c r="CG154" s="274" t="s">
        <v>838</v>
      </c>
      <c r="CH154" s="1"/>
      <c r="CI154" s="1"/>
      <c r="CJ154" s="1"/>
      <c r="CK154" s="1"/>
      <c r="CL154" s="1"/>
      <c r="CM154" s="1"/>
      <c r="CN154" s="1"/>
      <c r="CO154" s="1"/>
      <c r="CP154" s="1"/>
      <c r="CQ154" s="276">
        <f t="shared" ref="CQ154:CQ157" si="190">AT154+$DN$39</f>
        <v>294.2376</v>
      </c>
      <c r="CR154" s="276">
        <f t="shared" ref="CR154:CR157" si="191">(AT154+AU154)/2+$DO$39</f>
        <v>295.36125</v>
      </c>
      <c r="CS154" s="276">
        <f t="shared" ref="CS154:CS157" si="192">AU154+$DP$39</f>
        <v>296.4849</v>
      </c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11"/>
      <c r="DF154" s="1"/>
      <c r="DG154" s="1"/>
      <c r="DH154" s="1"/>
      <c r="DI154" s="98" t="s">
        <v>71</v>
      </c>
      <c r="DJ154" s="6" t="s">
        <v>71</v>
      </c>
      <c r="DK154" s="98" t="s">
        <v>71</v>
      </c>
      <c r="DL154" s="6" t="s">
        <v>71</v>
      </c>
      <c r="DM154" s="98"/>
      <c r="DN154" s="6" t="s">
        <v>71</v>
      </c>
      <c r="DO154" s="6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D154" s="277" t="s">
        <v>838</v>
      </c>
      <c r="EE154" s="1"/>
      <c r="EF154" s="1"/>
      <c r="EG154" s="1"/>
      <c r="EH154" s="1"/>
      <c r="EI154" s="1"/>
      <c r="EJ154" s="1"/>
      <c r="EK154" s="1"/>
      <c r="EL154" s="1"/>
      <c r="EM154" s="1"/>
      <c r="EN154" s="276"/>
      <c r="EO154" s="276"/>
      <c r="EP154" s="276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11"/>
      <c r="GB154" s="277" t="s">
        <v>838</v>
      </c>
      <c r="GC154" s="1"/>
      <c r="GD154" s="1"/>
      <c r="GE154" s="1"/>
      <c r="GF154" s="1"/>
      <c r="GG154" s="1"/>
      <c r="GH154" s="1"/>
      <c r="GI154" s="1"/>
      <c r="GJ154" s="1"/>
      <c r="GK154" s="1"/>
      <c r="GL154" s="276"/>
      <c r="GM154" s="276"/>
      <c r="GN154" s="276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11"/>
    </row>
    <row r="155" ht="15.75" customHeight="1">
      <c r="A155" s="274" t="s">
        <v>841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9"/>
      <c r="O155" s="30"/>
      <c r="P155" s="30"/>
      <c r="Q155" s="30"/>
      <c r="R155" s="275" t="s">
        <v>24</v>
      </c>
      <c r="S155" s="30"/>
      <c r="T155" s="30"/>
      <c r="U155" s="30"/>
      <c r="V155" s="30"/>
      <c r="W155" s="30"/>
      <c r="X155" s="30"/>
      <c r="Y155" s="30"/>
      <c r="Z155" s="30"/>
      <c r="AA155" s="30"/>
      <c r="AB155" s="31"/>
      <c r="AC155" s="38">
        <v>357.0</v>
      </c>
      <c r="AD155" s="30">
        <v>393.0</v>
      </c>
      <c r="AE155" s="30">
        <v>177.0</v>
      </c>
      <c r="AF155" s="30">
        <v>214.0</v>
      </c>
      <c r="AG155" s="30">
        <v>26.4</v>
      </c>
      <c r="AH155" s="30">
        <v>29.1</v>
      </c>
      <c r="AI155" s="30">
        <v>13.2</v>
      </c>
      <c r="AJ155" s="30">
        <v>15.9</v>
      </c>
      <c r="AK155" s="30">
        <v>946.0</v>
      </c>
      <c r="AL155" s="30">
        <v>1050.0</v>
      </c>
      <c r="AM155" s="123" t="s">
        <v>24</v>
      </c>
      <c r="AN155" s="30">
        <v>52.2</v>
      </c>
      <c r="AO155" s="30">
        <v>57.7</v>
      </c>
      <c r="AP155" s="30">
        <v>4.1</v>
      </c>
      <c r="AQ155" s="30">
        <v>4.53</v>
      </c>
      <c r="AR155" s="30">
        <v>51.3</v>
      </c>
      <c r="AS155" s="30">
        <v>56.7</v>
      </c>
      <c r="AT155" s="30">
        <f t="shared" ref="AT155:AU155" si="189">(1-AR155*0.01)*AC155+AN155*AR155*0.01</f>
        <v>200.6376</v>
      </c>
      <c r="AU155" s="30">
        <f t="shared" si="189"/>
        <v>202.8849</v>
      </c>
      <c r="AV155" s="123" t="s">
        <v>24</v>
      </c>
      <c r="AW155" s="123" t="s">
        <v>71</v>
      </c>
      <c r="AX155" s="30" t="s">
        <v>71</v>
      </c>
      <c r="AY155" s="30"/>
      <c r="AZ155" s="30"/>
      <c r="BA155" s="30"/>
      <c r="BB155" s="123" t="s">
        <v>24</v>
      </c>
      <c r="BC155" s="123" t="s">
        <v>71</v>
      </c>
      <c r="BD155" s="30">
        <v>2.29</v>
      </c>
      <c r="BE155" s="30">
        <v>2.79</v>
      </c>
      <c r="BF155" s="30">
        <v>4120.0</v>
      </c>
      <c r="BG155" s="30">
        <v>5050.0</v>
      </c>
      <c r="BH155" s="30">
        <v>1800.0</v>
      </c>
      <c r="BI155" s="30">
        <v>1810.0</v>
      </c>
      <c r="BJ155" s="30">
        <v>45.0</v>
      </c>
      <c r="BK155" s="30">
        <v>47.3</v>
      </c>
      <c r="BL155" s="30">
        <v>44.9</v>
      </c>
      <c r="BM155" s="31">
        <v>47.2</v>
      </c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 t="s">
        <v>634</v>
      </c>
      <c r="CA155" s="1" t="s">
        <v>842</v>
      </c>
      <c r="CB155" s="1">
        <v>17.0</v>
      </c>
      <c r="CC155" s="1" t="s">
        <v>843</v>
      </c>
      <c r="CD155" s="1">
        <v>45.0</v>
      </c>
      <c r="CE155" s="1" t="s">
        <v>844</v>
      </c>
      <c r="CF155" s="1"/>
      <c r="CG155" s="274" t="s">
        <v>841</v>
      </c>
      <c r="CH155" s="1"/>
      <c r="CI155" s="1"/>
      <c r="CJ155" s="1"/>
      <c r="CK155" s="1"/>
      <c r="CL155" s="1"/>
      <c r="CM155" s="1"/>
      <c r="CN155" s="1"/>
      <c r="CO155" s="1"/>
      <c r="CP155" s="1"/>
      <c r="CQ155" s="276">
        <f t="shared" si="190"/>
        <v>294.2376</v>
      </c>
      <c r="CR155" s="276">
        <f t="shared" si="191"/>
        <v>295.36125</v>
      </c>
      <c r="CS155" s="276">
        <f t="shared" si="192"/>
        <v>296.4849</v>
      </c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11"/>
      <c r="DF155" s="1"/>
      <c r="DG155" s="1"/>
      <c r="DH155" s="1" t="s">
        <v>845</v>
      </c>
      <c r="DI155" s="98" t="s">
        <v>71</v>
      </c>
      <c r="DJ155" s="6" t="s">
        <v>71</v>
      </c>
      <c r="DK155" s="98" t="s">
        <v>71</v>
      </c>
      <c r="DL155" s="6" t="s">
        <v>71</v>
      </c>
      <c r="DM155" s="143">
        <v>1.00628</v>
      </c>
      <c r="DN155" s="6" t="s">
        <v>71</v>
      </c>
      <c r="DO155" s="6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D155" s="277" t="s">
        <v>841</v>
      </c>
      <c r="EE155" s="1"/>
      <c r="EF155" s="1"/>
      <c r="EG155" s="1"/>
      <c r="EH155" s="1"/>
      <c r="EI155" s="1"/>
      <c r="EJ155" s="1"/>
      <c r="EK155" s="1"/>
      <c r="EL155" s="1"/>
      <c r="EM155" s="1"/>
      <c r="EN155" s="276"/>
      <c r="EO155" s="276"/>
      <c r="EP155" s="276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11"/>
      <c r="GB155" s="277" t="s">
        <v>841</v>
      </c>
      <c r="GC155" s="1"/>
      <c r="GD155" s="1"/>
      <c r="GE155" s="1"/>
      <c r="GF155" s="1"/>
      <c r="GG155" s="1"/>
      <c r="GH155" s="1"/>
      <c r="GI155" s="1"/>
      <c r="GJ155" s="1"/>
      <c r="GK155" s="1"/>
      <c r="GL155" s="276"/>
      <c r="GM155" s="276"/>
      <c r="GN155" s="276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11"/>
    </row>
    <row r="156" ht="15.75" customHeight="1">
      <c r="A156" s="274" t="s">
        <v>846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9"/>
      <c r="O156" s="30"/>
      <c r="P156" s="30"/>
      <c r="Q156" s="30"/>
      <c r="R156" s="275" t="s">
        <v>24</v>
      </c>
      <c r="S156" s="30"/>
      <c r="T156" s="30"/>
      <c r="U156" s="30"/>
      <c r="V156" s="30"/>
      <c r="W156" s="30"/>
      <c r="X156" s="30"/>
      <c r="Y156" s="30"/>
      <c r="Z156" s="30"/>
      <c r="AA156" s="30"/>
      <c r="AB156" s="31"/>
      <c r="AC156" s="38">
        <v>349.0</v>
      </c>
      <c r="AD156" s="30">
        <v>385.0</v>
      </c>
      <c r="AE156" s="30">
        <v>177.0</v>
      </c>
      <c r="AF156" s="30">
        <v>213.0</v>
      </c>
      <c r="AG156" s="30">
        <v>21.8</v>
      </c>
      <c r="AH156" s="30">
        <v>24.0</v>
      </c>
      <c r="AI156" s="30">
        <v>11.4</v>
      </c>
      <c r="AJ156" s="30">
        <v>13.7</v>
      </c>
      <c r="AK156" s="30">
        <v>941.0</v>
      </c>
      <c r="AL156" s="30">
        <v>1040.0</v>
      </c>
      <c r="AM156" s="123" t="s">
        <v>24</v>
      </c>
      <c r="AN156" s="30">
        <v>51.3</v>
      </c>
      <c r="AO156" s="30">
        <v>56.7</v>
      </c>
      <c r="AP156" s="30">
        <v>4.0</v>
      </c>
      <c r="AQ156" s="30">
        <v>4.46</v>
      </c>
      <c r="AR156" s="30">
        <v>51.3</v>
      </c>
      <c r="AS156" s="30">
        <v>56.7</v>
      </c>
      <c r="AT156" s="30">
        <f t="shared" ref="AT156:AU156" si="193">(1-AR156*0.01)*AC156+AN156*AR156*0.01</f>
        <v>196.2799</v>
      </c>
      <c r="AU156" s="30">
        <f t="shared" si="193"/>
        <v>198.8539</v>
      </c>
      <c r="AV156" s="123" t="s">
        <v>24</v>
      </c>
      <c r="AW156" s="123" t="s">
        <v>71</v>
      </c>
      <c r="AX156" s="30"/>
      <c r="AY156" s="30"/>
      <c r="AZ156" s="30"/>
      <c r="BA156" s="30"/>
      <c r="BB156" s="123" t="s">
        <v>24</v>
      </c>
      <c r="BC156" s="123" t="s">
        <v>71</v>
      </c>
      <c r="BD156" s="30">
        <v>2.29</v>
      </c>
      <c r="BE156" s="30">
        <v>2.79</v>
      </c>
      <c r="BF156" s="30">
        <v>4130.0</v>
      </c>
      <c r="BG156" s="30">
        <v>5050.0</v>
      </c>
      <c r="BH156" s="30">
        <v>1800.0</v>
      </c>
      <c r="BI156" s="30">
        <v>1810.0</v>
      </c>
      <c r="BJ156" s="30">
        <v>44.0</v>
      </c>
      <c r="BK156" s="30">
        <v>46.0</v>
      </c>
      <c r="BL156" s="30">
        <v>44.9</v>
      </c>
      <c r="BM156" s="31">
        <v>44.9</v>
      </c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 t="s">
        <v>212</v>
      </c>
      <c r="CA156" s="1" t="s">
        <v>213</v>
      </c>
      <c r="CB156" s="1">
        <v>16.0</v>
      </c>
      <c r="CC156" s="1">
        <v>18.0</v>
      </c>
      <c r="CD156" s="1">
        <v>44.0</v>
      </c>
      <c r="CE156" s="1">
        <v>46.0</v>
      </c>
      <c r="CF156" s="1"/>
      <c r="CG156" s="274" t="s">
        <v>846</v>
      </c>
      <c r="CH156" s="1"/>
      <c r="CI156" s="1"/>
      <c r="CJ156" s="1"/>
      <c r="CK156" s="1"/>
      <c r="CL156" s="1"/>
      <c r="CM156" s="1"/>
      <c r="CN156" s="1"/>
      <c r="CO156" s="1"/>
      <c r="CP156" s="1"/>
      <c r="CQ156" s="276">
        <f t="shared" si="190"/>
        <v>289.8799</v>
      </c>
      <c r="CR156" s="276">
        <f t="shared" si="191"/>
        <v>291.1669</v>
      </c>
      <c r="CS156" s="276">
        <f t="shared" si="192"/>
        <v>292.4539</v>
      </c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11"/>
      <c r="DF156" s="1"/>
      <c r="DG156" s="1"/>
      <c r="DH156" s="1"/>
      <c r="DI156" s="98" t="s">
        <v>71</v>
      </c>
      <c r="DJ156" s="6" t="s">
        <v>71</v>
      </c>
      <c r="DK156" s="98" t="s">
        <v>71</v>
      </c>
      <c r="DL156" s="6" t="s">
        <v>71</v>
      </c>
      <c r="DM156" s="98"/>
      <c r="DN156" s="6" t="s">
        <v>71</v>
      </c>
      <c r="DO156" s="6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D156" s="277" t="s">
        <v>846</v>
      </c>
      <c r="EE156" s="1"/>
      <c r="EF156" s="1"/>
      <c r="EG156" s="1"/>
      <c r="EH156" s="1"/>
      <c r="EI156" s="1"/>
      <c r="EJ156" s="1"/>
      <c r="EK156" s="1"/>
      <c r="EL156" s="1"/>
      <c r="EM156" s="1"/>
      <c r="EN156" s="276"/>
      <c r="EO156" s="276"/>
      <c r="EP156" s="276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11"/>
      <c r="GB156" s="277" t="s">
        <v>846</v>
      </c>
      <c r="GC156" s="1"/>
      <c r="GD156" s="1"/>
      <c r="GE156" s="1"/>
      <c r="GF156" s="1"/>
      <c r="GG156" s="1"/>
      <c r="GH156" s="1"/>
      <c r="GI156" s="1"/>
      <c r="GJ156" s="1"/>
      <c r="GK156" s="1"/>
      <c r="GL156" s="276"/>
      <c r="GM156" s="276"/>
      <c r="GN156" s="276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11"/>
    </row>
    <row r="157" ht="15.75" customHeight="1">
      <c r="A157" s="278" t="s">
        <v>847</v>
      </c>
      <c r="B157" s="279"/>
      <c r="C157" s="279"/>
      <c r="D157" s="279"/>
      <c r="E157" s="279"/>
      <c r="F157" s="279"/>
      <c r="G157" s="279"/>
      <c r="H157" s="279"/>
      <c r="I157" s="279"/>
      <c r="J157" s="279"/>
      <c r="K157" s="279"/>
      <c r="L157" s="279"/>
      <c r="M157" s="279"/>
      <c r="N157" s="280"/>
      <c r="O157" s="60"/>
      <c r="P157" s="60"/>
      <c r="Q157" s="60"/>
      <c r="R157" s="281" t="s">
        <v>24</v>
      </c>
      <c r="S157" s="60"/>
      <c r="T157" s="60"/>
      <c r="U157" s="60"/>
      <c r="V157" s="60"/>
      <c r="W157" s="60"/>
      <c r="X157" s="60"/>
      <c r="Y157" s="60"/>
      <c r="Z157" s="60"/>
      <c r="AA157" s="60"/>
      <c r="AB157" s="61"/>
      <c r="AC157" s="282">
        <v>350.0</v>
      </c>
      <c r="AD157" s="60">
        <v>386.0</v>
      </c>
      <c r="AE157" s="60">
        <v>178.0</v>
      </c>
      <c r="AF157" s="60">
        <v>214.0</v>
      </c>
      <c r="AG157" s="60">
        <v>21.8</v>
      </c>
      <c r="AH157" s="60">
        <v>24.1</v>
      </c>
      <c r="AI157" s="60">
        <v>11.5</v>
      </c>
      <c r="AJ157" s="60">
        <v>13.7</v>
      </c>
      <c r="AK157" s="60">
        <v>944.0</v>
      </c>
      <c r="AL157" s="60">
        <v>1040.0</v>
      </c>
      <c r="AM157" s="226" t="s">
        <v>24</v>
      </c>
      <c r="AN157" s="60">
        <v>51.5</v>
      </c>
      <c r="AO157" s="60">
        <v>56.9</v>
      </c>
      <c r="AP157" s="60">
        <v>4.0</v>
      </c>
      <c r="AQ157" s="60">
        <v>4.47</v>
      </c>
      <c r="AR157" s="60">
        <v>51.3</v>
      </c>
      <c r="AS157" s="60">
        <v>56.7</v>
      </c>
      <c r="AT157" s="30">
        <f t="shared" ref="AT157:AU157" si="194">(1-AR157*0.01)*AC157+AN157*AR157*0.01</f>
        <v>196.8695</v>
      </c>
      <c r="AU157" s="30">
        <f t="shared" si="194"/>
        <v>199.4003</v>
      </c>
      <c r="AV157" s="226" t="s">
        <v>24</v>
      </c>
      <c r="AW157" s="226" t="s">
        <v>71</v>
      </c>
      <c r="AX157" s="60"/>
      <c r="AY157" s="60"/>
      <c r="AZ157" s="60"/>
      <c r="BA157" s="60"/>
      <c r="BB157" s="226" t="s">
        <v>24</v>
      </c>
      <c r="BC157" s="226" t="s">
        <v>71</v>
      </c>
      <c r="BD157" s="60">
        <v>2.3</v>
      </c>
      <c r="BE157" s="60">
        <v>2.8</v>
      </c>
      <c r="BF157" s="60">
        <v>4170.0</v>
      </c>
      <c r="BG157" s="60">
        <v>5090.0</v>
      </c>
      <c r="BH157" s="60">
        <v>1810.0</v>
      </c>
      <c r="BI157" s="60">
        <v>1820.0</v>
      </c>
      <c r="BJ157" s="60">
        <v>40.0</v>
      </c>
      <c r="BK157" s="60">
        <v>45.0</v>
      </c>
      <c r="BL157" s="60"/>
      <c r="BM157" s="61"/>
      <c r="BN157" s="279"/>
      <c r="BO157" s="279"/>
      <c r="BP157" s="279"/>
      <c r="BQ157" s="279"/>
      <c r="BR157" s="279"/>
      <c r="BS157" s="279"/>
      <c r="BT157" s="279"/>
      <c r="BU157" s="279"/>
      <c r="BV157" s="279"/>
      <c r="BW157" s="279"/>
      <c r="BX157" s="279"/>
      <c r="BY157" s="279"/>
      <c r="BZ157" s="1" t="s">
        <v>212</v>
      </c>
      <c r="CA157" s="1" t="s">
        <v>213</v>
      </c>
      <c r="CB157" s="1">
        <v>15.0</v>
      </c>
      <c r="CC157" s="1">
        <v>18.0</v>
      </c>
      <c r="CD157" s="1">
        <v>40.0</v>
      </c>
      <c r="CE157" s="1">
        <v>45.0</v>
      </c>
      <c r="CF157" s="279"/>
      <c r="CG157" s="278" t="s">
        <v>847</v>
      </c>
      <c r="CH157" s="279"/>
      <c r="CI157" s="279"/>
      <c r="CJ157" s="279"/>
      <c r="CK157" s="279"/>
      <c r="CL157" s="279"/>
      <c r="CM157" s="279"/>
      <c r="CN157" s="279"/>
      <c r="CO157" s="279"/>
      <c r="CP157" s="279"/>
      <c r="CQ157" s="283">
        <f t="shared" si="190"/>
        <v>290.4695</v>
      </c>
      <c r="CR157" s="283">
        <f t="shared" si="191"/>
        <v>291.7349</v>
      </c>
      <c r="CS157" s="283">
        <f t="shared" si="192"/>
        <v>293.0003</v>
      </c>
      <c r="CT157" s="279"/>
      <c r="CU157" s="279"/>
      <c r="CV157" s="279"/>
      <c r="CW157" s="279"/>
      <c r="CX157" s="279"/>
      <c r="CY157" s="279"/>
      <c r="CZ157" s="279"/>
      <c r="DA157" s="279"/>
      <c r="DB157" s="279"/>
      <c r="DC157" s="279"/>
      <c r="DD157" s="279"/>
      <c r="DE157" s="254"/>
      <c r="DF157" s="1"/>
      <c r="DG157" s="1"/>
      <c r="DH157" s="1" t="s">
        <v>848</v>
      </c>
      <c r="DI157" s="98" t="s">
        <v>71</v>
      </c>
      <c r="DJ157" s="6" t="s">
        <v>71</v>
      </c>
      <c r="DK157" s="98" t="s">
        <v>71</v>
      </c>
      <c r="DL157" s="6" t="s">
        <v>71</v>
      </c>
      <c r="DM157" s="143">
        <v>1.38234</v>
      </c>
      <c r="DN157" s="6" t="s">
        <v>71</v>
      </c>
      <c r="DO157" s="6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D157" s="284" t="s">
        <v>847</v>
      </c>
      <c r="EE157" s="279"/>
      <c r="EF157" s="279"/>
      <c r="EG157" s="279"/>
      <c r="EH157" s="279"/>
      <c r="EI157" s="279"/>
      <c r="EJ157" s="279"/>
      <c r="EK157" s="279"/>
      <c r="EL157" s="279"/>
      <c r="EM157" s="279"/>
      <c r="EN157" s="283"/>
      <c r="EO157" s="283"/>
      <c r="EP157" s="283"/>
      <c r="EQ157" s="279"/>
      <c r="ER157" s="279"/>
      <c r="ES157" s="279"/>
      <c r="ET157" s="279"/>
      <c r="EU157" s="279"/>
      <c r="EV157" s="279"/>
      <c r="EW157" s="279"/>
      <c r="EX157" s="279"/>
      <c r="EY157" s="279"/>
      <c r="EZ157" s="279"/>
      <c r="FA157" s="279"/>
      <c r="FB157" s="254"/>
      <c r="GB157" s="284" t="s">
        <v>847</v>
      </c>
      <c r="GC157" s="279"/>
      <c r="GD157" s="279"/>
      <c r="GE157" s="279"/>
      <c r="GF157" s="279"/>
      <c r="GG157" s="279"/>
      <c r="GH157" s="279"/>
      <c r="GI157" s="279"/>
      <c r="GJ157" s="279"/>
      <c r="GK157" s="279"/>
      <c r="GL157" s="283"/>
      <c r="GM157" s="283"/>
      <c r="GN157" s="283"/>
      <c r="GO157" s="279"/>
      <c r="GP157" s="279"/>
      <c r="GQ157" s="279"/>
      <c r="GR157" s="279"/>
      <c r="GS157" s="279"/>
      <c r="GT157" s="279"/>
      <c r="GU157" s="279"/>
      <c r="GV157" s="279"/>
      <c r="GW157" s="279"/>
      <c r="GX157" s="279"/>
      <c r="GY157" s="279"/>
      <c r="GZ157" s="254"/>
    </row>
    <row r="158" ht="15.75" customHeight="1">
      <c r="A158" s="285" t="s">
        <v>849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 t="s">
        <v>850</v>
      </c>
      <c r="AD158" s="1" t="s">
        <v>851</v>
      </c>
      <c r="AE158" s="1" t="s">
        <v>850</v>
      </c>
      <c r="AF158" s="1" t="s">
        <v>851</v>
      </c>
      <c r="AG158" s="1" t="s">
        <v>852</v>
      </c>
      <c r="AH158" s="1" t="s">
        <v>727</v>
      </c>
      <c r="AI158" s="1" t="s">
        <v>852</v>
      </c>
      <c r="AJ158" s="1" t="s">
        <v>727</v>
      </c>
      <c r="AK158" s="286">
        <v>665.0</v>
      </c>
      <c r="AL158" s="286">
        <v>735.0</v>
      </c>
      <c r="AM158" s="1" t="s">
        <v>71</v>
      </c>
      <c r="AN158" s="1" t="s">
        <v>71</v>
      </c>
      <c r="AO158" s="286">
        <v>0.0</v>
      </c>
      <c r="AP158" s="286">
        <v>0.0</v>
      </c>
      <c r="AQ158" s="286">
        <v>0.0</v>
      </c>
      <c r="AR158" s="286">
        <v>0.0</v>
      </c>
      <c r="AS158" s="286">
        <v>0.0</v>
      </c>
      <c r="AT158" s="286">
        <v>0.0</v>
      </c>
      <c r="AU158" s="286">
        <v>0.0</v>
      </c>
      <c r="AV158" s="287" t="s">
        <v>24</v>
      </c>
      <c r="AW158" s="287" t="s">
        <v>24</v>
      </c>
      <c r="AX158" s="286" t="s">
        <v>853</v>
      </c>
      <c r="AY158" s="286" t="s">
        <v>854</v>
      </c>
      <c r="AZ158" s="286" t="s">
        <v>855</v>
      </c>
      <c r="BA158" s="286" t="s">
        <v>856</v>
      </c>
      <c r="BB158" s="287" t="s">
        <v>24</v>
      </c>
      <c r="BC158" s="287" t="s">
        <v>24</v>
      </c>
      <c r="BD158" s="286" t="s">
        <v>857</v>
      </c>
      <c r="BE158" s="286" t="s">
        <v>858</v>
      </c>
      <c r="BF158" s="286">
        <v>685.0</v>
      </c>
      <c r="BG158" s="286">
        <v>1370.0</v>
      </c>
      <c r="BH158" s="286">
        <v>600.0</v>
      </c>
      <c r="BI158" s="286">
        <v>800.0</v>
      </c>
      <c r="BJ158" s="286">
        <v>15.0</v>
      </c>
      <c r="BK158" s="286">
        <v>20.0</v>
      </c>
      <c r="BL158" s="1" t="s">
        <v>71</v>
      </c>
      <c r="BM158" s="1" t="s">
        <v>71</v>
      </c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 t="s">
        <v>283</v>
      </c>
      <c r="CA158" s="1" t="s">
        <v>859</v>
      </c>
      <c r="CB158" s="1" t="s">
        <v>860</v>
      </c>
      <c r="CC158" s="1" t="s">
        <v>861</v>
      </c>
      <c r="CD158" s="1">
        <v>17.0</v>
      </c>
      <c r="CE158" s="1">
        <v>22.0</v>
      </c>
      <c r="CG158" s="1"/>
      <c r="CM158" s="1"/>
      <c r="CN158" s="1"/>
      <c r="DF158" s="1"/>
      <c r="DG158" s="1"/>
      <c r="DH158" s="1"/>
      <c r="DI158" s="98" t="s">
        <v>71</v>
      </c>
      <c r="DJ158" s="6" t="s">
        <v>71</v>
      </c>
      <c r="DK158" s="98" t="s">
        <v>71</v>
      </c>
      <c r="DL158" s="6" t="s">
        <v>71</v>
      </c>
      <c r="DM158" s="98"/>
      <c r="DN158" s="6" t="s">
        <v>71</v>
      </c>
      <c r="DO158" s="6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</row>
    <row r="159" ht="46.5" customHeight="1">
      <c r="A159" s="285" t="s">
        <v>862</v>
      </c>
      <c r="AC159" s="1" t="s">
        <v>850</v>
      </c>
      <c r="AD159" s="1" t="s">
        <v>851</v>
      </c>
      <c r="AE159" s="1" t="s">
        <v>850</v>
      </c>
      <c r="AF159" s="1" t="s">
        <v>851</v>
      </c>
      <c r="AG159" s="1" t="s">
        <v>852</v>
      </c>
      <c r="AH159" s="1" t="s">
        <v>727</v>
      </c>
      <c r="AI159" s="1" t="s">
        <v>852</v>
      </c>
      <c r="AJ159" s="1" t="s">
        <v>727</v>
      </c>
      <c r="AK159" s="286">
        <v>665.0</v>
      </c>
      <c r="AL159" s="286">
        <v>735.0</v>
      </c>
      <c r="AM159" s="1" t="s">
        <v>71</v>
      </c>
      <c r="AN159" s="1" t="s">
        <v>71</v>
      </c>
      <c r="AO159" s="286">
        <v>0.0</v>
      </c>
      <c r="AP159" s="286">
        <v>0.0</v>
      </c>
      <c r="AQ159" s="286">
        <v>0.0</v>
      </c>
      <c r="AR159" s="286">
        <v>0.0</v>
      </c>
      <c r="AS159" s="286">
        <v>0.0</v>
      </c>
      <c r="AT159" s="286">
        <v>0.0</v>
      </c>
      <c r="AU159" s="286">
        <v>0.0</v>
      </c>
      <c r="AV159" s="287" t="s">
        <v>24</v>
      </c>
      <c r="AW159" s="287" t="s">
        <v>24</v>
      </c>
      <c r="AX159" s="286" t="s">
        <v>853</v>
      </c>
      <c r="AY159" s="286" t="s">
        <v>854</v>
      </c>
      <c r="AZ159" s="286" t="s">
        <v>855</v>
      </c>
      <c r="BA159" s="286" t="s">
        <v>856</v>
      </c>
      <c r="BB159" s="287" t="s">
        <v>24</v>
      </c>
      <c r="BC159" s="287" t="s">
        <v>24</v>
      </c>
      <c r="BD159" s="286" t="s">
        <v>857</v>
      </c>
      <c r="BE159" s="286" t="s">
        <v>858</v>
      </c>
      <c r="BF159" s="286">
        <v>685.0</v>
      </c>
      <c r="BG159" s="286">
        <v>1370.0</v>
      </c>
      <c r="BH159" s="286">
        <v>600.0</v>
      </c>
      <c r="BI159" s="286">
        <v>800.0</v>
      </c>
      <c r="BJ159" s="1" t="s">
        <v>863</v>
      </c>
      <c r="BK159" s="286">
        <v>2.0</v>
      </c>
      <c r="BL159" s="286" t="s">
        <v>71</v>
      </c>
      <c r="BM159" s="1" t="s">
        <v>71</v>
      </c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 t="s">
        <v>864</v>
      </c>
      <c r="CA159" s="1" t="s">
        <v>865</v>
      </c>
      <c r="CB159" s="1" t="s">
        <v>866</v>
      </c>
      <c r="CC159" s="1" t="s">
        <v>867</v>
      </c>
      <c r="CD159" s="1" t="s">
        <v>868</v>
      </c>
      <c r="CE159" s="1" t="s">
        <v>734</v>
      </c>
      <c r="CG159" s="1"/>
      <c r="CZ159" s="1"/>
      <c r="DA159" s="1"/>
      <c r="DB159" s="1"/>
      <c r="DC159" s="1"/>
      <c r="DF159" s="1"/>
      <c r="DG159" s="1"/>
      <c r="DH159" s="1" t="s">
        <v>869</v>
      </c>
      <c r="DI159" s="98" t="s">
        <v>71</v>
      </c>
      <c r="DJ159" s="6" t="s">
        <v>71</v>
      </c>
      <c r="DK159" s="98" t="s">
        <v>71</v>
      </c>
      <c r="DL159" s="6" t="s">
        <v>71</v>
      </c>
      <c r="DM159" s="143">
        <v>0.31</v>
      </c>
      <c r="DN159" s="6" t="s">
        <v>71</v>
      </c>
      <c r="DO159" s="6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</row>
    <row r="160" ht="15.0" customHeight="1">
      <c r="A160" s="285" t="s">
        <v>870</v>
      </c>
      <c r="AC160" s="1">
        <v>272.0</v>
      </c>
      <c r="AD160" s="1">
        <v>300.0</v>
      </c>
      <c r="AE160" s="1">
        <v>272.0</v>
      </c>
      <c r="AF160" s="1">
        <v>300.0</v>
      </c>
      <c r="AG160" s="1" t="s">
        <v>871</v>
      </c>
      <c r="AH160" s="1" t="s">
        <v>854</v>
      </c>
      <c r="AI160" s="1" t="s">
        <v>871</v>
      </c>
      <c r="AJ160" s="1" t="s">
        <v>854</v>
      </c>
      <c r="AK160" s="1" t="s">
        <v>872</v>
      </c>
      <c r="AL160" s="1" t="s">
        <v>873</v>
      </c>
      <c r="AM160" s="288" t="s">
        <v>71</v>
      </c>
      <c r="AN160" s="1">
        <v>0.0</v>
      </c>
      <c r="AO160" s="286">
        <v>0.0</v>
      </c>
      <c r="AP160" s="286">
        <v>0.0</v>
      </c>
      <c r="AQ160" s="286">
        <v>0.0</v>
      </c>
      <c r="AR160" s="286">
        <v>0.0</v>
      </c>
      <c r="AS160" s="286">
        <v>0.0</v>
      </c>
      <c r="AT160" s="286">
        <v>0.0</v>
      </c>
      <c r="AU160" s="286">
        <v>0.0</v>
      </c>
      <c r="AV160" s="287" t="s">
        <v>24</v>
      </c>
      <c r="AW160" s="287" t="s">
        <v>24</v>
      </c>
      <c r="AX160" s="286">
        <v>32.0</v>
      </c>
      <c r="AY160" s="1" t="s">
        <v>874</v>
      </c>
      <c r="AZ160" s="1" t="s">
        <v>875</v>
      </c>
      <c r="BA160" s="1" t="s">
        <v>876</v>
      </c>
      <c r="BB160" s="287" t="s">
        <v>24</v>
      </c>
      <c r="BC160" s="287" t="s">
        <v>71</v>
      </c>
      <c r="BD160" s="1" t="s">
        <v>877</v>
      </c>
      <c r="BE160" s="1" t="s">
        <v>878</v>
      </c>
      <c r="BF160" s="286">
        <v>80500.0</v>
      </c>
      <c r="BG160" s="286">
        <v>165000.0</v>
      </c>
      <c r="BH160" s="286">
        <v>1800.0</v>
      </c>
      <c r="BI160" s="286">
        <v>1840.0</v>
      </c>
      <c r="BJ160" s="289">
        <v>370.0</v>
      </c>
      <c r="BK160" s="286">
        <v>390.0</v>
      </c>
      <c r="BL160" s="1" t="s">
        <v>71</v>
      </c>
      <c r="BM160" s="1" t="s">
        <v>71</v>
      </c>
      <c r="BN160" s="1" t="s">
        <v>879</v>
      </c>
      <c r="BO160" s="1" t="s">
        <v>880</v>
      </c>
      <c r="BP160" s="1" t="s">
        <v>881</v>
      </c>
      <c r="BQ160" s="1" t="s">
        <v>882</v>
      </c>
      <c r="BR160" s="1" t="s">
        <v>677</v>
      </c>
      <c r="BS160" s="1" t="s">
        <v>883</v>
      </c>
      <c r="BT160" s="1" t="s">
        <v>884</v>
      </c>
      <c r="BU160" s="1">
        <v>42.0</v>
      </c>
      <c r="BV160" s="1" t="s">
        <v>885</v>
      </c>
      <c r="BW160" s="1" t="s">
        <v>886</v>
      </c>
      <c r="BX160" s="1" t="s">
        <v>887</v>
      </c>
      <c r="BY160" s="1" t="s">
        <v>834</v>
      </c>
      <c r="BZ160" s="1" t="s">
        <v>888</v>
      </c>
      <c r="CA160" s="1" t="s">
        <v>889</v>
      </c>
      <c r="CB160" s="1">
        <v>165.0</v>
      </c>
      <c r="CC160" s="1">
        <v>175.0</v>
      </c>
      <c r="CD160" s="1">
        <v>370.0</v>
      </c>
      <c r="CE160" s="1">
        <v>390.0</v>
      </c>
      <c r="CG160" s="1"/>
      <c r="CZ160" s="1"/>
      <c r="DA160" s="1"/>
      <c r="DB160" s="1"/>
      <c r="DC160" s="1"/>
      <c r="DF160" s="1"/>
      <c r="DG160" s="1"/>
      <c r="DH160" s="1"/>
      <c r="DI160" s="98" t="s">
        <v>71</v>
      </c>
      <c r="DJ160" s="6" t="s">
        <v>71</v>
      </c>
      <c r="DK160" s="98" t="s">
        <v>71</v>
      </c>
      <c r="DL160" s="6" t="s">
        <v>71</v>
      </c>
      <c r="DM160" s="98"/>
      <c r="DN160" s="6" t="s">
        <v>71</v>
      </c>
      <c r="DO160" s="6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</row>
    <row r="161" ht="15.0" customHeight="1">
      <c r="A161" s="285" t="s">
        <v>890</v>
      </c>
      <c r="AC161" s="1">
        <v>272.0</v>
      </c>
      <c r="AD161" s="1">
        <v>300.0</v>
      </c>
      <c r="AE161" s="1">
        <v>272.0</v>
      </c>
      <c r="AF161" s="1">
        <v>300.0</v>
      </c>
      <c r="AG161" s="1" t="s">
        <v>871</v>
      </c>
      <c r="AH161" s="1" t="s">
        <v>854</v>
      </c>
      <c r="AI161" s="1" t="s">
        <v>871</v>
      </c>
      <c r="AJ161" s="1" t="s">
        <v>854</v>
      </c>
      <c r="AK161" s="1" t="s">
        <v>872</v>
      </c>
      <c r="AL161" s="1" t="s">
        <v>873</v>
      </c>
      <c r="AM161" s="288" t="s">
        <v>71</v>
      </c>
      <c r="AN161" s="1">
        <v>0.0</v>
      </c>
      <c r="AO161" s="286">
        <v>0.0</v>
      </c>
      <c r="AP161" s="286">
        <v>0.0</v>
      </c>
      <c r="AQ161" s="286">
        <v>0.0</v>
      </c>
      <c r="AR161" s="286">
        <v>0.0</v>
      </c>
      <c r="AS161" s="286">
        <v>0.0</v>
      </c>
      <c r="AT161" s="286">
        <v>0.0</v>
      </c>
      <c r="AU161" s="286">
        <v>0.0</v>
      </c>
      <c r="AV161" s="287" t="s">
        <v>24</v>
      </c>
      <c r="AW161" s="287" t="s">
        <v>24</v>
      </c>
      <c r="AX161" s="286">
        <v>32.0</v>
      </c>
      <c r="AY161" s="1" t="s">
        <v>874</v>
      </c>
      <c r="AZ161" s="1" t="s">
        <v>875</v>
      </c>
      <c r="BA161" s="1" t="s">
        <v>876</v>
      </c>
      <c r="BB161" s="287" t="s">
        <v>24</v>
      </c>
      <c r="BC161" s="287" t="s">
        <v>71</v>
      </c>
      <c r="BD161" s="1" t="s">
        <v>891</v>
      </c>
      <c r="BE161" s="1" t="s">
        <v>892</v>
      </c>
      <c r="BF161" s="286">
        <v>38500.0</v>
      </c>
      <c r="BG161" s="286">
        <v>52700.0</v>
      </c>
      <c r="BH161" s="286">
        <v>1800.0</v>
      </c>
      <c r="BI161" s="286">
        <v>1840.0</v>
      </c>
      <c r="BJ161" s="289">
        <v>225.0</v>
      </c>
      <c r="BK161" s="286">
        <v>260.0</v>
      </c>
      <c r="BL161" s="1" t="s">
        <v>71</v>
      </c>
      <c r="BM161" s="1" t="s">
        <v>71</v>
      </c>
      <c r="BN161" s="1" t="s">
        <v>879</v>
      </c>
      <c r="BO161" s="1" t="s">
        <v>880</v>
      </c>
      <c r="BP161" s="1" t="s">
        <v>881</v>
      </c>
      <c r="BQ161" s="1" t="s">
        <v>882</v>
      </c>
      <c r="BR161" s="1" t="s">
        <v>677</v>
      </c>
      <c r="BS161" s="1" t="s">
        <v>883</v>
      </c>
      <c r="BT161" s="1" t="s">
        <v>884</v>
      </c>
      <c r="BU161" s="1">
        <v>42.0</v>
      </c>
      <c r="BV161" s="1" t="s">
        <v>885</v>
      </c>
      <c r="BW161" s="1" t="s">
        <v>886</v>
      </c>
      <c r="BX161" s="1" t="s">
        <v>887</v>
      </c>
      <c r="BY161" s="1" t="s">
        <v>834</v>
      </c>
      <c r="BZ161" s="1" t="s">
        <v>888</v>
      </c>
      <c r="CA161" s="1" t="s">
        <v>889</v>
      </c>
      <c r="CB161" s="1">
        <v>100.0</v>
      </c>
      <c r="CC161" s="1">
        <v>110.0</v>
      </c>
      <c r="CD161" s="1">
        <v>225.0</v>
      </c>
      <c r="CE161" s="1">
        <v>245.0</v>
      </c>
      <c r="CG161" s="1"/>
      <c r="CZ161" s="1"/>
      <c r="DA161" s="1"/>
      <c r="DB161" s="1"/>
      <c r="DC161" s="1"/>
      <c r="DF161" s="1"/>
      <c r="DG161" s="1"/>
      <c r="DH161" s="1" t="s">
        <v>893</v>
      </c>
      <c r="DI161" s="98" t="s">
        <v>71</v>
      </c>
      <c r="DJ161" s="6" t="s">
        <v>71</v>
      </c>
      <c r="DK161" s="98" t="s">
        <v>71</v>
      </c>
      <c r="DL161" s="6" t="s">
        <v>71</v>
      </c>
      <c r="DM161" s="143">
        <v>1.773</v>
      </c>
      <c r="DN161" s="6" t="s">
        <v>71</v>
      </c>
      <c r="DO161" s="6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</row>
    <row r="162" ht="15.0" customHeight="1">
      <c r="A162" s="285" t="s">
        <v>894</v>
      </c>
      <c r="AC162" s="1">
        <v>911.0</v>
      </c>
      <c r="AD162" s="1">
        <v>1010.0</v>
      </c>
      <c r="AE162" s="1">
        <v>911.0</v>
      </c>
      <c r="AF162" s="1">
        <v>1010.0</v>
      </c>
      <c r="AG162" s="1" t="s">
        <v>895</v>
      </c>
      <c r="AH162" s="1" t="s">
        <v>896</v>
      </c>
      <c r="AI162" s="1" t="s">
        <v>895</v>
      </c>
      <c r="AJ162" s="1" t="s">
        <v>896</v>
      </c>
      <c r="AK162" s="1" t="s">
        <v>872</v>
      </c>
      <c r="AL162" s="1" t="s">
        <v>873</v>
      </c>
      <c r="AM162" s="288" t="s">
        <v>71</v>
      </c>
      <c r="AN162" s="1">
        <v>0.0</v>
      </c>
      <c r="AO162" s="286">
        <v>0.0</v>
      </c>
      <c r="AP162" s="286">
        <v>0.0</v>
      </c>
      <c r="AQ162" s="286">
        <v>0.0</v>
      </c>
      <c r="AR162" s="286">
        <v>0.0</v>
      </c>
      <c r="AS162" s="286">
        <v>0.0</v>
      </c>
      <c r="AT162" s="286">
        <v>0.0</v>
      </c>
      <c r="AU162" s="286">
        <v>0.0</v>
      </c>
      <c r="AV162" s="287" t="s">
        <v>24</v>
      </c>
      <c r="AW162" s="287" t="s">
        <v>24</v>
      </c>
      <c r="AX162" s="286">
        <v>32.0</v>
      </c>
      <c r="AY162" s="1" t="s">
        <v>874</v>
      </c>
      <c r="AZ162" s="1" t="s">
        <v>875</v>
      </c>
      <c r="BA162" s="1" t="s">
        <v>876</v>
      </c>
      <c r="BB162" s="287" t="s">
        <v>24</v>
      </c>
      <c r="BC162" s="287" t="s">
        <v>71</v>
      </c>
      <c r="BD162" s="1">
        <v>114.0</v>
      </c>
      <c r="BE162" s="1">
        <v>126.0</v>
      </c>
      <c r="BF162" s="286">
        <v>234000.0</v>
      </c>
      <c r="BG162" s="286">
        <v>271000.0</v>
      </c>
      <c r="BH162" s="286">
        <v>2050.0</v>
      </c>
      <c r="BI162" s="286">
        <v>2160.0</v>
      </c>
      <c r="BJ162" s="289">
        <v>690.0</v>
      </c>
      <c r="BK162" s="286">
        <v>830.0</v>
      </c>
      <c r="BL162" s="1" t="s">
        <v>71</v>
      </c>
      <c r="BM162" s="1" t="s">
        <v>71</v>
      </c>
      <c r="BN162" s="1" t="s">
        <v>879</v>
      </c>
      <c r="BO162" s="1" t="s">
        <v>880</v>
      </c>
      <c r="BP162" s="1" t="s">
        <v>881</v>
      </c>
      <c r="BQ162" s="1" t="s">
        <v>882</v>
      </c>
      <c r="BR162" s="1" t="s">
        <v>677</v>
      </c>
      <c r="BS162" s="1" t="s">
        <v>883</v>
      </c>
      <c r="BT162" s="1" t="s">
        <v>884</v>
      </c>
      <c r="BU162" s="1">
        <v>42.0</v>
      </c>
      <c r="BV162" s="1" t="s">
        <v>885</v>
      </c>
      <c r="BW162" s="1" t="s">
        <v>886</v>
      </c>
      <c r="BX162" s="1" t="s">
        <v>887</v>
      </c>
      <c r="BY162" s="1" t="s">
        <v>834</v>
      </c>
      <c r="BZ162" s="1" t="s">
        <v>888</v>
      </c>
      <c r="CA162" s="1" t="s">
        <v>889</v>
      </c>
      <c r="CB162" s="1">
        <v>310.0</v>
      </c>
      <c r="CC162" s="1">
        <v>370.0</v>
      </c>
      <c r="CD162" s="1">
        <v>690.0</v>
      </c>
      <c r="CE162" s="1">
        <v>830.0</v>
      </c>
      <c r="CG162" s="1"/>
      <c r="DA162" s="1"/>
      <c r="DB162" s="1"/>
      <c r="DC162" s="1"/>
      <c r="DD162" s="1"/>
      <c r="DF162" s="1"/>
      <c r="DG162" s="1"/>
      <c r="DH162" s="1"/>
      <c r="DI162" s="6" t="s">
        <v>71</v>
      </c>
      <c r="DJ162" s="6" t="s">
        <v>71</v>
      </c>
      <c r="DK162" s="6" t="s">
        <v>71</v>
      </c>
      <c r="DL162" s="6" t="s">
        <v>71</v>
      </c>
      <c r="DM162" s="6"/>
      <c r="DN162" s="6" t="s">
        <v>71</v>
      </c>
      <c r="DO162" s="6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</row>
    <row r="163" ht="15.75" customHeight="1">
      <c r="A163" s="285" t="s">
        <v>897</v>
      </c>
      <c r="AC163" s="1">
        <v>911.0</v>
      </c>
      <c r="AD163" s="1">
        <v>1010.0</v>
      </c>
      <c r="AE163" s="1">
        <v>911.0</v>
      </c>
      <c r="AF163" s="1">
        <v>1010.0</v>
      </c>
      <c r="AG163" s="1" t="s">
        <v>895</v>
      </c>
      <c r="AH163" s="1" t="s">
        <v>896</v>
      </c>
      <c r="AI163" s="1" t="s">
        <v>895</v>
      </c>
      <c r="AJ163" s="1" t="s">
        <v>896</v>
      </c>
      <c r="AK163" s="1" t="s">
        <v>872</v>
      </c>
      <c r="AL163" s="1" t="s">
        <v>873</v>
      </c>
      <c r="AM163" s="288" t="s">
        <v>71</v>
      </c>
      <c r="AN163" s="1">
        <v>0.0</v>
      </c>
      <c r="AO163" s="286">
        <v>0.0</v>
      </c>
      <c r="AP163" s="286">
        <v>0.0</v>
      </c>
      <c r="AQ163" s="286">
        <v>0.0</v>
      </c>
      <c r="AR163" s="286">
        <v>0.0</v>
      </c>
      <c r="AS163" s="286">
        <v>0.0</v>
      </c>
      <c r="AT163" s="286">
        <v>0.0</v>
      </c>
      <c r="AU163" s="286">
        <v>0.0</v>
      </c>
      <c r="AV163" s="287" t="s">
        <v>24</v>
      </c>
      <c r="AW163" s="287" t="s">
        <v>24</v>
      </c>
      <c r="AX163" s="286">
        <v>32.0</v>
      </c>
      <c r="AY163" s="1" t="s">
        <v>874</v>
      </c>
      <c r="AZ163" s="1" t="s">
        <v>875</v>
      </c>
      <c r="BA163" s="1" t="s">
        <v>876</v>
      </c>
      <c r="BB163" s="287" t="s">
        <v>24</v>
      </c>
      <c r="BC163" s="287" t="s">
        <v>71</v>
      </c>
      <c r="BD163" s="1" t="s">
        <v>898</v>
      </c>
      <c r="BE163" s="1" t="s">
        <v>899</v>
      </c>
      <c r="BF163" s="286">
        <v>108000.0</v>
      </c>
      <c r="BG163" s="286">
        <v>124000.0</v>
      </c>
      <c r="BH163" s="286">
        <v>1900.0</v>
      </c>
      <c r="BI163" s="286">
        <v>1940.0</v>
      </c>
      <c r="BJ163" s="289">
        <v>530.0</v>
      </c>
      <c r="BK163" s="286">
        <v>580.0</v>
      </c>
      <c r="BL163" s="1" t="s">
        <v>71</v>
      </c>
      <c r="BM163" s="1" t="s">
        <v>71</v>
      </c>
      <c r="BN163" s="1" t="s">
        <v>879</v>
      </c>
      <c r="BO163" s="1" t="s">
        <v>880</v>
      </c>
      <c r="BP163" s="1" t="s">
        <v>881</v>
      </c>
      <c r="BQ163" s="1" t="s">
        <v>882</v>
      </c>
      <c r="BR163" s="1" t="s">
        <v>677</v>
      </c>
      <c r="BS163" s="1" t="s">
        <v>883</v>
      </c>
      <c r="BT163" s="1" t="s">
        <v>884</v>
      </c>
      <c r="BU163" s="1">
        <v>42.0</v>
      </c>
      <c r="BV163" s="1" t="s">
        <v>885</v>
      </c>
      <c r="BW163" s="1" t="s">
        <v>886</v>
      </c>
      <c r="BX163" s="1" t="s">
        <v>887</v>
      </c>
      <c r="BY163" s="1" t="s">
        <v>834</v>
      </c>
      <c r="BZ163" s="1" t="s">
        <v>888</v>
      </c>
      <c r="CA163" s="1" t="s">
        <v>889</v>
      </c>
      <c r="CB163" s="1">
        <v>230.0</v>
      </c>
      <c r="CC163" s="1">
        <v>240.0</v>
      </c>
      <c r="CD163" s="1">
        <v>530.0</v>
      </c>
      <c r="CE163" s="1">
        <v>580.0</v>
      </c>
      <c r="DF163" s="1"/>
      <c r="DG163" s="1"/>
      <c r="DH163" s="1" t="s">
        <v>900</v>
      </c>
      <c r="DI163" s="6" t="s">
        <v>71</v>
      </c>
      <c r="DJ163" s="6" t="s">
        <v>71</v>
      </c>
      <c r="DK163" s="6" t="s">
        <v>71</v>
      </c>
      <c r="DL163" s="6" t="s">
        <v>71</v>
      </c>
      <c r="DM163" s="290">
        <v>2.6</v>
      </c>
      <c r="DN163" s="6" t="s">
        <v>71</v>
      </c>
      <c r="DO163" s="6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</row>
    <row r="164" ht="15.75" customHeight="1">
      <c r="A164" s="285" t="s">
        <v>901</v>
      </c>
      <c r="AC164" s="1" t="s">
        <v>902</v>
      </c>
      <c r="AD164" s="1" t="s">
        <v>903</v>
      </c>
      <c r="AE164" s="1" t="s">
        <v>902</v>
      </c>
      <c r="AF164" s="1" t="s">
        <v>903</v>
      </c>
      <c r="AG164" s="1" t="s">
        <v>766</v>
      </c>
      <c r="AH164" s="1" t="s">
        <v>859</v>
      </c>
      <c r="AI164" s="1" t="s">
        <v>766</v>
      </c>
      <c r="AJ164" s="1" t="s">
        <v>859</v>
      </c>
      <c r="AK164" s="1">
        <v>3000.0</v>
      </c>
      <c r="AL164" s="1">
        <v>3300.0</v>
      </c>
      <c r="AM164" s="288" t="s">
        <v>71</v>
      </c>
      <c r="AN164" s="1">
        <v>0.0</v>
      </c>
      <c r="AO164" s="286">
        <v>0.0</v>
      </c>
      <c r="AP164" s="286">
        <v>0.0</v>
      </c>
      <c r="AQ164" s="286">
        <v>0.0</v>
      </c>
      <c r="AR164" s="286">
        <v>0.0</v>
      </c>
      <c r="AS164" s="286">
        <v>0.0</v>
      </c>
      <c r="AT164" s="286">
        <v>0.0</v>
      </c>
      <c r="AU164" s="286">
        <v>0.0</v>
      </c>
      <c r="AV164" s="287" t="s">
        <v>24</v>
      </c>
      <c r="AW164" s="287" t="s">
        <v>24</v>
      </c>
      <c r="AX164" s="286">
        <v>17.0</v>
      </c>
      <c r="AY164" s="1" t="s">
        <v>843</v>
      </c>
      <c r="AZ164" s="1" t="s">
        <v>904</v>
      </c>
      <c r="BA164" s="1" t="s">
        <v>905</v>
      </c>
      <c r="BB164" s="287" t="s">
        <v>24</v>
      </c>
      <c r="BC164" s="287" t="s">
        <v>24</v>
      </c>
      <c r="BD164" s="1" t="s">
        <v>906</v>
      </c>
      <c r="BE164" s="1" t="s">
        <v>703</v>
      </c>
      <c r="BF164" s="286">
        <v>929.0</v>
      </c>
      <c r="BG164" s="286">
        <v>3560.0</v>
      </c>
      <c r="BH164" s="286">
        <v>1420.0</v>
      </c>
      <c r="BI164" s="286">
        <v>1520.0</v>
      </c>
      <c r="BJ164" s="289">
        <v>27.0</v>
      </c>
      <c r="BK164" s="286">
        <v>80.0</v>
      </c>
      <c r="BL164" s="1" t="s">
        <v>71</v>
      </c>
      <c r="BM164" s="1" t="s">
        <v>71</v>
      </c>
      <c r="BN164" s="1" t="s">
        <v>879</v>
      </c>
      <c r="BO164" s="1" t="s">
        <v>880</v>
      </c>
      <c r="BP164" s="1" t="s">
        <v>881</v>
      </c>
      <c r="BQ164" s="1" t="s">
        <v>882</v>
      </c>
      <c r="BR164" s="1" t="s">
        <v>677</v>
      </c>
      <c r="BS164" s="1" t="s">
        <v>883</v>
      </c>
      <c r="BT164" s="1" t="s">
        <v>71</v>
      </c>
      <c r="BU164" s="1" t="s">
        <v>71</v>
      </c>
      <c r="BV164" s="1" t="s">
        <v>71</v>
      </c>
      <c r="BW164" s="1" t="s">
        <v>71</v>
      </c>
      <c r="BX164" s="1" t="s">
        <v>71</v>
      </c>
      <c r="BY164" s="1" t="s">
        <v>71</v>
      </c>
      <c r="BZ164" s="1" t="s">
        <v>634</v>
      </c>
      <c r="CA164" s="1" t="s">
        <v>768</v>
      </c>
      <c r="CB164" s="1" t="s">
        <v>907</v>
      </c>
      <c r="CC164" s="1" t="s">
        <v>908</v>
      </c>
      <c r="CD164" s="1" t="s">
        <v>909</v>
      </c>
      <c r="CE164" s="1">
        <v>100.0</v>
      </c>
      <c r="DF164" s="1"/>
      <c r="DG164" s="1"/>
      <c r="DH164" s="1"/>
      <c r="DI164" s="98" t="s">
        <v>71</v>
      </c>
      <c r="DJ164" s="6" t="s">
        <v>71</v>
      </c>
      <c r="DK164" s="98" t="s">
        <v>71</v>
      </c>
      <c r="DL164" s="6" t="s">
        <v>71</v>
      </c>
      <c r="DM164" s="98"/>
      <c r="DN164" s="6" t="s">
        <v>71</v>
      </c>
      <c r="DO164" s="6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</row>
    <row r="165" ht="15.75" customHeight="1">
      <c r="A165" s="285" t="s">
        <v>910</v>
      </c>
      <c r="AC165" s="1">
        <v>29.0</v>
      </c>
      <c r="AD165" s="1" t="s">
        <v>911</v>
      </c>
      <c r="AE165" s="1">
        <v>29.0</v>
      </c>
      <c r="AF165" s="1" t="s">
        <v>911</v>
      </c>
      <c r="AG165" s="1" t="s">
        <v>744</v>
      </c>
      <c r="AH165" s="1" t="s">
        <v>912</v>
      </c>
      <c r="AI165" s="1" t="s">
        <v>744</v>
      </c>
      <c r="AJ165" s="1" t="s">
        <v>912</v>
      </c>
      <c r="AK165" s="1" t="s">
        <v>913</v>
      </c>
      <c r="AL165" s="1" t="s">
        <v>914</v>
      </c>
      <c r="AM165" s="288" t="s">
        <v>71</v>
      </c>
      <c r="AN165" s="1">
        <v>0.0</v>
      </c>
      <c r="AO165" s="286">
        <v>0.0</v>
      </c>
      <c r="AP165" s="286">
        <v>0.0</v>
      </c>
      <c r="AQ165" s="286">
        <v>0.0</v>
      </c>
      <c r="AR165" s="286">
        <v>0.0</v>
      </c>
      <c r="AS165" s="286">
        <v>0.0</v>
      </c>
      <c r="AT165" s="286">
        <v>0.0</v>
      </c>
      <c r="AU165" s="286">
        <v>0.0</v>
      </c>
      <c r="AV165" s="287" t="s">
        <v>24</v>
      </c>
      <c r="AW165" s="287" t="s">
        <v>71</v>
      </c>
      <c r="AX165" s="286">
        <v>0.0</v>
      </c>
      <c r="AY165" s="286">
        <v>0.0</v>
      </c>
      <c r="AZ165" s="286">
        <v>0.0</v>
      </c>
      <c r="BA165" s="286">
        <v>0.0</v>
      </c>
      <c r="BB165" s="287" t="s">
        <v>24</v>
      </c>
      <c r="BC165" s="287" t="s">
        <v>71</v>
      </c>
      <c r="BD165" s="1" t="s">
        <v>904</v>
      </c>
      <c r="BE165" s="1" t="s">
        <v>915</v>
      </c>
      <c r="BF165" s="286">
        <v>3550.0</v>
      </c>
      <c r="BG165" s="286">
        <v>7230.0</v>
      </c>
      <c r="BH165" s="286">
        <v>2550.0</v>
      </c>
      <c r="BI165" s="286">
        <v>2600.0</v>
      </c>
      <c r="BJ165" s="289">
        <v>72.0</v>
      </c>
      <c r="BK165" s="286">
        <v>85.0</v>
      </c>
      <c r="BL165" s="1" t="s">
        <v>71</v>
      </c>
      <c r="BM165" s="1" t="s">
        <v>71</v>
      </c>
      <c r="BN165" s="1" t="s">
        <v>879</v>
      </c>
      <c r="BO165" s="1" t="s">
        <v>880</v>
      </c>
      <c r="BP165" s="1" t="s">
        <v>881</v>
      </c>
      <c r="BQ165" s="1" t="s">
        <v>882</v>
      </c>
      <c r="BR165" s="1" t="s">
        <v>677</v>
      </c>
      <c r="BS165" s="1" t="s">
        <v>883</v>
      </c>
      <c r="BT165" s="1" t="s">
        <v>884</v>
      </c>
      <c r="BU165" s="1">
        <v>42.0</v>
      </c>
      <c r="BV165" s="1" t="s">
        <v>885</v>
      </c>
      <c r="BW165" s="1" t="s">
        <v>886</v>
      </c>
      <c r="BX165" s="1" t="s">
        <v>887</v>
      </c>
      <c r="BY165" s="1" t="s">
        <v>834</v>
      </c>
      <c r="BZ165" s="1" t="s">
        <v>916</v>
      </c>
      <c r="CA165" s="1" t="s">
        <v>917</v>
      </c>
      <c r="CB165" s="1">
        <v>30.0</v>
      </c>
      <c r="CC165" s="1">
        <v>36.0</v>
      </c>
      <c r="CD165" s="1">
        <v>72.0</v>
      </c>
      <c r="CE165" s="1">
        <v>85.0</v>
      </c>
      <c r="DF165" s="1"/>
      <c r="DG165" s="1"/>
      <c r="DH165" s="1" t="s">
        <v>918</v>
      </c>
      <c r="DI165" s="98" t="s">
        <v>71</v>
      </c>
      <c r="DJ165" s="6" t="s">
        <v>71</v>
      </c>
      <c r="DK165" s="98" t="s">
        <v>71</v>
      </c>
      <c r="DL165" s="6" t="s">
        <v>71</v>
      </c>
      <c r="DM165" s="143">
        <v>2.6</v>
      </c>
      <c r="DN165" s="6" t="s">
        <v>71</v>
      </c>
      <c r="DO165" s="6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</row>
    <row r="166" ht="15.75" customHeight="1">
      <c r="A166" s="285" t="s">
        <v>919</v>
      </c>
      <c r="AC166" s="1" t="s">
        <v>920</v>
      </c>
      <c r="AD166" s="1" t="s">
        <v>921</v>
      </c>
      <c r="AE166" s="1" t="s">
        <v>920</v>
      </c>
      <c r="AF166" s="1" t="s">
        <v>921</v>
      </c>
      <c r="AG166" s="1" t="s">
        <v>922</v>
      </c>
      <c r="AH166" s="1" t="s">
        <v>885</v>
      </c>
      <c r="AI166" s="1" t="s">
        <v>922</v>
      </c>
      <c r="AJ166" s="1" t="s">
        <v>885</v>
      </c>
      <c r="AK166" s="1">
        <v>281.0</v>
      </c>
      <c r="AL166" s="1">
        <v>311.0</v>
      </c>
      <c r="AM166" s="288" t="s">
        <v>71</v>
      </c>
      <c r="AN166" s="1">
        <v>0.0</v>
      </c>
      <c r="AO166" s="286">
        <v>0.0</v>
      </c>
      <c r="AP166" s="286">
        <v>0.0</v>
      </c>
      <c r="AQ166" s="286">
        <v>0.0</v>
      </c>
      <c r="AR166" s="286">
        <v>0.0</v>
      </c>
      <c r="AS166" s="286">
        <v>0.0</v>
      </c>
      <c r="AT166" s="286">
        <v>0.0</v>
      </c>
      <c r="AU166" s="286">
        <v>0.0</v>
      </c>
      <c r="AV166" s="287" t="s">
        <v>24</v>
      </c>
      <c r="AW166" s="287" t="s">
        <v>71</v>
      </c>
      <c r="AX166" s="286">
        <v>0.0</v>
      </c>
      <c r="AY166" s="286">
        <v>0.0</v>
      </c>
      <c r="AZ166" s="286">
        <v>0.0</v>
      </c>
      <c r="BA166" s="286">
        <v>0.0</v>
      </c>
      <c r="BB166" s="287" t="s">
        <v>24</v>
      </c>
      <c r="BC166" s="287" t="s">
        <v>71</v>
      </c>
      <c r="BD166" s="1" t="s">
        <v>923</v>
      </c>
      <c r="BE166" s="1" t="s">
        <v>924</v>
      </c>
      <c r="BF166" s="286">
        <v>41400.0</v>
      </c>
      <c r="BG166" s="286">
        <v>69300.0</v>
      </c>
      <c r="BH166" s="286">
        <v>2490.0</v>
      </c>
      <c r="BI166" s="286">
        <v>2500.0</v>
      </c>
      <c r="BJ166" s="289">
        <v>86.0</v>
      </c>
      <c r="BK166" s="286">
        <v>93.0</v>
      </c>
      <c r="BL166" s="286" t="s">
        <v>71</v>
      </c>
      <c r="BM166" s="1" t="s">
        <v>71</v>
      </c>
      <c r="BN166" s="1" t="s">
        <v>879</v>
      </c>
      <c r="BO166" s="1" t="s">
        <v>880</v>
      </c>
      <c r="BP166" s="1" t="s">
        <v>881</v>
      </c>
      <c r="BQ166" s="1" t="s">
        <v>882</v>
      </c>
      <c r="BR166" s="1" t="s">
        <v>677</v>
      </c>
      <c r="BS166" s="1" t="s">
        <v>883</v>
      </c>
      <c r="BT166" s="1" t="s">
        <v>884</v>
      </c>
      <c r="BU166" s="1">
        <v>42.0</v>
      </c>
      <c r="BV166" s="1" t="s">
        <v>885</v>
      </c>
      <c r="BW166" s="1" t="s">
        <v>886</v>
      </c>
      <c r="BX166" s="1" t="s">
        <v>887</v>
      </c>
      <c r="BY166" s="1" t="s">
        <v>834</v>
      </c>
      <c r="BZ166" s="1" t="s">
        <v>916</v>
      </c>
      <c r="CA166" s="1" t="s">
        <v>917</v>
      </c>
      <c r="CB166" s="1">
        <v>35.0</v>
      </c>
      <c r="CC166" s="1">
        <v>39.0</v>
      </c>
      <c r="CD166" s="1">
        <v>86.0</v>
      </c>
      <c r="CE166" s="1">
        <v>93.0</v>
      </c>
      <c r="DF166" s="1"/>
      <c r="DG166" s="1"/>
      <c r="DH166" s="1"/>
      <c r="DI166" s="98" t="s">
        <v>71</v>
      </c>
      <c r="DJ166" s="6" t="s">
        <v>71</v>
      </c>
      <c r="DK166" s="98" t="s">
        <v>71</v>
      </c>
      <c r="DL166" s="6" t="s">
        <v>71</v>
      </c>
      <c r="DM166" s="98"/>
      <c r="DN166" s="6" t="s">
        <v>71</v>
      </c>
      <c r="DO166" s="6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</row>
    <row r="167" ht="15.75" customHeight="1">
      <c r="A167" s="285" t="s">
        <v>925</v>
      </c>
      <c r="AC167" s="1">
        <v>29.0</v>
      </c>
      <c r="AD167" s="1" t="s">
        <v>911</v>
      </c>
      <c r="AE167" s="1">
        <v>29.0</v>
      </c>
      <c r="AF167" s="1" t="s">
        <v>911</v>
      </c>
      <c r="AG167" s="1" t="s">
        <v>744</v>
      </c>
      <c r="AH167" s="1" t="s">
        <v>912</v>
      </c>
      <c r="AI167" s="1" t="s">
        <v>744</v>
      </c>
      <c r="AJ167" s="1" t="s">
        <v>912</v>
      </c>
      <c r="AK167" s="1">
        <v>281.0</v>
      </c>
      <c r="AL167" s="1">
        <v>311.0</v>
      </c>
      <c r="AM167" s="288" t="s">
        <v>71</v>
      </c>
      <c r="AN167" s="1">
        <v>0.0</v>
      </c>
      <c r="AO167" s="286">
        <v>0.0</v>
      </c>
      <c r="AP167" s="286">
        <v>0.0</v>
      </c>
      <c r="AQ167" s="286">
        <v>0.0</v>
      </c>
      <c r="AR167" s="286">
        <v>0.0</v>
      </c>
      <c r="AS167" s="286">
        <v>0.0</v>
      </c>
      <c r="AT167" s="286">
        <v>0.0</v>
      </c>
      <c r="AU167" s="286">
        <v>0.0</v>
      </c>
      <c r="AV167" s="287" t="s">
        <v>24</v>
      </c>
      <c r="AW167" s="287" t="s">
        <v>71</v>
      </c>
      <c r="AX167" s="286">
        <v>0.0</v>
      </c>
      <c r="AY167" s="286">
        <v>0.0</v>
      </c>
      <c r="AZ167" s="286">
        <v>0.0</v>
      </c>
      <c r="BA167" s="286">
        <v>0.0</v>
      </c>
      <c r="BB167" s="287" t="s">
        <v>24</v>
      </c>
      <c r="BC167" s="287" t="s">
        <v>71</v>
      </c>
      <c r="BD167" s="1" t="s">
        <v>926</v>
      </c>
      <c r="BE167" s="1" t="s">
        <v>927</v>
      </c>
      <c r="BF167" s="286">
        <v>18200.0</v>
      </c>
      <c r="BG167" s="286">
        <v>69800.0</v>
      </c>
      <c r="BH167" s="286">
        <v>2550.0</v>
      </c>
      <c r="BI167" s="286">
        <v>2600.0</v>
      </c>
      <c r="BJ167" s="289">
        <v>66.0</v>
      </c>
      <c r="BK167" s="286">
        <v>70.0</v>
      </c>
      <c r="BL167" s="291" t="s">
        <v>71</v>
      </c>
      <c r="BM167" s="1" t="s">
        <v>71</v>
      </c>
      <c r="BN167" s="1" t="s">
        <v>879</v>
      </c>
      <c r="BO167" s="1" t="s">
        <v>880</v>
      </c>
      <c r="BP167" s="1" t="s">
        <v>881</v>
      </c>
      <c r="BQ167" s="1" t="s">
        <v>882</v>
      </c>
      <c r="BR167" s="1" t="s">
        <v>677</v>
      </c>
      <c r="BS167" s="1" t="s">
        <v>883</v>
      </c>
      <c r="BT167" s="1" t="s">
        <v>884</v>
      </c>
      <c r="BU167" s="1">
        <v>42.0</v>
      </c>
      <c r="BV167" s="1" t="s">
        <v>885</v>
      </c>
      <c r="BW167" s="1" t="s">
        <v>886</v>
      </c>
      <c r="BX167" s="1" t="s">
        <v>887</v>
      </c>
      <c r="BY167" s="1" t="s">
        <v>834</v>
      </c>
      <c r="BZ167" s="1" t="s">
        <v>916</v>
      </c>
      <c r="CA167" s="1" t="s">
        <v>917</v>
      </c>
      <c r="CB167" s="1">
        <v>27.0</v>
      </c>
      <c r="CC167" s="1">
        <v>30.0</v>
      </c>
      <c r="CD167" s="1">
        <v>66.0</v>
      </c>
      <c r="CE167" s="1">
        <v>70.0</v>
      </c>
      <c r="DF167" s="1"/>
      <c r="DG167" s="1"/>
      <c r="DH167" s="1" t="s">
        <v>928</v>
      </c>
      <c r="DI167" s="98" t="s">
        <v>71</v>
      </c>
      <c r="DJ167" s="6" t="s">
        <v>71</v>
      </c>
      <c r="DK167" s="98" t="s">
        <v>71</v>
      </c>
      <c r="DL167" s="6" t="s">
        <v>71</v>
      </c>
      <c r="DM167" s="143">
        <v>3.5</v>
      </c>
      <c r="DN167" s="6" t="s">
        <v>71</v>
      </c>
      <c r="DO167" s="6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</row>
    <row r="168" ht="15.75" customHeight="1">
      <c r="A168" s="285" t="s">
        <v>929</v>
      </c>
      <c r="AC168" s="1">
        <v>52.0</v>
      </c>
      <c r="AD168" s="1">
        <v>58.0</v>
      </c>
      <c r="AE168" s="1">
        <v>52.0</v>
      </c>
      <c r="AF168" s="1">
        <v>58.0</v>
      </c>
      <c r="AG168" s="1" t="s">
        <v>734</v>
      </c>
      <c r="AH168" s="1" t="s">
        <v>679</v>
      </c>
      <c r="AI168" s="1" t="s">
        <v>734</v>
      </c>
      <c r="AJ168" s="1" t="s">
        <v>679</v>
      </c>
      <c r="AK168" s="1">
        <v>1250.0</v>
      </c>
      <c r="AL168" s="1">
        <v>1380.0</v>
      </c>
      <c r="AM168" s="288" t="s">
        <v>24</v>
      </c>
      <c r="AN168" s="1" t="s">
        <v>930</v>
      </c>
      <c r="AO168" s="1" t="s">
        <v>931</v>
      </c>
      <c r="AP168" s="1" t="s">
        <v>755</v>
      </c>
      <c r="AQ168" s="286">
        <v>1.0</v>
      </c>
      <c r="AR168" s="1" t="s">
        <v>71</v>
      </c>
      <c r="AS168" s="1" t="s">
        <v>71</v>
      </c>
      <c r="AT168" s="1" t="s">
        <v>71</v>
      </c>
      <c r="AU168" s="1" t="s">
        <v>71</v>
      </c>
      <c r="AV168" s="287" t="s">
        <v>24</v>
      </c>
      <c r="AW168" s="287" t="s">
        <v>24</v>
      </c>
      <c r="AX168" s="1" t="s">
        <v>932</v>
      </c>
      <c r="AY168" s="1" t="s">
        <v>933</v>
      </c>
      <c r="AZ168" s="1" t="s">
        <v>934</v>
      </c>
      <c r="BA168" s="1" t="s">
        <v>935</v>
      </c>
      <c r="BB168" s="287" t="s">
        <v>24</v>
      </c>
      <c r="BC168" s="287" t="s">
        <v>71</v>
      </c>
      <c r="BD168" s="1" t="s">
        <v>936</v>
      </c>
      <c r="BE168" s="1" t="s">
        <v>937</v>
      </c>
      <c r="BF168" s="286">
        <v>4490.0</v>
      </c>
      <c r="BG168" s="286">
        <v>6030.0</v>
      </c>
      <c r="BH168" s="286">
        <v>1250.0</v>
      </c>
      <c r="BI168" s="286">
        <v>1250.0</v>
      </c>
      <c r="BJ168" s="1" t="s">
        <v>938</v>
      </c>
      <c r="BK168" s="286">
        <v>5.0</v>
      </c>
      <c r="BL168" s="291" t="s">
        <v>71</v>
      </c>
      <c r="BM168" s="1" t="s">
        <v>71</v>
      </c>
      <c r="BN168" s="1" t="s">
        <v>879</v>
      </c>
      <c r="BO168" s="1" t="s">
        <v>880</v>
      </c>
      <c r="BP168" s="1" t="s">
        <v>881</v>
      </c>
      <c r="BQ168" s="1" t="s">
        <v>882</v>
      </c>
      <c r="BR168" s="1" t="s">
        <v>677</v>
      </c>
      <c r="BS168" s="1" t="s">
        <v>883</v>
      </c>
      <c r="BT168" s="1" t="s">
        <v>71</v>
      </c>
      <c r="BU168" s="1" t="s">
        <v>71</v>
      </c>
      <c r="BV168" s="1" t="s">
        <v>71</v>
      </c>
      <c r="BW168" s="1" t="s">
        <v>71</v>
      </c>
      <c r="BX168" s="1" t="s">
        <v>71</v>
      </c>
      <c r="BY168" s="1" t="s">
        <v>71</v>
      </c>
      <c r="BZ168" s="1" t="s">
        <v>577</v>
      </c>
      <c r="CA168" s="1" t="s">
        <v>748</v>
      </c>
      <c r="CB168" s="1" t="s">
        <v>678</v>
      </c>
      <c r="CC168" s="1" t="s">
        <v>939</v>
      </c>
      <c r="CD168" s="1" t="s">
        <v>71</v>
      </c>
      <c r="CE168" s="1" t="s">
        <v>71</v>
      </c>
      <c r="DF168" s="1"/>
      <c r="DG168" s="1"/>
      <c r="DH168" s="1"/>
      <c r="DI168" s="98" t="s">
        <v>71</v>
      </c>
      <c r="DJ168" s="6" t="s">
        <v>71</v>
      </c>
      <c r="DK168" s="98" t="s">
        <v>71</v>
      </c>
      <c r="DL168" s="6" t="s">
        <v>71</v>
      </c>
      <c r="DM168" s="98"/>
      <c r="DN168" s="6" t="s">
        <v>71</v>
      </c>
      <c r="DO168" s="6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</row>
    <row r="169" ht="15.75" customHeight="1">
      <c r="A169" s="285" t="s">
        <v>940</v>
      </c>
      <c r="AC169" s="1" t="s">
        <v>941</v>
      </c>
      <c r="AD169" s="1">
        <v>94.0</v>
      </c>
      <c r="AE169" s="1" t="s">
        <v>941</v>
      </c>
      <c r="AF169" s="1">
        <v>94.0</v>
      </c>
      <c r="AG169" s="1" t="s">
        <v>942</v>
      </c>
      <c r="AH169" s="1">
        <v>4.0</v>
      </c>
      <c r="AI169" s="1" t="s">
        <v>942</v>
      </c>
      <c r="AJ169" s="1">
        <v>4.0</v>
      </c>
      <c r="AK169" s="1">
        <v>228.0</v>
      </c>
      <c r="AL169" s="1">
        <v>252.0</v>
      </c>
      <c r="AM169" s="1" t="s">
        <v>71</v>
      </c>
      <c r="AN169" s="1">
        <v>0.0</v>
      </c>
      <c r="AO169" s="1">
        <v>0.0</v>
      </c>
      <c r="AP169" s="1">
        <v>0.0</v>
      </c>
      <c r="AQ169" s="286">
        <v>0.0</v>
      </c>
      <c r="AR169" s="1">
        <v>0.0</v>
      </c>
      <c r="AS169" s="1">
        <v>0.0</v>
      </c>
      <c r="AT169" s="1">
        <v>0.0</v>
      </c>
      <c r="AU169" s="1">
        <v>0.0</v>
      </c>
      <c r="AV169" s="287" t="s">
        <v>24</v>
      </c>
      <c r="AW169" s="287" t="s">
        <v>71</v>
      </c>
      <c r="AX169" s="1">
        <v>0.0</v>
      </c>
      <c r="AY169" s="1">
        <v>0.0</v>
      </c>
      <c r="AZ169" s="1">
        <v>0.0</v>
      </c>
      <c r="BA169" s="1">
        <v>0.0</v>
      </c>
      <c r="BB169" s="287" t="s">
        <v>24</v>
      </c>
      <c r="BC169" s="1" t="s">
        <v>71</v>
      </c>
      <c r="BD169" s="1" t="s">
        <v>943</v>
      </c>
      <c r="BE169" s="1" t="s">
        <v>936</v>
      </c>
      <c r="BF169" s="286">
        <v>3090.0</v>
      </c>
      <c r="BG169" s="286">
        <v>3600.0</v>
      </c>
      <c r="BH169" s="286">
        <v>980.0</v>
      </c>
      <c r="BI169" s="286">
        <v>1000.0</v>
      </c>
      <c r="BJ169" s="1" t="s">
        <v>735</v>
      </c>
      <c r="BK169" s="1" t="s">
        <v>944</v>
      </c>
      <c r="BL169" s="291" t="s">
        <v>71</v>
      </c>
      <c r="BM169" s="1" t="s">
        <v>71</v>
      </c>
      <c r="BN169" s="1" t="s">
        <v>879</v>
      </c>
      <c r="BO169" s="1" t="s">
        <v>880</v>
      </c>
      <c r="BP169" s="1" t="s">
        <v>881</v>
      </c>
      <c r="BQ169" s="1" t="s">
        <v>882</v>
      </c>
      <c r="BR169" s="1" t="s">
        <v>71</v>
      </c>
      <c r="BS169" s="1" t="s">
        <v>71</v>
      </c>
      <c r="BT169" s="1" t="s">
        <v>71</v>
      </c>
      <c r="BU169" s="1" t="s">
        <v>71</v>
      </c>
      <c r="BV169" s="1" t="s">
        <v>71</v>
      </c>
      <c r="BW169" s="1" t="s">
        <v>71</v>
      </c>
      <c r="BX169" s="1" t="s">
        <v>71</v>
      </c>
      <c r="BY169" s="1" t="s">
        <v>71</v>
      </c>
      <c r="BZ169" s="1" t="s">
        <v>634</v>
      </c>
      <c r="CA169" s="1" t="s">
        <v>768</v>
      </c>
      <c r="CB169" s="1" t="s">
        <v>945</v>
      </c>
      <c r="CC169" s="1" t="s">
        <v>946</v>
      </c>
      <c r="CD169" s="1" t="s">
        <v>71</v>
      </c>
      <c r="CE169" s="1" t="s">
        <v>71</v>
      </c>
      <c r="DF169" s="1"/>
      <c r="DG169" s="1"/>
      <c r="DH169" s="1" t="s">
        <v>488</v>
      </c>
      <c r="DI169" s="98" t="s">
        <v>71</v>
      </c>
      <c r="DJ169" s="6" t="s">
        <v>71</v>
      </c>
      <c r="DK169" s="98" t="s">
        <v>71</v>
      </c>
      <c r="DL169" s="6" t="s">
        <v>71</v>
      </c>
      <c r="DM169" s="143">
        <v>2.2</v>
      </c>
      <c r="DN169" s="6" t="s">
        <v>71</v>
      </c>
      <c r="DO169" s="6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</row>
    <row r="170" ht="15.75" customHeight="1">
      <c r="A170" s="285" t="s">
        <v>947</v>
      </c>
      <c r="B170" s="1" t="s">
        <v>948</v>
      </c>
      <c r="AC170" s="1" t="s">
        <v>949</v>
      </c>
      <c r="AD170" s="1" t="s">
        <v>950</v>
      </c>
      <c r="AE170" s="1" t="s">
        <v>949</v>
      </c>
      <c r="AF170" s="1" t="s">
        <v>950</v>
      </c>
      <c r="AG170" s="1" t="s">
        <v>885</v>
      </c>
      <c r="AH170" s="1" t="s">
        <v>951</v>
      </c>
      <c r="AI170" s="1" t="s">
        <v>885</v>
      </c>
      <c r="AJ170" s="1" t="s">
        <v>951</v>
      </c>
      <c r="AK170" s="1" t="s">
        <v>952</v>
      </c>
      <c r="AL170" s="1">
        <v>103.0</v>
      </c>
      <c r="AM170" s="98" t="s">
        <v>71</v>
      </c>
      <c r="AN170" s="1">
        <v>0.0</v>
      </c>
      <c r="AO170" s="1">
        <v>0.0</v>
      </c>
      <c r="AP170" s="1">
        <v>0.0</v>
      </c>
      <c r="AQ170" s="286">
        <v>0.0</v>
      </c>
      <c r="AR170" s="1">
        <v>0.0</v>
      </c>
      <c r="AS170" s="1">
        <v>0.0</v>
      </c>
      <c r="AT170" s="1">
        <v>0.0</v>
      </c>
      <c r="AU170" s="1">
        <v>0.0</v>
      </c>
      <c r="AV170" s="287" t="s">
        <v>24</v>
      </c>
      <c r="AW170" s="287" t="s">
        <v>24</v>
      </c>
      <c r="AX170" s="1" t="s">
        <v>953</v>
      </c>
      <c r="AY170" s="1" t="s">
        <v>954</v>
      </c>
      <c r="AZ170" s="1">
        <v>2.0</v>
      </c>
      <c r="BA170" s="1" t="s">
        <v>955</v>
      </c>
      <c r="BB170" s="287" t="s">
        <v>24</v>
      </c>
      <c r="BC170" s="288" t="s">
        <v>71</v>
      </c>
      <c r="BD170" s="1" t="s">
        <v>677</v>
      </c>
      <c r="BE170" s="1" t="s">
        <v>939</v>
      </c>
      <c r="BF170" s="286">
        <v>1070.0</v>
      </c>
      <c r="BG170" s="286">
        <v>1370.0</v>
      </c>
      <c r="BH170" s="286">
        <v>1040.0</v>
      </c>
      <c r="BI170" s="286">
        <v>1060.0</v>
      </c>
      <c r="BJ170" s="1" t="s">
        <v>956</v>
      </c>
      <c r="BK170" s="1" t="s">
        <v>957</v>
      </c>
      <c r="BL170" s="291" t="s">
        <v>71</v>
      </c>
      <c r="BM170" s="1" t="s">
        <v>71</v>
      </c>
      <c r="BN170" s="1">
        <v>0.0</v>
      </c>
      <c r="BO170" s="1">
        <v>0.0</v>
      </c>
      <c r="BP170" s="1">
        <v>0.0</v>
      </c>
      <c r="BQ170" s="1">
        <v>0.0</v>
      </c>
      <c r="BR170" s="1">
        <v>0.0</v>
      </c>
      <c r="BS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 t="s">
        <v>805</v>
      </c>
      <c r="CA170" s="1" t="s">
        <v>699</v>
      </c>
      <c r="CB170" s="1" t="s">
        <v>958</v>
      </c>
      <c r="CC170" s="1" t="s">
        <v>883</v>
      </c>
      <c r="CD170" s="1" t="s">
        <v>956</v>
      </c>
      <c r="CE170" s="1" t="s">
        <v>957</v>
      </c>
      <c r="DF170" s="1"/>
      <c r="DG170" s="1"/>
      <c r="DH170" s="1"/>
      <c r="DI170" s="98" t="s">
        <v>71</v>
      </c>
      <c r="DJ170" s="6" t="s">
        <v>71</v>
      </c>
      <c r="DK170" s="98" t="s">
        <v>71</v>
      </c>
      <c r="DL170" s="6" t="s">
        <v>71</v>
      </c>
      <c r="DM170" s="98"/>
      <c r="DN170" s="6" t="s">
        <v>71</v>
      </c>
      <c r="DO170" s="6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</row>
    <row r="171" ht="15.0" customHeight="1">
      <c r="A171" s="285" t="s">
        <v>959</v>
      </c>
      <c r="B171" s="1" t="s">
        <v>960</v>
      </c>
      <c r="V171" s="1"/>
      <c r="W171" s="1"/>
      <c r="X171" s="1"/>
      <c r="Y171" s="1"/>
      <c r="Z171" s="1"/>
      <c r="AA171" s="1"/>
      <c r="AB171" s="1"/>
      <c r="AC171" s="1">
        <v>122.0</v>
      </c>
      <c r="AD171" s="1">
        <v>143.0</v>
      </c>
      <c r="AE171" s="1">
        <v>122.0</v>
      </c>
      <c r="AF171" s="1">
        <v>143.0</v>
      </c>
      <c r="AG171" s="1" t="s">
        <v>961</v>
      </c>
      <c r="AH171" s="1" t="s">
        <v>962</v>
      </c>
      <c r="AI171" s="1" t="s">
        <v>961</v>
      </c>
      <c r="AJ171" s="1" t="s">
        <v>962</v>
      </c>
      <c r="AK171" s="1">
        <v>176.0</v>
      </c>
      <c r="AL171" s="1">
        <v>194.0</v>
      </c>
      <c r="AM171" s="98" t="s">
        <v>24</v>
      </c>
      <c r="AN171" s="1" t="s">
        <v>963</v>
      </c>
      <c r="AO171" s="1" t="s">
        <v>920</v>
      </c>
      <c r="AP171" s="1" t="s">
        <v>879</v>
      </c>
      <c r="AQ171" s="1" t="s">
        <v>670</v>
      </c>
      <c r="AR171" s="1">
        <v>0.0</v>
      </c>
      <c r="AS171" s="1">
        <v>0.0</v>
      </c>
      <c r="AT171" s="1">
        <v>0.0</v>
      </c>
      <c r="AU171" s="1">
        <v>0.0</v>
      </c>
      <c r="AV171" s="287" t="s">
        <v>24</v>
      </c>
      <c r="AW171" s="287" t="s">
        <v>24</v>
      </c>
      <c r="AX171" s="1">
        <v>39.0</v>
      </c>
      <c r="AY171" s="1">
        <v>39.0</v>
      </c>
      <c r="AZ171" s="1" t="s">
        <v>964</v>
      </c>
      <c r="BA171" s="1" t="s">
        <v>965</v>
      </c>
      <c r="BB171" s="287" t="s">
        <v>24</v>
      </c>
      <c r="BC171" s="1" t="s">
        <v>71</v>
      </c>
      <c r="BD171" s="1" t="s">
        <v>966</v>
      </c>
      <c r="BE171" s="1" t="s">
        <v>943</v>
      </c>
      <c r="BF171" s="286">
        <v>3170.0</v>
      </c>
      <c r="BG171" s="286">
        <v>3610.0</v>
      </c>
      <c r="BH171" s="286">
        <v>1130.0</v>
      </c>
      <c r="BI171" s="286">
        <v>1150.0</v>
      </c>
      <c r="BJ171" s="289">
        <v>4.0</v>
      </c>
      <c r="BK171" s="289">
        <v>5.0</v>
      </c>
      <c r="BL171" s="291" t="s">
        <v>71</v>
      </c>
      <c r="BM171" s="1" t="s">
        <v>71</v>
      </c>
      <c r="BN171" s="1" t="s">
        <v>879</v>
      </c>
      <c r="BO171" s="1" t="s">
        <v>880</v>
      </c>
      <c r="BP171" s="1" t="s">
        <v>881</v>
      </c>
      <c r="BQ171" s="1" t="s">
        <v>882</v>
      </c>
      <c r="BR171" s="1" t="s">
        <v>677</v>
      </c>
      <c r="BS171" s="1" t="s">
        <v>883</v>
      </c>
      <c r="BT171" s="1" t="s">
        <v>71</v>
      </c>
      <c r="BU171" s="1" t="s">
        <v>71</v>
      </c>
      <c r="BV171" s="1" t="s">
        <v>71</v>
      </c>
      <c r="BW171" s="1" t="s">
        <v>71</v>
      </c>
      <c r="BX171" s="1" t="s">
        <v>71</v>
      </c>
      <c r="BY171" s="1" t="s">
        <v>71</v>
      </c>
      <c r="BZ171" s="1" t="s">
        <v>805</v>
      </c>
      <c r="CA171" s="1" t="s">
        <v>699</v>
      </c>
      <c r="CB171" s="1" t="s">
        <v>958</v>
      </c>
      <c r="CC171" s="1" t="s">
        <v>883</v>
      </c>
      <c r="CD171" s="1" t="s">
        <v>956</v>
      </c>
      <c r="CE171" s="1" t="s">
        <v>957</v>
      </c>
      <c r="DF171" s="1"/>
      <c r="DG171" s="1"/>
      <c r="DH171" s="1" t="s">
        <v>967</v>
      </c>
      <c r="DI171" s="98" t="s">
        <v>71</v>
      </c>
      <c r="DJ171" s="6" t="s">
        <v>71</v>
      </c>
      <c r="DK171" s="98" t="s">
        <v>71</v>
      </c>
      <c r="DL171" s="6" t="s">
        <v>71</v>
      </c>
      <c r="DM171" s="143">
        <v>0.673</v>
      </c>
      <c r="DN171" s="6" t="s">
        <v>71</v>
      </c>
      <c r="DO171" s="6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</row>
    <row r="172" ht="15.0" customHeight="1">
      <c r="A172" s="285" t="s">
        <v>968</v>
      </c>
      <c r="V172" s="1"/>
      <c r="W172" s="1"/>
      <c r="X172" s="1"/>
      <c r="Y172" s="1"/>
      <c r="Z172" s="1"/>
      <c r="AA172" s="1"/>
      <c r="AB172" s="1"/>
      <c r="AC172" s="1">
        <v>80.0</v>
      </c>
      <c r="AD172" s="1">
        <v>90.0</v>
      </c>
      <c r="AE172" s="1">
        <v>80.0</v>
      </c>
      <c r="AF172" s="1">
        <v>90.0</v>
      </c>
      <c r="AG172" s="1" t="s">
        <v>957</v>
      </c>
      <c r="AH172" s="1" t="s">
        <v>969</v>
      </c>
      <c r="AI172" s="1" t="s">
        <v>957</v>
      </c>
      <c r="AJ172" s="1" t="s">
        <v>969</v>
      </c>
      <c r="AK172" s="1">
        <v>126.0</v>
      </c>
      <c r="AL172" s="1">
        <v>140.0</v>
      </c>
      <c r="AM172" s="98" t="s">
        <v>24</v>
      </c>
      <c r="AN172" s="1" t="s">
        <v>834</v>
      </c>
      <c r="AO172" s="1" t="s">
        <v>970</v>
      </c>
      <c r="AP172" s="1" t="s">
        <v>905</v>
      </c>
      <c r="AQ172" s="1" t="s">
        <v>769</v>
      </c>
      <c r="AR172" s="1">
        <v>0.0</v>
      </c>
      <c r="AS172" s="1">
        <v>0.0</v>
      </c>
      <c r="AT172" s="1">
        <v>0.0</v>
      </c>
      <c r="AU172" s="1">
        <v>0.0</v>
      </c>
      <c r="AV172" s="287" t="s">
        <v>24</v>
      </c>
      <c r="AW172" s="287" t="s">
        <v>24</v>
      </c>
      <c r="AX172" s="1">
        <v>28.0</v>
      </c>
      <c r="AY172" s="1" t="s">
        <v>971</v>
      </c>
      <c r="AZ172" s="1" t="s">
        <v>972</v>
      </c>
      <c r="BA172" s="1" t="s">
        <v>757</v>
      </c>
      <c r="BB172" s="287" t="s">
        <v>24</v>
      </c>
      <c r="BC172" s="288" t="s">
        <v>71</v>
      </c>
      <c r="BD172" s="1" t="s">
        <v>973</v>
      </c>
      <c r="BE172" s="1" t="s">
        <v>905</v>
      </c>
      <c r="BF172" s="286">
        <v>1550.0</v>
      </c>
      <c r="BG172" s="286">
        <v>2020.0</v>
      </c>
      <c r="BH172" s="286">
        <v>1380.0</v>
      </c>
      <c r="BI172" s="286">
        <v>1390.0</v>
      </c>
      <c r="BJ172" s="289">
        <v>3.0</v>
      </c>
      <c r="BK172" s="1" t="s">
        <v>974</v>
      </c>
      <c r="BL172" s="1" t="s">
        <v>71</v>
      </c>
      <c r="BM172" s="1" t="s">
        <v>71</v>
      </c>
      <c r="BN172" s="1" t="s">
        <v>879</v>
      </c>
      <c r="BO172" s="1" t="s">
        <v>880</v>
      </c>
      <c r="BP172" s="1" t="s">
        <v>881</v>
      </c>
      <c r="BQ172" s="1" t="s">
        <v>882</v>
      </c>
      <c r="BR172" s="1" t="s">
        <v>677</v>
      </c>
      <c r="BS172" s="1" t="s">
        <v>883</v>
      </c>
      <c r="BT172" s="1" t="s">
        <v>71</v>
      </c>
      <c r="BU172" s="1" t="s">
        <v>71</v>
      </c>
      <c r="BV172" s="1" t="s">
        <v>71</v>
      </c>
      <c r="BW172" s="1" t="s">
        <v>71</v>
      </c>
      <c r="BX172" s="1" t="s">
        <v>71</v>
      </c>
      <c r="BY172" s="1" t="s">
        <v>71</v>
      </c>
      <c r="BZ172" s="1" t="s">
        <v>524</v>
      </c>
      <c r="CA172" s="1" t="s">
        <v>768</v>
      </c>
      <c r="CB172" s="1">
        <v>1.0</v>
      </c>
      <c r="CC172" s="1">
        <v>2.0</v>
      </c>
      <c r="CD172" s="1" t="s">
        <v>71</v>
      </c>
      <c r="CE172" s="1" t="s">
        <v>71</v>
      </c>
      <c r="DF172" s="1"/>
      <c r="DG172" s="1"/>
      <c r="DH172" s="1"/>
      <c r="DI172" s="98" t="s">
        <v>71</v>
      </c>
      <c r="DJ172" s="6" t="s">
        <v>71</v>
      </c>
      <c r="DK172" s="98" t="s">
        <v>71</v>
      </c>
      <c r="DL172" s="6" t="s">
        <v>71</v>
      </c>
      <c r="DM172" s="98"/>
      <c r="DN172" s="6" t="s">
        <v>71</v>
      </c>
      <c r="DO172" s="6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</row>
    <row r="173" ht="15.0" customHeight="1">
      <c r="A173" s="285" t="s">
        <v>975</v>
      </c>
      <c r="V173" s="1"/>
      <c r="W173" s="1"/>
      <c r="X173" s="1"/>
      <c r="Y173" s="1"/>
      <c r="Z173" s="1"/>
      <c r="AA173" s="1"/>
      <c r="AB173" s="1"/>
      <c r="AC173" s="1" t="s">
        <v>976</v>
      </c>
      <c r="AD173" s="1" t="s">
        <v>977</v>
      </c>
      <c r="AE173" s="1">
        <v>89.0</v>
      </c>
      <c r="AF173" s="1" t="s">
        <v>977</v>
      </c>
      <c r="AG173" s="1" t="s">
        <v>978</v>
      </c>
      <c r="AH173" s="1" t="s">
        <v>979</v>
      </c>
      <c r="AI173" s="1" t="s">
        <v>978</v>
      </c>
      <c r="AJ173" s="1" t="s">
        <v>979</v>
      </c>
      <c r="AK173" s="1">
        <v>126.0</v>
      </c>
      <c r="AL173" s="1">
        <v>140.0</v>
      </c>
      <c r="AM173" s="98" t="s">
        <v>24</v>
      </c>
      <c r="AN173" s="1" t="s">
        <v>980</v>
      </c>
      <c r="AO173" s="1" t="s">
        <v>981</v>
      </c>
      <c r="AP173" s="1" t="s">
        <v>982</v>
      </c>
      <c r="AQ173" s="1" t="s">
        <v>983</v>
      </c>
      <c r="AR173" s="1" t="s">
        <v>984</v>
      </c>
      <c r="AS173" s="1" t="s">
        <v>984</v>
      </c>
      <c r="AT173" s="1">
        <v>0.0</v>
      </c>
      <c r="AU173" s="1">
        <v>0.0</v>
      </c>
      <c r="AV173" s="287" t="s">
        <v>24</v>
      </c>
      <c r="AW173" s="287" t="s">
        <v>24</v>
      </c>
      <c r="AX173" s="1" t="s">
        <v>985</v>
      </c>
      <c r="AY173" s="1" t="s">
        <v>986</v>
      </c>
      <c r="AZ173" s="1" t="s">
        <v>744</v>
      </c>
      <c r="BA173" s="1" t="s">
        <v>965</v>
      </c>
      <c r="BB173" s="287" t="s">
        <v>24</v>
      </c>
      <c r="BC173" s="1" t="s">
        <v>71</v>
      </c>
      <c r="BD173" s="1" t="s">
        <v>987</v>
      </c>
      <c r="BE173" s="1" t="s">
        <v>935</v>
      </c>
      <c r="BF173" s="286">
        <v>2300.0</v>
      </c>
      <c r="BG173" s="286">
        <v>2460.0</v>
      </c>
      <c r="BH173" s="286">
        <v>1260.0</v>
      </c>
      <c r="BI173" s="286">
        <v>1280.0</v>
      </c>
      <c r="BJ173" s="1" t="s">
        <v>988</v>
      </c>
      <c r="BK173" s="1" t="s">
        <v>989</v>
      </c>
      <c r="BL173" s="1" t="s">
        <v>71</v>
      </c>
      <c r="BM173" s="1" t="s">
        <v>71</v>
      </c>
      <c r="BN173" s="1">
        <v>0.0</v>
      </c>
      <c r="BO173" s="1">
        <v>0.0</v>
      </c>
      <c r="BP173" s="1">
        <v>0.0</v>
      </c>
      <c r="BQ173" s="1">
        <v>0.0</v>
      </c>
      <c r="BR173" s="1">
        <v>0.0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 t="s">
        <v>753</v>
      </c>
      <c r="CA173" s="1" t="s">
        <v>990</v>
      </c>
      <c r="CB173" s="1" t="s">
        <v>991</v>
      </c>
      <c r="CC173" s="1" t="s">
        <v>992</v>
      </c>
      <c r="CD173" s="1" t="s">
        <v>988</v>
      </c>
      <c r="CE173" s="1" t="s">
        <v>989</v>
      </c>
      <c r="DF173" s="1"/>
      <c r="DG173" s="1"/>
      <c r="DH173" s="1" t="s">
        <v>993</v>
      </c>
      <c r="DI173" s="98" t="s">
        <v>71</v>
      </c>
      <c r="DJ173" s="6" t="s">
        <v>71</v>
      </c>
      <c r="DK173" s="98" t="s">
        <v>71</v>
      </c>
      <c r="DL173" s="6" t="s">
        <v>71</v>
      </c>
      <c r="DM173" s="143">
        <v>0.167</v>
      </c>
      <c r="DN173" s="6" t="s">
        <v>71</v>
      </c>
      <c r="DO173" s="6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</row>
    <row r="174" ht="15.0" customHeight="1">
      <c r="A174" s="285" t="s">
        <v>994</v>
      </c>
      <c r="V174" s="1"/>
      <c r="W174" s="1"/>
      <c r="X174" s="1"/>
      <c r="Y174" s="1"/>
      <c r="Z174" s="1"/>
      <c r="AA174" s="1"/>
      <c r="AB174" s="1"/>
      <c r="AC174" s="1" t="s">
        <v>995</v>
      </c>
      <c r="AD174" s="1" t="s">
        <v>996</v>
      </c>
      <c r="AE174" s="1" t="s">
        <v>995</v>
      </c>
      <c r="AF174" s="1" t="s">
        <v>996</v>
      </c>
      <c r="AG174" s="1" t="s">
        <v>876</v>
      </c>
      <c r="AH174" s="1" t="s">
        <v>997</v>
      </c>
      <c r="AI174" s="1" t="s">
        <v>876</v>
      </c>
      <c r="AJ174" s="1" t="s">
        <v>997</v>
      </c>
      <c r="AK174" s="1">
        <v>193.0</v>
      </c>
      <c r="AL174" s="1">
        <v>212.0</v>
      </c>
      <c r="AM174" s="98" t="s">
        <v>71</v>
      </c>
      <c r="AN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287" t="s">
        <v>24</v>
      </c>
      <c r="AW174" s="287" t="s">
        <v>24</v>
      </c>
      <c r="AX174" s="1" t="s">
        <v>902</v>
      </c>
      <c r="AY174" s="1">
        <v>11.0</v>
      </c>
      <c r="AZ174" s="1" t="s">
        <v>998</v>
      </c>
      <c r="BA174" s="1" t="s">
        <v>999</v>
      </c>
      <c r="BB174" s="287" t="s">
        <v>24</v>
      </c>
      <c r="BC174" s="288" t="s">
        <v>71</v>
      </c>
      <c r="BD174" s="1" t="s">
        <v>1000</v>
      </c>
      <c r="BE174" s="1" t="s">
        <v>1001</v>
      </c>
      <c r="BF174" s="286">
        <v>5170.0</v>
      </c>
      <c r="BG174" s="286">
        <v>6870.0</v>
      </c>
      <c r="BH174" s="286">
        <v>1830.0</v>
      </c>
      <c r="BI174" s="286">
        <v>1860.0</v>
      </c>
      <c r="BJ174" s="289">
        <v>21.0</v>
      </c>
      <c r="BK174" s="289">
        <v>21.0</v>
      </c>
      <c r="BL174" s="1" t="s">
        <v>71</v>
      </c>
      <c r="BM174" s="1" t="s">
        <v>71</v>
      </c>
      <c r="BN174" s="1">
        <v>0.0</v>
      </c>
      <c r="BO174" s="1">
        <v>0.0</v>
      </c>
      <c r="BP174" s="1">
        <v>0.0</v>
      </c>
      <c r="BQ174" s="1">
        <v>0.0</v>
      </c>
      <c r="BR174" s="1">
        <v>0.0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 t="s">
        <v>1002</v>
      </c>
      <c r="CA174" s="1" t="s">
        <v>1003</v>
      </c>
      <c r="CB174" s="1" t="s">
        <v>1004</v>
      </c>
      <c r="CC174" s="1" t="s">
        <v>1005</v>
      </c>
      <c r="CD174" s="1">
        <v>20.0</v>
      </c>
      <c r="CE174" s="1">
        <v>24.0</v>
      </c>
      <c r="DF174" s="1"/>
      <c r="DG174" s="1"/>
      <c r="DH174" s="1"/>
      <c r="DI174" s="98" t="s">
        <v>71</v>
      </c>
      <c r="DJ174" s="6" t="s">
        <v>71</v>
      </c>
      <c r="DK174" s="98" t="s">
        <v>71</v>
      </c>
      <c r="DL174" s="6" t="s">
        <v>71</v>
      </c>
      <c r="DM174" s="98"/>
      <c r="DN174" s="6" t="s">
        <v>71</v>
      </c>
      <c r="DO174" s="6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</row>
    <row r="175" ht="15.0" customHeight="1">
      <c r="A175" s="285" t="s">
        <v>1006</v>
      </c>
      <c r="V175" s="1"/>
      <c r="W175" s="1"/>
      <c r="X175" s="1"/>
      <c r="Y175" s="1"/>
      <c r="Z175" s="1"/>
      <c r="AA175" s="1"/>
      <c r="AB175" s="1"/>
      <c r="AC175" s="1" t="s">
        <v>1007</v>
      </c>
      <c r="AD175" s="1" t="s">
        <v>1008</v>
      </c>
      <c r="AE175" s="1" t="s">
        <v>1007</v>
      </c>
      <c r="AF175" s="1" t="s">
        <v>1008</v>
      </c>
      <c r="AG175" s="1" t="s">
        <v>1009</v>
      </c>
      <c r="AH175" s="1" t="s">
        <v>1010</v>
      </c>
      <c r="AI175" s="1" t="s">
        <v>1009</v>
      </c>
      <c r="AJ175" s="1" t="s">
        <v>1010</v>
      </c>
      <c r="AK175" s="1" t="s">
        <v>1011</v>
      </c>
      <c r="AL175" s="1" t="s">
        <v>1012</v>
      </c>
      <c r="AM175" s="98" t="s">
        <v>71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</v>
      </c>
      <c r="AV175" s="1" t="s">
        <v>24</v>
      </c>
      <c r="AW175" s="287" t="s">
        <v>24</v>
      </c>
      <c r="AX175" s="1">
        <v>12.0</v>
      </c>
      <c r="AY175" s="1" t="s">
        <v>1013</v>
      </c>
      <c r="AZ175" s="1" t="s">
        <v>686</v>
      </c>
      <c r="BA175" s="1" t="s">
        <v>802</v>
      </c>
      <c r="BB175" s="287" t="s">
        <v>24</v>
      </c>
      <c r="BC175" s="1" t="s">
        <v>71</v>
      </c>
      <c r="BD175" s="1" t="s">
        <v>1014</v>
      </c>
      <c r="BE175" s="1" t="s">
        <v>1015</v>
      </c>
      <c r="BF175" s="286">
        <v>1990.0</v>
      </c>
      <c r="BG175" s="286">
        <v>3940.0</v>
      </c>
      <c r="BH175" s="286">
        <v>750.0</v>
      </c>
      <c r="BI175" s="286">
        <v>1000.0</v>
      </c>
      <c r="BJ175" s="1" t="s">
        <v>1016</v>
      </c>
      <c r="BK175" s="1" t="s">
        <v>1017</v>
      </c>
      <c r="BL175" s="1" t="s">
        <v>71</v>
      </c>
      <c r="BM175" s="1" t="s">
        <v>71</v>
      </c>
      <c r="BN175" s="1">
        <v>0.0</v>
      </c>
      <c r="BO175" s="1">
        <v>0.0</v>
      </c>
      <c r="BP175" s="1">
        <v>0.0</v>
      </c>
      <c r="BQ175" s="1">
        <v>0.0</v>
      </c>
      <c r="BR175" s="1">
        <v>0.0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 t="s">
        <v>805</v>
      </c>
      <c r="CA175" s="1" t="s">
        <v>1018</v>
      </c>
      <c r="CB175" s="1" t="s">
        <v>1019</v>
      </c>
      <c r="CC175" s="1" t="s">
        <v>1020</v>
      </c>
      <c r="CD175" s="1" t="s">
        <v>1016</v>
      </c>
      <c r="CE175" s="1" t="s">
        <v>1017</v>
      </c>
      <c r="DF175" s="1"/>
      <c r="DG175" s="1"/>
      <c r="DH175" s="1" t="s">
        <v>1021</v>
      </c>
      <c r="DI175" s="98" t="s">
        <v>71</v>
      </c>
      <c r="DJ175" s="6" t="s">
        <v>71</v>
      </c>
      <c r="DK175" s="98" t="s">
        <v>71</v>
      </c>
      <c r="DL175" s="6" t="s">
        <v>71</v>
      </c>
      <c r="DM175" s="143">
        <v>0.191</v>
      </c>
      <c r="DN175" s="6" t="s">
        <v>71</v>
      </c>
      <c r="DO175" s="6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</row>
    <row r="176" ht="15.0" customHeight="1">
      <c r="A176" s="285" t="s">
        <v>1022</v>
      </c>
      <c r="V176" s="1"/>
      <c r="W176" s="1"/>
      <c r="X176" s="1"/>
      <c r="Y176" s="1"/>
      <c r="Z176" s="1"/>
      <c r="AA176" s="1"/>
      <c r="AB176" s="1"/>
      <c r="AC176" s="1" t="s">
        <v>1023</v>
      </c>
      <c r="AD176" s="1" t="s">
        <v>1024</v>
      </c>
      <c r="AE176" s="1" t="s">
        <v>1023</v>
      </c>
      <c r="AF176" s="1" t="s">
        <v>1024</v>
      </c>
      <c r="AG176" s="1" t="s">
        <v>1025</v>
      </c>
      <c r="AH176" s="1" t="s">
        <v>1026</v>
      </c>
      <c r="AI176" s="1" t="s">
        <v>1025</v>
      </c>
      <c r="AJ176" s="1" t="s">
        <v>1026</v>
      </c>
      <c r="AK176" s="1" t="s">
        <v>1027</v>
      </c>
      <c r="AL176" s="1" t="s">
        <v>1028</v>
      </c>
      <c r="AM176" s="1" t="s">
        <v>71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0.0</v>
      </c>
      <c r="AV176" s="292" t="s">
        <v>24</v>
      </c>
      <c r="AW176" s="287" t="s">
        <v>24</v>
      </c>
      <c r="AX176" s="1">
        <v>12.0</v>
      </c>
      <c r="AY176" s="1" t="s">
        <v>1013</v>
      </c>
      <c r="AZ176" s="1" t="s">
        <v>1029</v>
      </c>
      <c r="BA176" s="1" t="s">
        <v>802</v>
      </c>
      <c r="BB176" s="287" t="s">
        <v>24</v>
      </c>
      <c r="BC176" s="288" t="s">
        <v>71</v>
      </c>
      <c r="BD176" s="1" t="s">
        <v>1030</v>
      </c>
      <c r="BE176" s="1" t="s">
        <v>1031</v>
      </c>
      <c r="BF176" s="286">
        <v>3820.0</v>
      </c>
      <c r="BG176" s="286">
        <v>7020.0</v>
      </c>
      <c r="BH176" s="286">
        <v>1600.0</v>
      </c>
      <c r="BI176" s="286">
        <v>2000.0</v>
      </c>
      <c r="BJ176" s="1" t="s">
        <v>790</v>
      </c>
      <c r="BK176" s="1" t="s">
        <v>791</v>
      </c>
      <c r="BL176" s="1" t="s">
        <v>71</v>
      </c>
      <c r="BM176" s="1" t="s">
        <v>71</v>
      </c>
      <c r="BN176" s="1">
        <v>0.0</v>
      </c>
      <c r="BO176" s="1">
        <v>0.0</v>
      </c>
      <c r="BP176" s="1">
        <v>0.0</v>
      </c>
      <c r="BQ176" s="1">
        <v>0.0</v>
      </c>
      <c r="BR176" s="1">
        <v>0.0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 t="s">
        <v>699</v>
      </c>
      <c r="CA176" s="1" t="s">
        <v>700</v>
      </c>
      <c r="CB176" s="1" t="s">
        <v>788</v>
      </c>
      <c r="CC176" s="1" t="s">
        <v>789</v>
      </c>
      <c r="CD176" s="1" t="s">
        <v>1032</v>
      </c>
      <c r="CE176" s="1" t="s">
        <v>1033</v>
      </c>
      <c r="DF176" s="1"/>
      <c r="DG176" s="1"/>
      <c r="DH176" s="1"/>
      <c r="DI176" s="98" t="s">
        <v>71</v>
      </c>
      <c r="DJ176" s="6" t="s">
        <v>71</v>
      </c>
      <c r="DK176" s="98" t="s">
        <v>71</v>
      </c>
      <c r="DL176" s="6" t="s">
        <v>71</v>
      </c>
      <c r="DM176" s="98"/>
      <c r="DN176" s="6" t="s">
        <v>71</v>
      </c>
      <c r="DO176" s="6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GH176" s="58">
        <v>1.256</v>
      </c>
      <c r="GI176" s="1">
        <v>5.244</v>
      </c>
    </row>
    <row r="177" ht="15.75" customHeight="1">
      <c r="A177" s="285" t="s">
        <v>1034</v>
      </c>
      <c r="V177" s="1"/>
      <c r="W177" s="1"/>
      <c r="X177" s="1"/>
      <c r="Y177" s="1"/>
      <c r="Z177" s="1"/>
      <c r="AA177" s="1"/>
      <c r="AB177" s="1"/>
      <c r="AC177" s="1">
        <v>107.0</v>
      </c>
      <c r="AD177" s="1">
        <v>118.0</v>
      </c>
      <c r="AE177" s="1">
        <v>107.0</v>
      </c>
      <c r="AF177" s="1">
        <v>118.0</v>
      </c>
      <c r="AG177" s="1" t="s">
        <v>1035</v>
      </c>
      <c r="AH177" s="1" t="s">
        <v>1036</v>
      </c>
      <c r="AI177" s="1">
        <v>6.0</v>
      </c>
      <c r="AJ177" s="1" t="s">
        <v>1037</v>
      </c>
      <c r="AK177" s="1">
        <v>103.0</v>
      </c>
      <c r="AL177" s="1">
        <v>114.0</v>
      </c>
      <c r="AM177" s="98" t="s">
        <v>71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0.0</v>
      </c>
      <c r="AV177" s="292" t="s">
        <v>24</v>
      </c>
      <c r="AW177" s="287" t="s">
        <v>24</v>
      </c>
      <c r="AX177" s="1">
        <v>12.0</v>
      </c>
      <c r="AY177" s="1" t="s">
        <v>1013</v>
      </c>
      <c r="AZ177" s="1" t="s">
        <v>1029</v>
      </c>
      <c r="BA177" s="1" t="s">
        <v>802</v>
      </c>
      <c r="BB177" s="287" t="s">
        <v>24</v>
      </c>
      <c r="BC177" s="1" t="s">
        <v>71</v>
      </c>
      <c r="BD177" s="1" t="s">
        <v>1038</v>
      </c>
      <c r="BE177" s="1" t="s">
        <v>1039</v>
      </c>
      <c r="BF177" s="286">
        <v>6570.0</v>
      </c>
      <c r="BG177" s="286">
        <v>107000.0</v>
      </c>
      <c r="BH177" s="286">
        <v>1900.0</v>
      </c>
      <c r="BI177" s="286">
        <v>2100.0</v>
      </c>
      <c r="BJ177" s="289">
        <v>12.0</v>
      </c>
      <c r="BK177" s="289">
        <v>14.0</v>
      </c>
      <c r="BL177" s="1" t="s">
        <v>71</v>
      </c>
      <c r="BM177" s="1" t="s">
        <v>71</v>
      </c>
      <c r="BN177" s="1">
        <v>0.0</v>
      </c>
      <c r="BO177" s="1">
        <v>0.0</v>
      </c>
      <c r="BP177" s="1">
        <v>0.0</v>
      </c>
      <c r="BQ177" s="1">
        <v>0.0</v>
      </c>
      <c r="BR177" s="1">
        <v>0.0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 t="s">
        <v>283</v>
      </c>
      <c r="CA177" s="1" t="s">
        <v>768</v>
      </c>
      <c r="CB177" s="1" t="s">
        <v>1040</v>
      </c>
      <c r="CC177" s="1" t="s">
        <v>1041</v>
      </c>
      <c r="CD177" s="1">
        <v>13.0</v>
      </c>
      <c r="CE177" s="1">
        <v>15.0</v>
      </c>
      <c r="DF177" s="1"/>
      <c r="DG177" s="1"/>
      <c r="DH177" s="1" t="s">
        <v>1042</v>
      </c>
      <c r="DI177" s="98" t="s">
        <v>71</v>
      </c>
      <c r="DJ177" s="6" t="s">
        <v>71</v>
      </c>
      <c r="DK177" s="98" t="s">
        <v>71</v>
      </c>
      <c r="DL177" s="6" t="s">
        <v>71</v>
      </c>
      <c r="DM177" s="143">
        <v>0.1159</v>
      </c>
      <c r="DN177" s="6" t="s">
        <v>71</v>
      </c>
      <c r="DO177" s="6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</row>
    <row r="178" ht="15.75" customHeight="1">
      <c r="A178" s="285" t="s">
        <v>1043</v>
      </c>
      <c r="V178" s="1"/>
      <c r="W178" s="1"/>
      <c r="X178" s="1"/>
      <c r="Y178" s="1"/>
      <c r="Z178" s="1"/>
      <c r="AA178" s="1"/>
      <c r="AB178" s="1"/>
      <c r="AC178" s="1">
        <v>86.0</v>
      </c>
      <c r="AD178" s="1" t="s">
        <v>1044</v>
      </c>
      <c r="AE178" s="1">
        <v>86.0</v>
      </c>
      <c r="AF178" s="1" t="s">
        <v>1044</v>
      </c>
      <c r="AG178" s="1" t="s">
        <v>1045</v>
      </c>
      <c r="AH178" s="1" t="s">
        <v>937</v>
      </c>
      <c r="AI178" s="1" t="s">
        <v>1045</v>
      </c>
      <c r="AJ178" s="1" t="s">
        <v>937</v>
      </c>
      <c r="AK178" s="1" t="s">
        <v>1046</v>
      </c>
      <c r="AL178" s="1">
        <v>36.0</v>
      </c>
      <c r="AM178" s="98" t="s">
        <v>71</v>
      </c>
      <c r="AN178" s="1">
        <v>0.0</v>
      </c>
      <c r="AO178" s="1">
        <v>0.0</v>
      </c>
      <c r="AP178" s="1">
        <v>0.0</v>
      </c>
      <c r="AQ178" s="1">
        <v>0.0</v>
      </c>
      <c r="AR178" s="1">
        <v>0.0</v>
      </c>
      <c r="AS178" s="1">
        <v>0.0</v>
      </c>
      <c r="AT178" s="1">
        <v>0.0</v>
      </c>
      <c r="AU178" s="1">
        <v>0.0</v>
      </c>
      <c r="AV178" s="292" t="s">
        <v>24</v>
      </c>
      <c r="AW178" s="287" t="s">
        <v>24</v>
      </c>
      <c r="AX178" s="1">
        <v>18.0</v>
      </c>
      <c r="AY178" s="1" t="s">
        <v>932</v>
      </c>
      <c r="AZ178" s="1" t="s">
        <v>1047</v>
      </c>
      <c r="BA178" s="1" t="s">
        <v>1048</v>
      </c>
      <c r="BB178" s="287" t="s">
        <v>24</v>
      </c>
      <c r="BC178" s="288" t="s">
        <v>71</v>
      </c>
      <c r="BD178" s="1" t="s">
        <v>1049</v>
      </c>
      <c r="BE178" s="1" t="s">
        <v>1050</v>
      </c>
      <c r="BF178" s="286">
        <v>4560.0</v>
      </c>
      <c r="BG178" s="286">
        <v>7840.0</v>
      </c>
      <c r="BH178" s="286">
        <v>1850.0</v>
      </c>
      <c r="BI178" s="286">
        <v>1950.0</v>
      </c>
      <c r="BJ178" s="289">
        <v>8.0</v>
      </c>
      <c r="BK178" s="289">
        <v>12.0</v>
      </c>
      <c r="BL178" s="1" t="s">
        <v>71</v>
      </c>
      <c r="BM178" s="1" t="s">
        <v>71</v>
      </c>
      <c r="BN178" s="1">
        <v>0.0</v>
      </c>
      <c r="BO178" s="1">
        <v>0.0</v>
      </c>
      <c r="BP178" s="1">
        <v>0.0</v>
      </c>
      <c r="BQ178" s="1">
        <v>0.0</v>
      </c>
      <c r="BR178" s="1">
        <v>0.0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 t="s">
        <v>768</v>
      </c>
      <c r="CA178" s="1" t="s">
        <v>748</v>
      </c>
      <c r="CB178" s="1" t="s">
        <v>794</v>
      </c>
      <c r="CC178" s="1" t="s">
        <v>1040</v>
      </c>
      <c r="CD178" s="1">
        <v>8.0</v>
      </c>
      <c r="CE178" s="1">
        <v>12.0</v>
      </c>
      <c r="DF178" s="1"/>
      <c r="DG178" s="1"/>
      <c r="DH178" s="1"/>
      <c r="DI178" s="98" t="s">
        <v>71</v>
      </c>
      <c r="DJ178" s="6" t="s">
        <v>71</v>
      </c>
      <c r="DK178" s="98" t="s">
        <v>71</v>
      </c>
      <c r="DL178" s="6" t="s">
        <v>71</v>
      </c>
      <c r="DM178" s="98"/>
      <c r="DN178" s="6" t="s">
        <v>71</v>
      </c>
      <c r="DO178" s="6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</row>
    <row r="179" ht="15.75" customHeight="1">
      <c r="A179" s="285" t="s">
        <v>1051</v>
      </c>
      <c r="V179" s="1"/>
      <c r="W179" s="1"/>
      <c r="X179" s="1"/>
      <c r="Y179" s="1"/>
      <c r="Z179" s="1"/>
      <c r="AA179" s="1"/>
      <c r="AB179" s="1"/>
      <c r="AC179" s="1">
        <v>115.0</v>
      </c>
      <c r="AD179" s="1">
        <v>127.0</v>
      </c>
      <c r="AE179" s="1">
        <v>115.0</v>
      </c>
      <c r="AF179" s="1">
        <v>127.0</v>
      </c>
      <c r="AG179" s="1" t="s">
        <v>1052</v>
      </c>
      <c r="AH179" s="1" t="s">
        <v>1053</v>
      </c>
      <c r="AI179" s="1" t="s">
        <v>1054</v>
      </c>
      <c r="AJ179" s="1" t="s">
        <v>1055</v>
      </c>
      <c r="AK179" s="1" t="s">
        <v>1056</v>
      </c>
      <c r="AL179" s="1" t="s">
        <v>971</v>
      </c>
      <c r="AM179" s="98" t="s">
        <v>71</v>
      </c>
      <c r="AN179" s="1">
        <v>0.0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</v>
      </c>
      <c r="AT179" s="1">
        <v>0.0</v>
      </c>
      <c r="AU179" s="1">
        <v>0.0</v>
      </c>
      <c r="AV179" s="292" t="s">
        <v>24</v>
      </c>
      <c r="AW179" s="287" t="s">
        <v>24</v>
      </c>
      <c r="AX179" s="1">
        <v>30.0</v>
      </c>
      <c r="AY179" s="1" t="s">
        <v>1057</v>
      </c>
      <c r="AZ179" s="1" t="s">
        <v>1058</v>
      </c>
      <c r="BA179" s="1" t="s">
        <v>1059</v>
      </c>
      <c r="BB179" s="287" t="s">
        <v>24</v>
      </c>
      <c r="BC179" s="1" t="s">
        <v>71</v>
      </c>
      <c r="BD179" s="1" t="s">
        <v>704</v>
      </c>
      <c r="BE179" s="1" t="s">
        <v>1060</v>
      </c>
      <c r="BF179" s="286">
        <v>3100.0</v>
      </c>
      <c r="BG179" s="286">
        <v>5760.0</v>
      </c>
      <c r="BH179" s="286">
        <v>1160.0</v>
      </c>
      <c r="BI179" s="286">
        <v>1210.0</v>
      </c>
      <c r="BJ179" s="1" t="s">
        <v>785</v>
      </c>
      <c r="BK179" s="1" t="s">
        <v>786</v>
      </c>
      <c r="BL179" s="1" t="s">
        <v>71</v>
      </c>
      <c r="BM179" s="1" t="s">
        <v>71</v>
      </c>
      <c r="BN179" s="1">
        <v>0.0</v>
      </c>
      <c r="BO179" s="1">
        <v>0.0</v>
      </c>
      <c r="BP179" s="1">
        <v>0.0</v>
      </c>
      <c r="BQ179" s="1">
        <v>0.0</v>
      </c>
      <c r="BR179" s="1">
        <v>0.0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 t="s">
        <v>781</v>
      </c>
      <c r="CA179" s="1" t="s">
        <v>782</v>
      </c>
      <c r="CB179" s="1" t="s">
        <v>783</v>
      </c>
      <c r="CC179" s="1" t="s">
        <v>784</v>
      </c>
      <c r="CD179" s="1" t="s">
        <v>785</v>
      </c>
      <c r="CE179" s="1" t="s">
        <v>786</v>
      </c>
      <c r="DF179" s="1"/>
      <c r="DG179" s="1"/>
      <c r="DH179" s="1" t="s">
        <v>1061</v>
      </c>
      <c r="DI179" s="98" t="s">
        <v>71</v>
      </c>
      <c r="DJ179" s="6" t="s">
        <v>71</v>
      </c>
      <c r="DK179" s="98" t="s">
        <v>71</v>
      </c>
      <c r="DL179" s="6" t="s">
        <v>71</v>
      </c>
      <c r="DM179" s="143">
        <v>0.1268</v>
      </c>
      <c r="DN179" s="6" t="s">
        <v>71</v>
      </c>
      <c r="DO179" s="6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</row>
    <row r="180" ht="15.75" customHeight="1">
      <c r="A180" s="285" t="s">
        <v>796</v>
      </c>
      <c r="V180" s="1"/>
      <c r="W180" s="1"/>
      <c r="X180" s="1"/>
      <c r="Y180" s="1"/>
      <c r="Z180" s="1"/>
      <c r="AA180" s="1"/>
      <c r="AB180" s="1"/>
      <c r="AC180" s="1">
        <v>115.0</v>
      </c>
      <c r="AD180" s="1">
        <v>127.0</v>
      </c>
      <c r="AE180" s="1">
        <v>115.0</v>
      </c>
      <c r="AF180" s="1">
        <v>127.0</v>
      </c>
      <c r="AG180" s="1" t="s">
        <v>1052</v>
      </c>
      <c r="AH180" s="1" t="s">
        <v>1053</v>
      </c>
      <c r="AI180" s="1" t="s">
        <v>1054</v>
      </c>
      <c r="AJ180" s="1" t="s">
        <v>1055</v>
      </c>
      <c r="AK180" s="1" t="s">
        <v>1056</v>
      </c>
      <c r="AL180" s="1" t="s">
        <v>971</v>
      </c>
      <c r="AM180" s="98" t="s">
        <v>71</v>
      </c>
      <c r="AN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T180" s="1">
        <v>0.0</v>
      </c>
      <c r="AU180" s="1">
        <v>0.0</v>
      </c>
      <c r="AV180" s="1" t="s">
        <v>24</v>
      </c>
      <c r="AW180" s="287" t="s">
        <v>24</v>
      </c>
      <c r="AX180" s="1">
        <v>30.0</v>
      </c>
      <c r="AY180" s="1" t="s">
        <v>1057</v>
      </c>
      <c r="AZ180" s="1" t="s">
        <v>1058</v>
      </c>
      <c r="BA180" s="1" t="s">
        <v>1059</v>
      </c>
      <c r="BB180" s="287" t="s">
        <v>24</v>
      </c>
      <c r="BC180" s="288" t="s">
        <v>71</v>
      </c>
      <c r="BD180" s="1" t="s">
        <v>704</v>
      </c>
      <c r="BE180" s="1" t="s">
        <v>1060</v>
      </c>
      <c r="BF180" s="286">
        <v>2570.0</v>
      </c>
      <c r="BG180" s="286">
        <v>6440.0</v>
      </c>
      <c r="BH180" s="286">
        <v>960.0</v>
      </c>
      <c r="BI180" s="286">
        <v>1350.0</v>
      </c>
      <c r="BJ180" s="1" t="s">
        <v>801</v>
      </c>
      <c r="BK180" s="1" t="s">
        <v>677</v>
      </c>
      <c r="BL180" s="1" t="s">
        <v>71</v>
      </c>
      <c r="BM180" s="1" t="s">
        <v>71</v>
      </c>
      <c r="BN180" s="1">
        <v>0.0</v>
      </c>
      <c r="BO180" s="1">
        <v>0.0</v>
      </c>
      <c r="BP180" s="1">
        <v>0.0</v>
      </c>
      <c r="BQ180" s="1">
        <v>0.0</v>
      </c>
      <c r="BR180" s="1">
        <v>0.0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 t="s">
        <v>797</v>
      </c>
      <c r="CA180" s="1" t="s">
        <v>798</v>
      </c>
      <c r="CB180" s="1" t="s">
        <v>799</v>
      </c>
      <c r="CC180" s="1" t="s">
        <v>800</v>
      </c>
      <c r="CD180" s="1" t="s">
        <v>801</v>
      </c>
      <c r="CE180" s="1" t="s">
        <v>802</v>
      </c>
      <c r="CF180" s="1"/>
      <c r="DF180" s="1"/>
      <c r="DG180" s="1"/>
      <c r="DH180" s="1"/>
      <c r="DI180" s="98" t="s">
        <v>71</v>
      </c>
      <c r="DJ180" s="6" t="s">
        <v>71</v>
      </c>
      <c r="DK180" s="98" t="s">
        <v>71</v>
      </c>
      <c r="DL180" s="6" t="s">
        <v>71</v>
      </c>
      <c r="DM180" s="98"/>
      <c r="DN180" s="6" t="s">
        <v>71</v>
      </c>
      <c r="DO180" s="6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</row>
    <row r="181" ht="15.75" customHeight="1">
      <c r="A181" s="285" t="s">
        <v>792</v>
      </c>
      <c r="V181" s="1"/>
      <c r="W181" s="1"/>
      <c r="X181" s="1"/>
      <c r="Y181" s="1"/>
      <c r="Z181" s="1"/>
      <c r="AA181" s="1"/>
      <c r="AB181" s="1"/>
      <c r="AC181" s="1">
        <v>115.0</v>
      </c>
      <c r="AD181" s="1">
        <v>127.0</v>
      </c>
      <c r="AE181" s="1">
        <v>115.0</v>
      </c>
      <c r="AF181" s="1">
        <v>127.0</v>
      </c>
      <c r="AG181" s="1" t="s">
        <v>1052</v>
      </c>
      <c r="AH181" s="1" t="s">
        <v>1053</v>
      </c>
      <c r="AI181" s="1" t="s">
        <v>1054</v>
      </c>
      <c r="AJ181" s="1" t="s">
        <v>1055</v>
      </c>
      <c r="AK181" s="1" t="s">
        <v>1056</v>
      </c>
      <c r="AL181" s="1" t="s">
        <v>971</v>
      </c>
      <c r="AM181" s="98" t="s">
        <v>71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 t="s">
        <v>24</v>
      </c>
      <c r="AW181" s="287" t="s">
        <v>24</v>
      </c>
      <c r="AX181" s="1">
        <v>30.0</v>
      </c>
      <c r="AY181" s="1" t="s">
        <v>1057</v>
      </c>
      <c r="AZ181" s="1" t="s">
        <v>1058</v>
      </c>
      <c r="BA181" s="1" t="s">
        <v>1059</v>
      </c>
      <c r="BB181" s="287" t="s">
        <v>24</v>
      </c>
      <c r="BC181" s="288" t="s">
        <v>71</v>
      </c>
      <c r="BD181" s="1" t="s">
        <v>704</v>
      </c>
      <c r="BE181" s="1" t="s">
        <v>1060</v>
      </c>
      <c r="BF181" s="286">
        <v>3160.0</v>
      </c>
      <c r="BG181" s="286">
        <v>5910.0</v>
      </c>
      <c r="BH181" s="286">
        <v>1180.0</v>
      </c>
      <c r="BI181" s="286">
        <v>1240.0</v>
      </c>
      <c r="BJ181" s="1" t="s">
        <v>735</v>
      </c>
      <c r="BK181" s="1" t="s">
        <v>794</v>
      </c>
      <c r="BL181" s="1" t="s">
        <v>71</v>
      </c>
      <c r="BM181" s="1" t="s">
        <v>71</v>
      </c>
      <c r="BN181" s="1">
        <v>0.0</v>
      </c>
      <c r="BO181" s="1">
        <v>0.0</v>
      </c>
      <c r="BP181" s="1">
        <v>0.0</v>
      </c>
      <c r="BQ181" s="1">
        <v>0.0</v>
      </c>
      <c r="BR181" s="1">
        <v>0.0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 t="s">
        <v>577</v>
      </c>
      <c r="CA181" s="1" t="s">
        <v>766</v>
      </c>
      <c r="CB181" s="1" t="s">
        <v>793</v>
      </c>
      <c r="CC181" s="1" t="s">
        <v>784</v>
      </c>
      <c r="CD181" s="1" t="s">
        <v>735</v>
      </c>
      <c r="CE181" s="1" t="s">
        <v>794</v>
      </c>
      <c r="DF181" s="1"/>
      <c r="DG181" s="1"/>
      <c r="DH181" s="1" t="s">
        <v>485</v>
      </c>
      <c r="DI181" s="98" t="s">
        <v>71</v>
      </c>
      <c r="DJ181" s="6" t="s">
        <v>71</v>
      </c>
      <c r="DK181" s="98" t="s">
        <v>71</v>
      </c>
      <c r="DL181" s="6" t="s">
        <v>71</v>
      </c>
      <c r="DM181" s="143">
        <v>3.105</v>
      </c>
      <c r="DN181" s="6" t="s">
        <v>71</v>
      </c>
      <c r="DO181" s="6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</row>
    <row r="182" ht="15.75" customHeight="1">
      <c r="A182" s="285" t="s">
        <v>787</v>
      </c>
      <c r="V182" s="1"/>
      <c r="W182" s="1"/>
      <c r="X182" s="1"/>
      <c r="Y182" s="1"/>
      <c r="Z182" s="1"/>
      <c r="AA182" s="1"/>
      <c r="AB182" s="1"/>
      <c r="AC182" s="1">
        <v>115.0</v>
      </c>
      <c r="AD182" s="1">
        <v>127.0</v>
      </c>
      <c r="AE182" s="1">
        <v>115.0</v>
      </c>
      <c r="AF182" s="1">
        <v>127.0</v>
      </c>
      <c r="AG182" s="1" t="s">
        <v>1052</v>
      </c>
      <c r="AH182" s="1" t="s">
        <v>1053</v>
      </c>
      <c r="AI182" s="1" t="s">
        <v>1054</v>
      </c>
      <c r="AJ182" s="1" t="s">
        <v>1055</v>
      </c>
      <c r="AK182" s="1" t="s">
        <v>1056</v>
      </c>
      <c r="AL182" s="1" t="s">
        <v>971</v>
      </c>
      <c r="AM182" s="98" t="s">
        <v>71</v>
      </c>
      <c r="AN182" s="1">
        <v>0.0</v>
      </c>
      <c r="AO182" s="1">
        <v>0.0</v>
      </c>
      <c r="AP182" s="1">
        <v>0.0</v>
      </c>
      <c r="AQ182" s="1">
        <v>0.0</v>
      </c>
      <c r="AR182" s="1">
        <v>0.0</v>
      </c>
      <c r="AS182" s="1">
        <v>0.0</v>
      </c>
      <c r="AT182" s="1">
        <v>0.0</v>
      </c>
      <c r="AU182" s="1">
        <v>0.0</v>
      </c>
      <c r="AV182" s="1" t="s">
        <v>24</v>
      </c>
      <c r="AW182" s="287" t="s">
        <v>24</v>
      </c>
      <c r="AX182" s="1">
        <v>30.0</v>
      </c>
      <c r="AY182" s="1" t="s">
        <v>1057</v>
      </c>
      <c r="AZ182" s="1" t="s">
        <v>1058</v>
      </c>
      <c r="BA182" s="1" t="s">
        <v>1059</v>
      </c>
      <c r="BB182" s="287" t="s">
        <v>24</v>
      </c>
      <c r="BC182" s="1" t="s">
        <v>71</v>
      </c>
      <c r="BD182" s="1" t="s">
        <v>704</v>
      </c>
      <c r="BE182" s="1" t="s">
        <v>1060</v>
      </c>
      <c r="BF182" s="286">
        <v>2970.0</v>
      </c>
      <c r="BG182" s="286">
        <v>6670.0</v>
      </c>
      <c r="BH182" s="286">
        <v>1110.0</v>
      </c>
      <c r="BI182" s="286">
        <v>1400.0</v>
      </c>
      <c r="BJ182" s="1" t="s">
        <v>790</v>
      </c>
      <c r="BK182" s="1" t="s">
        <v>791</v>
      </c>
      <c r="BL182" s="1" t="s">
        <v>1062</v>
      </c>
      <c r="BM182" s="1" t="s">
        <v>1062</v>
      </c>
      <c r="BN182" s="1">
        <v>0.0</v>
      </c>
      <c r="BO182" s="1">
        <v>0.0</v>
      </c>
      <c r="BP182" s="1">
        <v>0.0</v>
      </c>
      <c r="BQ182" s="1">
        <v>0.0</v>
      </c>
      <c r="BR182" s="1">
        <v>0.0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 t="s">
        <v>699</v>
      </c>
      <c r="CA182" s="1" t="s">
        <v>700</v>
      </c>
      <c r="CB182" s="1" t="s">
        <v>788</v>
      </c>
      <c r="CC182" s="1" t="s">
        <v>789</v>
      </c>
      <c r="CD182" s="1" t="s">
        <v>790</v>
      </c>
      <c r="CE182" s="1" t="s">
        <v>791</v>
      </c>
      <c r="CF182" s="1"/>
      <c r="DF182" s="1"/>
      <c r="DG182" s="1"/>
      <c r="DH182" s="1"/>
      <c r="DI182" s="98" t="s">
        <v>71</v>
      </c>
      <c r="DJ182" s="6" t="s">
        <v>71</v>
      </c>
      <c r="DK182" s="98" t="s">
        <v>71</v>
      </c>
      <c r="DL182" s="6" t="s">
        <v>71</v>
      </c>
      <c r="DM182" s="98"/>
      <c r="DN182" s="6" t="s">
        <v>71</v>
      </c>
      <c r="DO182" s="6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</row>
    <row r="183" ht="15.75" customHeight="1">
      <c r="A183" s="285" t="s">
        <v>1063</v>
      </c>
      <c r="V183" s="1"/>
      <c r="W183" s="1"/>
      <c r="X183" s="1"/>
      <c r="Y183" s="1"/>
      <c r="Z183" s="1"/>
      <c r="AA183" s="1"/>
      <c r="AB183" s="1"/>
      <c r="AC183" s="1" t="s">
        <v>1064</v>
      </c>
      <c r="AD183" s="1" t="s">
        <v>902</v>
      </c>
      <c r="AE183" s="1" t="s">
        <v>1064</v>
      </c>
      <c r="AF183" s="1" t="s">
        <v>902</v>
      </c>
      <c r="AG183" s="1" t="s">
        <v>1065</v>
      </c>
      <c r="AH183" s="1" t="s">
        <v>770</v>
      </c>
      <c r="AI183" s="1" t="s">
        <v>1065</v>
      </c>
      <c r="AJ183" s="1" t="s">
        <v>770</v>
      </c>
      <c r="AK183" s="1">
        <v>2400.0</v>
      </c>
      <c r="AL183" s="1">
        <v>2600.0</v>
      </c>
      <c r="AM183" s="98" t="s">
        <v>71</v>
      </c>
      <c r="AN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</v>
      </c>
      <c r="AU183" s="1">
        <v>0.0</v>
      </c>
      <c r="AV183" s="1" t="s">
        <v>24</v>
      </c>
      <c r="AW183" s="287" t="s">
        <v>24</v>
      </c>
      <c r="AX183" s="1" t="s">
        <v>1066</v>
      </c>
      <c r="AY183" s="1" t="s">
        <v>1067</v>
      </c>
      <c r="AZ183" s="1" t="s">
        <v>908</v>
      </c>
      <c r="BA183" s="1" t="s">
        <v>1068</v>
      </c>
      <c r="BB183" s="287" t="s">
        <v>24</v>
      </c>
      <c r="BC183" s="288" t="s">
        <v>24</v>
      </c>
      <c r="BD183" s="1" t="s">
        <v>1069</v>
      </c>
      <c r="BE183" s="1" t="s">
        <v>868</v>
      </c>
      <c r="BF183" s="286">
        <v>827.0</v>
      </c>
      <c r="BG183" s="286">
        <v>2570.0</v>
      </c>
      <c r="BH183" s="286">
        <v>1470.0</v>
      </c>
      <c r="BI183" s="286">
        <v>1510.0</v>
      </c>
      <c r="BJ183" s="289">
        <v>55.0</v>
      </c>
      <c r="BK183" s="289">
        <v>70.0</v>
      </c>
      <c r="BL183" s="1" t="s">
        <v>71</v>
      </c>
      <c r="BM183" s="1" t="s">
        <v>71</v>
      </c>
      <c r="BN183" s="1" t="s">
        <v>879</v>
      </c>
      <c r="BO183" s="1" t="s">
        <v>880</v>
      </c>
      <c r="BP183" s="1" t="s">
        <v>881</v>
      </c>
      <c r="BQ183" s="1" t="s">
        <v>882</v>
      </c>
      <c r="BR183" s="1" t="s">
        <v>677</v>
      </c>
      <c r="BS183" s="1" t="s">
        <v>883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 t="s">
        <v>1070</v>
      </c>
      <c r="CA183" s="1" t="s">
        <v>212</v>
      </c>
      <c r="CB183" s="1" t="s">
        <v>1071</v>
      </c>
      <c r="CC183" s="1" t="s">
        <v>709</v>
      </c>
      <c r="CD183" s="1" t="s">
        <v>1072</v>
      </c>
      <c r="CE183" s="1" t="s">
        <v>1073</v>
      </c>
      <c r="DF183" s="1"/>
      <c r="DG183" s="1"/>
      <c r="DH183" s="1" t="s">
        <v>1074</v>
      </c>
      <c r="DI183" s="98" t="s">
        <v>71</v>
      </c>
      <c r="DJ183" s="6" t="s">
        <v>71</v>
      </c>
      <c r="DK183" s="98" t="s">
        <v>71</v>
      </c>
      <c r="DL183" s="6" t="s">
        <v>71</v>
      </c>
      <c r="DM183" s="143">
        <v>3.642</v>
      </c>
      <c r="DN183" s="6" t="s">
        <v>71</v>
      </c>
      <c r="DO183" s="6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</row>
    <row r="184" ht="15.75" customHeight="1">
      <c r="A184" s="285" t="s">
        <v>1075</v>
      </c>
      <c r="V184" s="1"/>
      <c r="W184" s="1"/>
      <c r="X184" s="1"/>
      <c r="Y184" s="1"/>
      <c r="Z184" s="1"/>
      <c r="AA184" s="1"/>
      <c r="AB184" s="1"/>
      <c r="AC184" s="1" t="s">
        <v>902</v>
      </c>
      <c r="AD184" s="1" t="s">
        <v>903</v>
      </c>
      <c r="AE184" s="1" t="s">
        <v>902</v>
      </c>
      <c r="AF184" s="1" t="s">
        <v>903</v>
      </c>
      <c r="AG184" s="1" t="s">
        <v>766</v>
      </c>
      <c r="AH184" s="1" t="s">
        <v>859</v>
      </c>
      <c r="AI184" s="1" t="s">
        <v>766</v>
      </c>
      <c r="AJ184" s="1" t="s">
        <v>859</v>
      </c>
      <c r="AK184" s="1">
        <v>3820.0</v>
      </c>
      <c r="AL184" s="1">
        <v>4220.0</v>
      </c>
      <c r="AM184" s="98" t="s">
        <v>71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 t="s">
        <v>24</v>
      </c>
      <c r="AW184" s="287" t="s">
        <v>24</v>
      </c>
      <c r="AX184" s="1" t="s">
        <v>1076</v>
      </c>
      <c r="AY184" s="1" t="s">
        <v>930</v>
      </c>
      <c r="AZ184" s="1" t="s">
        <v>904</v>
      </c>
      <c r="BA184" s="1" t="s">
        <v>905</v>
      </c>
      <c r="BB184" s="287" t="s">
        <v>24</v>
      </c>
      <c r="BC184" s="288" t="s">
        <v>24</v>
      </c>
      <c r="BD184" s="1" t="s">
        <v>1077</v>
      </c>
      <c r="BE184" s="1" t="s">
        <v>709</v>
      </c>
      <c r="BF184" s="286">
        <v>1860.0</v>
      </c>
      <c r="BG184" s="286">
        <v>3310.0</v>
      </c>
      <c r="BH184" s="286">
        <v>1450.0</v>
      </c>
      <c r="BI184" s="286">
        <v>1550.0</v>
      </c>
      <c r="BJ184" s="289">
        <v>44.0</v>
      </c>
      <c r="BK184" s="289">
        <v>128.0</v>
      </c>
      <c r="BL184" s="1" t="s">
        <v>71</v>
      </c>
      <c r="BM184" s="1" t="s">
        <v>71</v>
      </c>
      <c r="BN184" s="1" t="s">
        <v>879</v>
      </c>
      <c r="BO184" s="1" t="s">
        <v>880</v>
      </c>
      <c r="BP184" s="1" t="s">
        <v>881</v>
      </c>
      <c r="BQ184" s="1" t="s">
        <v>882</v>
      </c>
      <c r="BR184" s="1" t="s">
        <v>677</v>
      </c>
      <c r="BS184" s="1" t="s">
        <v>883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 t="s">
        <v>1078</v>
      </c>
      <c r="CA184" s="1" t="s">
        <v>1079</v>
      </c>
      <c r="CB184" s="1" t="s">
        <v>1080</v>
      </c>
      <c r="CC184" s="1" t="s">
        <v>1081</v>
      </c>
      <c r="CD184" s="1" t="s">
        <v>1082</v>
      </c>
      <c r="CE184" s="1">
        <v>128.0</v>
      </c>
      <c r="DF184" s="1"/>
      <c r="DG184" s="1"/>
      <c r="DH184" s="1"/>
      <c r="DI184" s="98" t="s">
        <v>71</v>
      </c>
      <c r="DJ184" s="6" t="s">
        <v>71</v>
      </c>
      <c r="DK184" s="98" t="s">
        <v>71</v>
      </c>
      <c r="DL184" s="6" t="s">
        <v>71</v>
      </c>
      <c r="DM184" s="98"/>
      <c r="DN184" s="6" t="s">
        <v>71</v>
      </c>
      <c r="DO184" s="6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</row>
    <row r="185" ht="15.75" customHeight="1">
      <c r="A185" s="285" t="s">
        <v>1083</v>
      </c>
      <c r="V185" s="1"/>
      <c r="W185" s="1"/>
      <c r="X185" s="1"/>
      <c r="Y185" s="1"/>
      <c r="Z185" s="1"/>
      <c r="AA185" s="1"/>
      <c r="AB185" s="1"/>
      <c r="AC185" s="1" t="s">
        <v>1084</v>
      </c>
      <c r="AD185" s="1">
        <v>104.0</v>
      </c>
      <c r="AE185" s="1" t="s">
        <v>1084</v>
      </c>
      <c r="AF185" s="1">
        <v>104.0</v>
      </c>
      <c r="AG185" s="1" t="s">
        <v>1085</v>
      </c>
      <c r="AH185" s="1" t="s">
        <v>783</v>
      </c>
      <c r="AI185" s="1" t="s">
        <v>1085</v>
      </c>
      <c r="AJ185" s="1" t="s">
        <v>783</v>
      </c>
      <c r="AK185" s="1">
        <v>2550.0</v>
      </c>
      <c r="AL185" s="1">
        <v>2800.0</v>
      </c>
      <c r="AM185" s="98" t="s">
        <v>71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 t="s">
        <v>24</v>
      </c>
      <c r="AW185" s="287" t="s">
        <v>24</v>
      </c>
      <c r="AX185" s="1" t="s">
        <v>1086</v>
      </c>
      <c r="AY185" s="1" t="s">
        <v>930</v>
      </c>
      <c r="AZ185" s="1" t="s">
        <v>904</v>
      </c>
      <c r="BA185" s="1" t="s">
        <v>905</v>
      </c>
      <c r="BB185" s="287" t="s">
        <v>24</v>
      </c>
      <c r="BC185" s="288" t="s">
        <v>24</v>
      </c>
      <c r="BD185" s="1" t="s">
        <v>1087</v>
      </c>
      <c r="BE185" s="1" t="s">
        <v>1088</v>
      </c>
      <c r="BF185" s="286">
        <v>159.0</v>
      </c>
      <c r="BG185" s="286">
        <v>518.0</v>
      </c>
      <c r="BH185" s="286">
        <v>1440.0</v>
      </c>
      <c r="BI185" s="286">
        <v>1520.0</v>
      </c>
      <c r="BJ185" s="289">
        <v>17.0</v>
      </c>
      <c r="BK185" s="289">
        <v>55.0</v>
      </c>
      <c r="BL185" s="1" t="s">
        <v>71</v>
      </c>
      <c r="BM185" s="1" t="s">
        <v>71</v>
      </c>
      <c r="BN185" s="1" t="s">
        <v>879</v>
      </c>
      <c r="BO185" s="1" t="s">
        <v>880</v>
      </c>
      <c r="BP185" s="1" t="s">
        <v>881</v>
      </c>
      <c r="BQ185" s="1" t="s">
        <v>882</v>
      </c>
      <c r="BR185" s="1" t="s">
        <v>677</v>
      </c>
      <c r="BS185" s="1" t="s">
        <v>883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 t="s">
        <v>572</v>
      </c>
      <c r="CA185" s="1" t="s">
        <v>631</v>
      </c>
      <c r="CB185" s="1" t="s">
        <v>1089</v>
      </c>
      <c r="CC185" s="1">
        <v>20.0</v>
      </c>
      <c r="CD185" s="1">
        <v>13.0</v>
      </c>
      <c r="CE185" s="1">
        <v>60.0</v>
      </c>
      <c r="DF185" s="1"/>
      <c r="DG185" s="1"/>
      <c r="DH185" s="1" t="s">
        <v>1090</v>
      </c>
      <c r="DI185" s="98" t="s">
        <v>71</v>
      </c>
      <c r="DJ185" s="6" t="s">
        <v>71</v>
      </c>
      <c r="DK185" s="98" t="s">
        <v>71</v>
      </c>
      <c r="DL185" s="6" t="s">
        <v>71</v>
      </c>
      <c r="DM185" s="143" t="s">
        <v>71</v>
      </c>
      <c r="DN185" s="6" t="s">
        <v>71</v>
      </c>
      <c r="DO185" s="6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</row>
    <row r="186" ht="15.75" customHeight="1">
      <c r="A186" s="285" t="s">
        <v>1091</v>
      </c>
      <c r="V186" s="1"/>
      <c r="W186" s="1"/>
      <c r="X186" s="1"/>
      <c r="Y186" s="1"/>
      <c r="Z186" s="1"/>
      <c r="AA186" s="1"/>
      <c r="AB186" s="1"/>
      <c r="AC186" s="1" t="s">
        <v>1092</v>
      </c>
      <c r="AD186" s="1" t="s">
        <v>1093</v>
      </c>
      <c r="AE186" s="1" t="s">
        <v>1092</v>
      </c>
      <c r="AF186" s="1" t="s">
        <v>1093</v>
      </c>
      <c r="AG186" s="1" t="s">
        <v>988</v>
      </c>
      <c r="AH186" s="1" t="s">
        <v>964</v>
      </c>
      <c r="AI186" s="1" t="s">
        <v>988</v>
      </c>
      <c r="AJ186" s="1" t="s">
        <v>964</v>
      </c>
      <c r="AK186" s="1">
        <v>1350.0</v>
      </c>
      <c r="AL186" s="1">
        <v>2120.0</v>
      </c>
      <c r="AM186" s="98" t="s">
        <v>71</v>
      </c>
      <c r="AN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</v>
      </c>
      <c r="AT186" s="1">
        <v>0.0</v>
      </c>
      <c r="AU186" s="1">
        <v>0.0</v>
      </c>
      <c r="AV186" s="1" t="s">
        <v>24</v>
      </c>
      <c r="AW186" s="287" t="s">
        <v>24</v>
      </c>
      <c r="AX186" s="1" t="s">
        <v>1094</v>
      </c>
      <c r="AY186" s="1" t="s">
        <v>1095</v>
      </c>
      <c r="AZ186" s="1" t="s">
        <v>811</v>
      </c>
      <c r="BA186" s="1" t="s">
        <v>1096</v>
      </c>
      <c r="BB186" s="287" t="s">
        <v>24</v>
      </c>
      <c r="BC186" s="288" t="s">
        <v>24</v>
      </c>
      <c r="BD186" s="1" t="s">
        <v>823</v>
      </c>
      <c r="BE186" s="1" t="s">
        <v>1097</v>
      </c>
      <c r="BF186" s="286">
        <v>2880.0</v>
      </c>
      <c r="BG186" s="286">
        <v>3340.0</v>
      </c>
      <c r="BH186" s="286">
        <v>1290.0</v>
      </c>
      <c r="BI186" s="286">
        <v>1310.0</v>
      </c>
      <c r="BJ186" s="1" t="s">
        <v>1098</v>
      </c>
      <c r="BK186" s="1" t="s">
        <v>1099</v>
      </c>
      <c r="BL186" s="1" t="s">
        <v>71</v>
      </c>
      <c r="BM186" s="1" t="s">
        <v>71</v>
      </c>
      <c r="BN186" s="1">
        <v>0.0</v>
      </c>
      <c r="BO186" s="1">
        <v>0.0</v>
      </c>
      <c r="BP186" s="1">
        <v>0.0</v>
      </c>
      <c r="BQ186" s="1">
        <v>0.0</v>
      </c>
      <c r="BR186" s="1">
        <v>0.0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 t="s">
        <v>577</v>
      </c>
      <c r="CA186" s="1" t="s">
        <v>748</v>
      </c>
      <c r="CB186" s="1" t="s">
        <v>1100</v>
      </c>
      <c r="CC186" s="1" t="s">
        <v>750</v>
      </c>
      <c r="CD186" s="1" t="s">
        <v>1101</v>
      </c>
      <c r="CE186" s="1" t="s">
        <v>1102</v>
      </c>
      <c r="DF186" s="1"/>
      <c r="DG186" s="1"/>
      <c r="DH186" s="1"/>
      <c r="DI186" s="98" t="s">
        <v>71</v>
      </c>
      <c r="DJ186" s="6" t="s">
        <v>71</v>
      </c>
      <c r="DK186" s="98" t="s">
        <v>71</v>
      </c>
      <c r="DL186" s="6" t="s">
        <v>71</v>
      </c>
      <c r="DM186" s="98"/>
      <c r="DN186" s="6" t="s">
        <v>71</v>
      </c>
      <c r="DO186" s="6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</row>
    <row r="187" ht="15.75" customHeight="1"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DF187" s="1"/>
      <c r="DG187" s="1"/>
      <c r="DH187" s="1" t="s">
        <v>1103</v>
      </c>
      <c r="DI187" s="98" t="s">
        <v>71</v>
      </c>
      <c r="DJ187" s="6" t="s">
        <v>71</v>
      </c>
      <c r="DK187" s="98" t="s">
        <v>71</v>
      </c>
      <c r="DL187" s="6" t="s">
        <v>71</v>
      </c>
      <c r="DM187" s="143" t="s">
        <v>71</v>
      </c>
      <c r="DN187" s="6" t="s">
        <v>71</v>
      </c>
      <c r="DO187" s="6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</row>
    <row r="188" ht="15.75" customHeight="1"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DF188" s="1"/>
      <c r="DG188" s="1"/>
      <c r="DH188" s="1"/>
      <c r="DI188" s="98" t="s">
        <v>71</v>
      </c>
      <c r="DJ188" s="6" t="s">
        <v>71</v>
      </c>
      <c r="DK188" s="98" t="s">
        <v>71</v>
      </c>
      <c r="DL188" s="6" t="s">
        <v>71</v>
      </c>
      <c r="DM188" s="143"/>
      <c r="DN188" s="6" t="s">
        <v>71</v>
      </c>
      <c r="DO188" s="6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</row>
    <row r="189" ht="15.75" customHeight="1">
      <c r="E189" s="2" t="s">
        <v>177</v>
      </c>
      <c r="F189" s="3"/>
      <c r="G189" s="3"/>
      <c r="H189" s="3"/>
      <c r="I189" s="3"/>
      <c r="J189" s="3"/>
      <c r="K189" s="3"/>
      <c r="L189" s="3"/>
      <c r="M189" s="3"/>
      <c r="N189" s="4"/>
      <c r="O189" s="2" t="s">
        <v>178</v>
      </c>
      <c r="P189" s="3"/>
      <c r="Q189" s="3"/>
      <c r="R189" s="3"/>
      <c r="S189" s="3"/>
      <c r="T189" s="3"/>
      <c r="U189" s="4"/>
      <c r="V189" s="2" t="s">
        <v>179</v>
      </c>
      <c r="W189" s="3"/>
      <c r="X189" s="3"/>
      <c r="Y189" s="3"/>
      <c r="Z189" s="3"/>
      <c r="AA189" s="3"/>
      <c r="AB189" s="3"/>
      <c r="AC189" s="4"/>
      <c r="AD189" s="2" t="s">
        <v>180</v>
      </c>
      <c r="AE189" s="3"/>
      <c r="AF189" s="3"/>
      <c r="AG189" s="4"/>
      <c r="AH189" s="8" t="s">
        <v>181</v>
      </c>
      <c r="AI189" s="9"/>
      <c r="AJ189" s="9"/>
      <c r="AK189" s="9"/>
      <c r="AL189" s="9"/>
      <c r="AM189" s="9"/>
      <c r="AN189" s="9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DF189" s="1"/>
      <c r="DG189" s="1"/>
      <c r="DH189" s="1" t="s">
        <v>1104</v>
      </c>
      <c r="DI189" s="98" t="s">
        <v>71</v>
      </c>
      <c r="DJ189" s="6" t="s">
        <v>71</v>
      </c>
      <c r="DK189" s="98" t="s">
        <v>71</v>
      </c>
      <c r="DL189" s="6" t="s">
        <v>71</v>
      </c>
      <c r="DM189" s="143">
        <v>2.39</v>
      </c>
      <c r="DN189" s="6" t="s">
        <v>71</v>
      </c>
      <c r="DO189" s="6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</row>
    <row r="190" ht="15.75" customHeight="1">
      <c r="E190" s="39"/>
      <c r="F190" s="40"/>
      <c r="G190" s="41"/>
      <c r="H190" s="40"/>
      <c r="I190" s="41" t="s">
        <v>79</v>
      </c>
      <c r="J190" s="40"/>
      <c r="K190" s="41" t="s">
        <v>80</v>
      </c>
      <c r="L190" s="40"/>
      <c r="M190" s="41"/>
      <c r="N190" s="40"/>
      <c r="O190" s="42" t="s">
        <v>82</v>
      </c>
      <c r="P190" s="41"/>
      <c r="Q190" s="40"/>
      <c r="R190" s="41" t="s">
        <v>84</v>
      </c>
      <c r="S190" s="40"/>
      <c r="T190" s="41"/>
      <c r="U190" s="40"/>
      <c r="V190" s="41"/>
      <c r="W190" s="40"/>
      <c r="X190" s="42"/>
      <c r="Y190" s="42"/>
      <c r="Z190" s="41"/>
      <c r="AA190" s="40"/>
      <c r="AB190" s="43"/>
      <c r="AC190" s="42" t="s">
        <v>90</v>
      </c>
      <c r="AD190" s="42" t="s">
        <v>91</v>
      </c>
      <c r="AE190" s="42" t="s">
        <v>92</v>
      </c>
      <c r="AF190" s="41" t="s">
        <v>93</v>
      </c>
      <c r="AG190" s="40"/>
      <c r="AH190" s="44" t="s">
        <v>94</v>
      </c>
      <c r="AI190" s="45"/>
      <c r="AJ190" s="46" t="s">
        <v>95</v>
      </c>
      <c r="AK190" s="47"/>
      <c r="AL190" s="48" t="s">
        <v>96</v>
      </c>
      <c r="AM190" s="49"/>
      <c r="AN190" s="39" t="s">
        <v>97</v>
      </c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DF190" s="1"/>
      <c r="DG190" s="1"/>
      <c r="DH190" s="1"/>
      <c r="DI190" s="98" t="s">
        <v>71</v>
      </c>
      <c r="DJ190" s="6" t="s">
        <v>71</v>
      </c>
      <c r="DK190" s="98" t="s">
        <v>71</v>
      </c>
      <c r="DL190" s="6" t="s">
        <v>71</v>
      </c>
      <c r="DM190" s="98"/>
      <c r="DN190" s="6" t="s">
        <v>71</v>
      </c>
      <c r="DO190" s="6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</row>
    <row r="191" ht="15.75" customHeight="1"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DF191" s="1"/>
      <c r="DG191" s="1"/>
      <c r="DH191" s="1" t="s">
        <v>1105</v>
      </c>
      <c r="DI191" s="98" t="s">
        <v>71</v>
      </c>
      <c r="DJ191" s="6" t="s">
        <v>71</v>
      </c>
      <c r="DK191" s="98" t="s">
        <v>71</v>
      </c>
      <c r="DL191" s="6" t="s">
        <v>71</v>
      </c>
      <c r="DM191" s="143">
        <v>0.1344</v>
      </c>
      <c r="DN191" s="6" t="s">
        <v>71</v>
      </c>
      <c r="DO191" s="6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</row>
    <row r="192" ht="15.75" customHeight="1">
      <c r="D192" s="285" t="s">
        <v>849</v>
      </c>
      <c r="E192" s="1"/>
      <c r="F192" s="1"/>
      <c r="G192" s="1"/>
      <c r="H192" s="1"/>
      <c r="I192" s="293" t="s">
        <v>852</v>
      </c>
      <c r="J192" s="293" t="s">
        <v>727</v>
      </c>
      <c r="K192" s="1">
        <v>0.953</v>
      </c>
      <c r="L192" s="1">
        <v>1.16</v>
      </c>
      <c r="M192" s="286">
        <f t="shared" ref="M192:M220" si="195">AVERAGE(K192:L192)</f>
        <v>1.0565</v>
      </c>
      <c r="N192" s="285" t="s">
        <v>849</v>
      </c>
      <c r="O192" s="1" t="s">
        <v>71</v>
      </c>
      <c r="P192" s="1"/>
      <c r="Q192" s="286"/>
      <c r="R192" s="286">
        <v>0.0</v>
      </c>
      <c r="S192" s="286">
        <v>0.0</v>
      </c>
      <c r="T192" s="286"/>
      <c r="U192" s="286"/>
      <c r="V192" s="286"/>
      <c r="W192" s="286"/>
      <c r="X192" s="287"/>
      <c r="Y192" s="287"/>
      <c r="Z192" s="286"/>
      <c r="AA192" s="286"/>
      <c r="AB192" s="286"/>
      <c r="AC192" s="286" t="s">
        <v>856</v>
      </c>
      <c r="AD192" s="287"/>
      <c r="AE192" s="287"/>
      <c r="AF192" s="286"/>
      <c r="AG192" s="286"/>
      <c r="AH192" s="286"/>
      <c r="AI192" s="285" t="s">
        <v>849</v>
      </c>
      <c r="AJ192" s="286">
        <v>600.0</v>
      </c>
      <c r="AK192" s="286">
        <v>800.0</v>
      </c>
      <c r="AL192" s="286">
        <v>15.0</v>
      </c>
      <c r="AM192" s="286">
        <v>20.0</v>
      </c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DF192" s="1"/>
      <c r="DG192" s="1"/>
      <c r="DH192" s="1"/>
      <c r="DI192" s="98" t="s">
        <v>71</v>
      </c>
      <c r="DJ192" s="6" t="s">
        <v>71</v>
      </c>
      <c r="DK192" s="98" t="s">
        <v>71</v>
      </c>
      <c r="DL192" s="6" t="s">
        <v>71</v>
      </c>
      <c r="DM192" s="98"/>
      <c r="DN192" s="6" t="s">
        <v>71</v>
      </c>
      <c r="DO192" s="6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</row>
    <row r="193" ht="15.75" customHeight="1">
      <c r="D193" s="285" t="s">
        <v>862</v>
      </c>
      <c r="E193" s="1"/>
      <c r="F193" s="1"/>
      <c r="G193" s="1"/>
      <c r="H193" s="1"/>
      <c r="I193" s="293" t="s">
        <v>852</v>
      </c>
      <c r="J193" s="293" t="s">
        <v>727</v>
      </c>
      <c r="K193" s="1">
        <v>0.953</v>
      </c>
      <c r="L193" s="1">
        <v>1.16</v>
      </c>
      <c r="M193" s="286">
        <f t="shared" si="195"/>
        <v>1.0565</v>
      </c>
      <c r="N193" s="285" t="s">
        <v>862</v>
      </c>
      <c r="O193" s="1" t="s">
        <v>71</v>
      </c>
      <c r="P193" s="1"/>
      <c r="Q193" s="286"/>
      <c r="R193" s="286">
        <v>0.0</v>
      </c>
      <c r="S193" s="286">
        <v>0.0</v>
      </c>
      <c r="T193" s="286"/>
      <c r="U193" s="286"/>
      <c r="V193" s="286"/>
      <c r="W193" s="286"/>
      <c r="X193" s="287"/>
      <c r="Y193" s="287"/>
      <c r="Z193" s="286"/>
      <c r="AA193" s="286"/>
      <c r="AB193" s="286"/>
      <c r="AC193" s="286" t="s">
        <v>856</v>
      </c>
      <c r="AD193" s="287"/>
      <c r="AE193" s="287"/>
      <c r="AF193" s="286"/>
      <c r="AG193" s="286"/>
      <c r="AH193" s="286"/>
      <c r="AI193" s="285" t="s">
        <v>862</v>
      </c>
      <c r="AJ193" s="286">
        <v>600.0</v>
      </c>
      <c r="AK193" s="286">
        <v>800.0</v>
      </c>
      <c r="AL193" s="1" t="s">
        <v>863</v>
      </c>
      <c r="AM193" s="286">
        <v>2.0</v>
      </c>
      <c r="AN193" s="286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DF193" s="1"/>
      <c r="DG193" s="1"/>
      <c r="DH193" s="1" t="s">
        <v>1106</v>
      </c>
      <c r="DI193" s="98" t="s">
        <v>71</v>
      </c>
      <c r="DJ193" s="6" t="s">
        <v>71</v>
      </c>
      <c r="DK193" s="98" t="s">
        <v>71</v>
      </c>
      <c r="DL193" s="6" t="s">
        <v>71</v>
      </c>
      <c r="DM193" s="143">
        <v>0.01235</v>
      </c>
      <c r="DN193" s="6" t="s">
        <v>71</v>
      </c>
      <c r="DO193" s="6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</row>
    <row r="194" ht="15.75" customHeight="1">
      <c r="D194" s="285" t="s">
        <v>870</v>
      </c>
      <c r="E194" s="1"/>
      <c r="F194" s="1"/>
      <c r="G194" s="1"/>
      <c r="H194" s="1"/>
      <c r="I194" s="293" t="s">
        <v>871</v>
      </c>
      <c r="J194" s="293" t="s">
        <v>854</v>
      </c>
      <c r="K194" s="1">
        <v>19.3</v>
      </c>
      <c r="L194" s="1">
        <v>21.3</v>
      </c>
      <c r="M194" s="286">
        <f t="shared" si="195"/>
        <v>20.3</v>
      </c>
      <c r="N194" s="285" t="s">
        <v>870</v>
      </c>
      <c r="O194" s="288" t="s">
        <v>71</v>
      </c>
      <c r="P194" s="1"/>
      <c r="Q194" s="286"/>
      <c r="R194" s="286">
        <v>0.0</v>
      </c>
      <c r="S194" s="286">
        <v>0.0</v>
      </c>
      <c r="T194" s="286"/>
      <c r="U194" s="286"/>
      <c r="V194" s="286"/>
      <c r="W194" s="286"/>
      <c r="X194" s="287"/>
      <c r="Y194" s="287"/>
      <c r="Z194" s="286"/>
      <c r="AA194" s="1"/>
      <c r="AB194" s="1"/>
      <c r="AC194" s="1" t="s">
        <v>876</v>
      </c>
      <c r="AD194" s="287"/>
      <c r="AE194" s="287"/>
      <c r="AF194" s="1"/>
      <c r="AG194" s="1"/>
      <c r="AH194" s="286"/>
      <c r="AI194" s="285" t="s">
        <v>870</v>
      </c>
      <c r="AJ194" s="286">
        <v>1800.0</v>
      </c>
      <c r="AK194" s="286">
        <v>1840.0</v>
      </c>
      <c r="AL194" s="289">
        <v>370.0</v>
      </c>
      <c r="AM194" s="286">
        <v>390.0</v>
      </c>
      <c r="AP194" s="1" t="s">
        <v>879</v>
      </c>
      <c r="AQ194" s="1" t="s">
        <v>880</v>
      </c>
      <c r="AR194" s="1" t="s">
        <v>881</v>
      </c>
      <c r="AS194" s="1" t="s">
        <v>882</v>
      </c>
      <c r="AT194" s="1" t="s">
        <v>677</v>
      </c>
      <c r="AU194" s="1" t="s">
        <v>883</v>
      </c>
      <c r="AV194" s="1" t="s">
        <v>884</v>
      </c>
      <c r="AW194" s="1">
        <v>42.0</v>
      </c>
      <c r="AX194" s="1" t="s">
        <v>885</v>
      </c>
      <c r="AY194" s="1" t="s">
        <v>886</v>
      </c>
      <c r="AZ194" s="1" t="s">
        <v>887</v>
      </c>
      <c r="BA194" s="1" t="s">
        <v>834</v>
      </c>
      <c r="DF194" s="1"/>
      <c r="DG194" s="1"/>
      <c r="DH194" s="1"/>
      <c r="DI194" s="98" t="s">
        <v>71</v>
      </c>
      <c r="DJ194" s="6" t="s">
        <v>71</v>
      </c>
      <c r="DK194" s="98" t="s">
        <v>71</v>
      </c>
      <c r="DL194" s="6" t="s">
        <v>71</v>
      </c>
      <c r="DM194" s="98"/>
      <c r="DN194" s="6" t="s">
        <v>71</v>
      </c>
      <c r="DO194" s="6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</row>
    <row r="195" ht="15.75" customHeight="1">
      <c r="D195" s="285" t="s">
        <v>890</v>
      </c>
      <c r="E195" s="1"/>
      <c r="F195" s="1"/>
      <c r="G195" s="1"/>
      <c r="H195" s="1"/>
      <c r="I195" s="293" t="s">
        <v>871</v>
      </c>
      <c r="J195" s="293" t="s">
        <v>854</v>
      </c>
      <c r="K195" s="1">
        <v>19.3</v>
      </c>
      <c r="L195" s="1">
        <v>21.3</v>
      </c>
      <c r="M195" s="286">
        <f t="shared" si="195"/>
        <v>20.3</v>
      </c>
      <c r="N195" s="285" t="s">
        <v>890</v>
      </c>
      <c r="O195" s="288" t="s">
        <v>71</v>
      </c>
      <c r="P195" s="1"/>
      <c r="Q195" s="286"/>
      <c r="R195" s="286">
        <v>0.0</v>
      </c>
      <c r="S195" s="286">
        <v>0.0</v>
      </c>
      <c r="T195" s="286"/>
      <c r="U195" s="286"/>
      <c r="V195" s="286"/>
      <c r="W195" s="286"/>
      <c r="X195" s="287"/>
      <c r="Y195" s="287"/>
      <c r="Z195" s="286"/>
      <c r="AA195" s="1"/>
      <c r="AB195" s="1"/>
      <c r="AC195" s="1" t="s">
        <v>876</v>
      </c>
      <c r="AD195" s="287"/>
      <c r="AE195" s="287"/>
      <c r="AF195" s="1"/>
      <c r="AG195" s="1"/>
      <c r="AH195" s="286"/>
      <c r="AI195" s="285" t="s">
        <v>890</v>
      </c>
      <c r="AJ195" s="286">
        <v>1800.0</v>
      </c>
      <c r="AK195" s="286">
        <v>1840.0</v>
      </c>
      <c r="AL195" s="289">
        <v>225.0</v>
      </c>
      <c r="AM195" s="286">
        <v>260.0</v>
      </c>
      <c r="AP195" s="1" t="s">
        <v>879</v>
      </c>
      <c r="AQ195" s="1" t="s">
        <v>880</v>
      </c>
      <c r="AR195" s="1" t="s">
        <v>881</v>
      </c>
      <c r="AS195" s="1" t="s">
        <v>882</v>
      </c>
      <c r="AT195" s="1" t="s">
        <v>677</v>
      </c>
      <c r="AU195" s="1" t="s">
        <v>883</v>
      </c>
      <c r="AV195" s="1" t="s">
        <v>884</v>
      </c>
      <c r="AW195" s="1">
        <v>42.0</v>
      </c>
      <c r="AX195" s="1" t="s">
        <v>885</v>
      </c>
      <c r="AY195" s="1" t="s">
        <v>886</v>
      </c>
      <c r="AZ195" s="1" t="s">
        <v>887</v>
      </c>
      <c r="BA195" s="1" t="s">
        <v>834</v>
      </c>
      <c r="DF195" s="1"/>
      <c r="DG195" s="1"/>
      <c r="DH195" s="1" t="s">
        <v>1107</v>
      </c>
      <c r="DI195" s="98" t="s">
        <v>71</v>
      </c>
      <c r="DJ195" s="6" t="s">
        <v>71</v>
      </c>
      <c r="DK195" s="98" t="s">
        <v>71</v>
      </c>
      <c r="DL195" s="6" t="s">
        <v>71</v>
      </c>
      <c r="DM195" s="143">
        <v>0.04556</v>
      </c>
      <c r="DN195" s="6" t="s">
        <v>71</v>
      </c>
      <c r="DO195" s="6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</row>
    <row r="196" ht="15.75" customHeight="1">
      <c r="D196" s="285" t="s">
        <v>894</v>
      </c>
      <c r="E196" s="1"/>
      <c r="F196" s="1"/>
      <c r="G196" s="1"/>
      <c r="H196" s="1"/>
      <c r="I196" s="293" t="s">
        <v>895</v>
      </c>
      <c r="J196" s="293" t="s">
        <v>896</v>
      </c>
      <c r="K196" s="1">
        <v>64.7</v>
      </c>
      <c r="L196" s="1">
        <v>71.5</v>
      </c>
      <c r="M196" s="286">
        <f t="shared" si="195"/>
        <v>68.1</v>
      </c>
      <c r="N196" s="285" t="s">
        <v>894</v>
      </c>
      <c r="O196" s="288" t="s">
        <v>71</v>
      </c>
      <c r="P196" s="1"/>
      <c r="Q196" s="286"/>
      <c r="R196" s="286">
        <v>0.0</v>
      </c>
      <c r="S196" s="286">
        <v>0.0</v>
      </c>
      <c r="T196" s="286"/>
      <c r="U196" s="286"/>
      <c r="V196" s="286"/>
      <c r="W196" s="286"/>
      <c r="X196" s="287"/>
      <c r="Y196" s="287"/>
      <c r="Z196" s="286"/>
      <c r="AA196" s="1"/>
      <c r="AB196" s="1"/>
      <c r="AC196" s="1" t="s">
        <v>876</v>
      </c>
      <c r="AD196" s="287"/>
      <c r="AE196" s="287"/>
      <c r="AF196" s="1"/>
      <c r="AG196" s="1"/>
      <c r="AH196" s="286"/>
      <c r="AI196" s="285" t="s">
        <v>894</v>
      </c>
      <c r="AJ196" s="286">
        <v>2050.0</v>
      </c>
      <c r="AK196" s="286">
        <v>2160.0</v>
      </c>
      <c r="AL196" s="289">
        <v>690.0</v>
      </c>
      <c r="AM196" s="286">
        <v>830.0</v>
      </c>
      <c r="AP196" s="1" t="s">
        <v>879</v>
      </c>
      <c r="AQ196" s="1" t="s">
        <v>880</v>
      </c>
      <c r="AR196" s="1" t="s">
        <v>881</v>
      </c>
      <c r="AS196" s="1" t="s">
        <v>882</v>
      </c>
      <c r="AT196" s="1" t="s">
        <v>677</v>
      </c>
      <c r="AU196" s="1" t="s">
        <v>883</v>
      </c>
      <c r="AV196" s="1" t="s">
        <v>884</v>
      </c>
      <c r="AW196" s="1">
        <v>42.0</v>
      </c>
      <c r="AX196" s="1" t="s">
        <v>885</v>
      </c>
      <c r="AY196" s="1" t="s">
        <v>886</v>
      </c>
      <c r="AZ196" s="1" t="s">
        <v>887</v>
      </c>
      <c r="BA196" s="1" t="s">
        <v>834</v>
      </c>
      <c r="DF196" s="1"/>
      <c r="DG196" s="1"/>
      <c r="DH196" s="1"/>
      <c r="DI196" s="98" t="s">
        <v>71</v>
      </c>
      <c r="DJ196" s="6" t="s">
        <v>71</v>
      </c>
      <c r="DK196" s="98" t="s">
        <v>71</v>
      </c>
      <c r="DL196" s="6" t="s">
        <v>71</v>
      </c>
      <c r="DM196" s="98"/>
      <c r="DN196" s="6" t="s">
        <v>71</v>
      </c>
      <c r="DO196" s="6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</row>
    <row r="197" ht="15.75" customHeight="1">
      <c r="D197" s="285" t="s">
        <v>897</v>
      </c>
      <c r="E197" s="1"/>
      <c r="F197" s="1"/>
      <c r="G197" s="1"/>
      <c r="H197" s="1"/>
      <c r="I197" s="293" t="s">
        <v>895</v>
      </c>
      <c r="J197" s="293" t="s">
        <v>896</v>
      </c>
      <c r="K197" s="1">
        <v>64.7</v>
      </c>
      <c r="L197" s="1">
        <v>71.5</v>
      </c>
      <c r="M197" s="286">
        <f t="shared" si="195"/>
        <v>68.1</v>
      </c>
      <c r="N197" s="285" t="s">
        <v>897</v>
      </c>
      <c r="O197" s="288" t="s">
        <v>71</v>
      </c>
      <c r="P197" s="1"/>
      <c r="Q197" s="286"/>
      <c r="R197" s="286">
        <v>0.0</v>
      </c>
      <c r="S197" s="286">
        <v>0.0</v>
      </c>
      <c r="T197" s="286"/>
      <c r="U197" s="286"/>
      <c r="V197" s="286"/>
      <c r="W197" s="286"/>
      <c r="X197" s="287"/>
      <c r="Y197" s="287"/>
      <c r="Z197" s="286"/>
      <c r="AA197" s="1"/>
      <c r="AB197" s="1"/>
      <c r="AC197" s="1" t="s">
        <v>876</v>
      </c>
      <c r="AD197" s="287"/>
      <c r="AE197" s="287"/>
      <c r="AF197" s="1"/>
      <c r="AG197" s="1"/>
      <c r="AH197" s="286"/>
      <c r="AI197" s="285" t="s">
        <v>897</v>
      </c>
      <c r="AJ197" s="286">
        <v>1900.0</v>
      </c>
      <c r="AK197" s="286">
        <v>1940.0</v>
      </c>
      <c r="AL197" s="289">
        <v>530.0</v>
      </c>
      <c r="AM197" s="286">
        <v>580.0</v>
      </c>
      <c r="AP197" s="1" t="s">
        <v>879</v>
      </c>
      <c r="AQ197" s="1" t="s">
        <v>880</v>
      </c>
      <c r="AR197" s="1" t="s">
        <v>881</v>
      </c>
      <c r="AS197" s="1" t="s">
        <v>882</v>
      </c>
      <c r="AT197" s="1" t="s">
        <v>677</v>
      </c>
      <c r="AU197" s="1" t="s">
        <v>883</v>
      </c>
      <c r="AV197" s="1" t="s">
        <v>884</v>
      </c>
      <c r="AW197" s="1">
        <v>42.0</v>
      </c>
      <c r="AX197" s="1" t="s">
        <v>885</v>
      </c>
      <c r="AY197" s="1" t="s">
        <v>886</v>
      </c>
      <c r="AZ197" s="1" t="s">
        <v>887</v>
      </c>
      <c r="BA197" s="1" t="s">
        <v>834</v>
      </c>
      <c r="DF197" s="1"/>
      <c r="DG197" s="1"/>
      <c r="DH197" s="1" t="s">
        <v>1108</v>
      </c>
      <c r="DI197" s="98" t="s">
        <v>71</v>
      </c>
      <c r="DJ197" s="6" t="s">
        <v>71</v>
      </c>
      <c r="DK197" s="98" t="s">
        <v>71</v>
      </c>
      <c r="DL197" s="6" t="s">
        <v>71</v>
      </c>
      <c r="DM197" s="143">
        <v>0.07996</v>
      </c>
      <c r="DN197" s="6" t="s">
        <v>71</v>
      </c>
      <c r="DO197" s="6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</row>
    <row r="198" ht="15.75" customHeight="1">
      <c r="D198" s="285" t="s">
        <v>901</v>
      </c>
      <c r="I198" s="293" t="s">
        <v>766</v>
      </c>
      <c r="J198" s="293" t="s">
        <v>859</v>
      </c>
      <c r="K198" s="1">
        <v>0.42</v>
      </c>
      <c r="L198" s="1">
        <v>0.46</v>
      </c>
      <c r="M198" s="286">
        <f t="shared" si="195"/>
        <v>0.44</v>
      </c>
      <c r="N198" s="285" t="s">
        <v>901</v>
      </c>
      <c r="O198" s="288" t="s">
        <v>71</v>
      </c>
      <c r="P198" s="1"/>
      <c r="Q198" s="286"/>
      <c r="R198" s="286">
        <v>0.0</v>
      </c>
      <c r="S198" s="286">
        <v>0.0</v>
      </c>
      <c r="T198" s="286"/>
      <c r="U198" s="286"/>
      <c r="V198" s="286"/>
      <c r="W198" s="286"/>
      <c r="X198" s="287"/>
      <c r="Y198" s="287"/>
      <c r="Z198" s="286"/>
      <c r="AA198" s="1"/>
      <c r="AB198" s="1"/>
      <c r="AC198" s="1" t="s">
        <v>905</v>
      </c>
      <c r="AD198" s="287"/>
      <c r="AE198" s="287"/>
      <c r="AF198" s="1"/>
      <c r="AG198" s="1"/>
      <c r="AH198" s="286"/>
      <c r="AI198" s="285" t="s">
        <v>901</v>
      </c>
      <c r="AJ198" s="286">
        <v>1420.0</v>
      </c>
      <c r="AK198" s="286">
        <v>1520.0</v>
      </c>
      <c r="AL198" s="289">
        <v>27.0</v>
      </c>
      <c r="AM198" s="286">
        <v>80.0</v>
      </c>
      <c r="AP198" s="1" t="s">
        <v>879</v>
      </c>
      <c r="AQ198" s="1" t="s">
        <v>880</v>
      </c>
      <c r="AR198" s="1" t="s">
        <v>881</v>
      </c>
      <c r="AS198" s="1" t="s">
        <v>882</v>
      </c>
      <c r="AT198" s="1" t="s">
        <v>677</v>
      </c>
      <c r="AU198" s="1" t="s">
        <v>883</v>
      </c>
      <c r="AV198" s="1" t="s">
        <v>71</v>
      </c>
      <c r="AW198" s="1" t="s">
        <v>71</v>
      </c>
      <c r="AX198" s="1" t="s">
        <v>71</v>
      </c>
      <c r="AY198" s="1" t="s">
        <v>71</v>
      </c>
      <c r="AZ198" s="1" t="s">
        <v>71</v>
      </c>
      <c r="BA198" s="1" t="s">
        <v>71</v>
      </c>
      <c r="DF198" s="1"/>
      <c r="DG198" s="1"/>
      <c r="DH198" s="1"/>
      <c r="DI198" s="98" t="s">
        <v>71</v>
      </c>
      <c r="DJ198" s="6" t="s">
        <v>71</v>
      </c>
      <c r="DK198" s="98" t="s">
        <v>71</v>
      </c>
      <c r="DL198" s="6" t="s">
        <v>71</v>
      </c>
      <c r="DM198" s="98"/>
      <c r="DN198" s="6" t="s">
        <v>71</v>
      </c>
      <c r="DO198" s="6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</row>
    <row r="199" ht="15.75" customHeight="1">
      <c r="D199" s="285" t="s">
        <v>910</v>
      </c>
      <c r="I199" s="293" t="s">
        <v>744</v>
      </c>
      <c r="J199" s="293" t="s">
        <v>912</v>
      </c>
      <c r="K199" s="1">
        <v>2.33</v>
      </c>
      <c r="L199" s="1">
        <v>2.57</v>
      </c>
      <c r="M199" s="286">
        <f t="shared" si="195"/>
        <v>2.45</v>
      </c>
      <c r="N199" s="285" t="s">
        <v>910</v>
      </c>
      <c r="O199" s="288" t="s">
        <v>71</v>
      </c>
      <c r="P199" s="1"/>
      <c r="Q199" s="286"/>
      <c r="R199" s="286">
        <v>0.0</v>
      </c>
      <c r="S199" s="286">
        <v>0.0</v>
      </c>
      <c r="T199" s="286"/>
      <c r="U199" s="286"/>
      <c r="V199" s="286"/>
      <c r="W199" s="286"/>
      <c r="X199" s="287"/>
      <c r="Y199" s="287"/>
      <c r="Z199" s="286"/>
      <c r="AA199" s="286"/>
      <c r="AB199" s="286"/>
      <c r="AC199" s="286">
        <v>0.0</v>
      </c>
      <c r="AD199" s="287"/>
      <c r="AE199" s="287"/>
      <c r="AF199" s="1"/>
      <c r="AG199" s="1"/>
      <c r="AH199" s="286"/>
      <c r="AI199" s="285" t="s">
        <v>910</v>
      </c>
      <c r="AJ199" s="286">
        <v>2550.0</v>
      </c>
      <c r="AK199" s="286">
        <v>2600.0</v>
      </c>
      <c r="AL199" s="289">
        <v>72.0</v>
      </c>
      <c r="AM199" s="286">
        <v>85.0</v>
      </c>
      <c r="AP199" s="1" t="s">
        <v>879</v>
      </c>
      <c r="AQ199" s="1" t="s">
        <v>880</v>
      </c>
      <c r="AR199" s="1" t="s">
        <v>881</v>
      </c>
      <c r="AS199" s="1" t="s">
        <v>882</v>
      </c>
      <c r="AT199" s="1" t="s">
        <v>677</v>
      </c>
      <c r="AU199" s="1" t="s">
        <v>883</v>
      </c>
      <c r="AV199" s="1" t="s">
        <v>884</v>
      </c>
      <c r="AW199" s="1">
        <v>42.0</v>
      </c>
      <c r="AX199" s="1" t="s">
        <v>885</v>
      </c>
      <c r="AY199" s="1" t="s">
        <v>886</v>
      </c>
      <c r="AZ199" s="1" t="s">
        <v>887</v>
      </c>
      <c r="BA199" s="1" t="s">
        <v>834</v>
      </c>
      <c r="DF199" s="1"/>
      <c r="DG199" s="1"/>
      <c r="DH199" s="1" t="s">
        <v>1109</v>
      </c>
      <c r="DI199" s="98" t="s">
        <v>71</v>
      </c>
      <c r="DJ199" s="6" t="s">
        <v>71</v>
      </c>
      <c r="DK199" s="98" t="s">
        <v>71</v>
      </c>
      <c r="DL199" s="6" t="s">
        <v>71</v>
      </c>
      <c r="DM199" s="143">
        <v>19.5</v>
      </c>
      <c r="DN199" s="6" t="s">
        <v>71</v>
      </c>
      <c r="DO199" s="6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</row>
    <row r="200" ht="15.75" customHeight="1">
      <c r="D200" s="285" t="s">
        <v>919</v>
      </c>
      <c r="I200" s="293" t="s">
        <v>922</v>
      </c>
      <c r="J200" s="293" t="s">
        <v>885</v>
      </c>
      <c r="K200" s="1">
        <v>2.76</v>
      </c>
      <c r="L200" s="1">
        <v>3.05</v>
      </c>
      <c r="M200" s="286">
        <f t="shared" si="195"/>
        <v>2.905</v>
      </c>
      <c r="N200" s="285" t="s">
        <v>919</v>
      </c>
      <c r="O200" s="288" t="s">
        <v>71</v>
      </c>
      <c r="P200" s="1"/>
      <c r="Q200" s="286"/>
      <c r="R200" s="286">
        <v>0.0</v>
      </c>
      <c r="S200" s="286">
        <v>0.0</v>
      </c>
      <c r="T200" s="286"/>
      <c r="U200" s="286"/>
      <c r="V200" s="286"/>
      <c r="W200" s="286"/>
      <c r="X200" s="287"/>
      <c r="Y200" s="287"/>
      <c r="Z200" s="286"/>
      <c r="AA200" s="286"/>
      <c r="AB200" s="286"/>
      <c r="AC200" s="286">
        <v>0.0</v>
      </c>
      <c r="AD200" s="287"/>
      <c r="AE200" s="287"/>
      <c r="AF200" s="1"/>
      <c r="AG200" s="1"/>
      <c r="AH200" s="286"/>
      <c r="AI200" s="285" t="s">
        <v>919</v>
      </c>
      <c r="AJ200" s="286">
        <v>2490.0</v>
      </c>
      <c r="AK200" s="286">
        <v>2500.0</v>
      </c>
      <c r="AL200" s="289">
        <v>86.0</v>
      </c>
      <c r="AM200" s="286">
        <v>93.0</v>
      </c>
      <c r="AN200" s="286"/>
      <c r="AP200" s="1" t="s">
        <v>879</v>
      </c>
      <c r="AQ200" s="1" t="s">
        <v>880</v>
      </c>
      <c r="AR200" s="1" t="s">
        <v>881</v>
      </c>
      <c r="AS200" s="1" t="s">
        <v>882</v>
      </c>
      <c r="AT200" s="1" t="s">
        <v>677</v>
      </c>
      <c r="AU200" s="1" t="s">
        <v>883</v>
      </c>
      <c r="AV200" s="1" t="s">
        <v>884</v>
      </c>
      <c r="AW200" s="1">
        <v>42.0</v>
      </c>
      <c r="AX200" s="1" t="s">
        <v>885</v>
      </c>
      <c r="AY200" s="1" t="s">
        <v>886</v>
      </c>
      <c r="AZ200" s="1" t="s">
        <v>887</v>
      </c>
      <c r="BA200" s="1" t="s">
        <v>834</v>
      </c>
      <c r="DF200" s="1"/>
      <c r="DG200" s="1"/>
      <c r="DH200" s="1"/>
      <c r="DI200" s="98" t="s">
        <v>71</v>
      </c>
      <c r="DJ200" s="6" t="s">
        <v>71</v>
      </c>
      <c r="DK200" s="98" t="s">
        <v>71</v>
      </c>
      <c r="DL200" s="6" t="s">
        <v>71</v>
      </c>
      <c r="DM200" s="98"/>
      <c r="DN200" s="6" t="s">
        <v>71</v>
      </c>
      <c r="DO200" s="6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</row>
    <row r="201" ht="15.75" customHeight="1">
      <c r="D201" s="285" t="s">
        <v>925</v>
      </c>
      <c r="I201" s="293" t="s">
        <v>744</v>
      </c>
      <c r="J201" s="293" t="s">
        <v>912</v>
      </c>
      <c r="K201" s="1">
        <v>2.33</v>
      </c>
      <c r="L201" s="1">
        <v>2.57</v>
      </c>
      <c r="M201" s="286">
        <f t="shared" si="195"/>
        <v>2.45</v>
      </c>
      <c r="N201" s="285" t="s">
        <v>925</v>
      </c>
      <c r="O201" s="288" t="s">
        <v>71</v>
      </c>
      <c r="P201" s="1"/>
      <c r="Q201" s="286"/>
      <c r="R201" s="286">
        <v>0.0</v>
      </c>
      <c r="S201" s="286">
        <v>0.0</v>
      </c>
      <c r="T201" s="286"/>
      <c r="U201" s="286"/>
      <c r="V201" s="286"/>
      <c r="W201" s="286"/>
      <c r="X201" s="287"/>
      <c r="Y201" s="287"/>
      <c r="Z201" s="286"/>
      <c r="AA201" s="286"/>
      <c r="AB201" s="286"/>
      <c r="AC201" s="286">
        <v>0.0</v>
      </c>
      <c r="AD201" s="287"/>
      <c r="AE201" s="287"/>
      <c r="AF201" s="1"/>
      <c r="AG201" s="1"/>
      <c r="AH201" s="286"/>
      <c r="AI201" s="285" t="s">
        <v>925</v>
      </c>
      <c r="AJ201" s="286">
        <v>2550.0</v>
      </c>
      <c r="AK201" s="286">
        <v>2600.0</v>
      </c>
      <c r="AL201" s="289">
        <v>66.0</v>
      </c>
      <c r="AM201" s="286">
        <v>70.0</v>
      </c>
      <c r="AN201" s="291"/>
      <c r="AP201" s="1" t="s">
        <v>879</v>
      </c>
      <c r="AQ201" s="1" t="s">
        <v>880</v>
      </c>
      <c r="AR201" s="1" t="s">
        <v>881</v>
      </c>
      <c r="AS201" s="1" t="s">
        <v>882</v>
      </c>
      <c r="AT201" s="1" t="s">
        <v>677</v>
      </c>
      <c r="AU201" s="1" t="s">
        <v>883</v>
      </c>
      <c r="AV201" s="1" t="s">
        <v>884</v>
      </c>
      <c r="AW201" s="1">
        <v>42.0</v>
      </c>
      <c r="AX201" s="1" t="s">
        <v>885</v>
      </c>
      <c r="AY201" s="1" t="s">
        <v>886</v>
      </c>
      <c r="AZ201" s="1" t="s">
        <v>887</v>
      </c>
      <c r="BA201" s="1" t="s">
        <v>834</v>
      </c>
      <c r="DF201" s="1"/>
      <c r="DG201" s="1"/>
      <c r="DH201" s="1" t="s">
        <v>1110</v>
      </c>
      <c r="DI201" s="98" t="s">
        <v>71</v>
      </c>
      <c r="DJ201" s="6" t="s">
        <v>71</v>
      </c>
      <c r="DK201" s="98" t="s">
        <v>71</v>
      </c>
      <c r="DL201" s="6" t="s">
        <v>71</v>
      </c>
      <c r="DM201" s="143">
        <v>5.11</v>
      </c>
      <c r="DN201" s="6" t="s">
        <v>71</v>
      </c>
      <c r="DO201" s="6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</row>
    <row r="202" ht="15.75" customHeight="1">
      <c r="D202" s="285" t="s">
        <v>929</v>
      </c>
      <c r="I202" s="293" t="s">
        <v>734</v>
      </c>
      <c r="J202" s="293" t="s">
        <v>679</v>
      </c>
      <c r="K202" s="1">
        <v>2.2</v>
      </c>
      <c r="L202" s="1">
        <v>2.8</v>
      </c>
      <c r="M202" s="286">
        <f t="shared" si="195"/>
        <v>2.5</v>
      </c>
      <c r="N202" s="285" t="s">
        <v>929</v>
      </c>
      <c r="O202" s="288" t="s">
        <v>24</v>
      </c>
      <c r="R202" s="1" t="s">
        <v>755</v>
      </c>
      <c r="S202" s="286">
        <v>1.0</v>
      </c>
      <c r="T202" s="1"/>
      <c r="U202" s="1"/>
      <c r="V202" s="1"/>
      <c r="W202" s="1"/>
      <c r="X202" s="287"/>
      <c r="Y202" s="287"/>
      <c r="Z202" s="1"/>
      <c r="AA202" s="1"/>
      <c r="AB202" s="1"/>
      <c r="AC202" s="1" t="s">
        <v>935</v>
      </c>
      <c r="AD202" s="287"/>
      <c r="AE202" s="287"/>
      <c r="AF202" s="1"/>
      <c r="AG202" s="1"/>
      <c r="AH202" s="286"/>
      <c r="AI202" s="285" t="s">
        <v>929</v>
      </c>
      <c r="AJ202" s="286">
        <v>1250.0</v>
      </c>
      <c r="AK202" s="286">
        <v>1250.0</v>
      </c>
      <c r="AL202" s="1" t="s">
        <v>938</v>
      </c>
      <c r="AM202" s="286">
        <v>5.0</v>
      </c>
      <c r="AN202" s="291"/>
      <c r="AP202" s="1" t="s">
        <v>879</v>
      </c>
      <c r="AQ202" s="1" t="s">
        <v>880</v>
      </c>
      <c r="AR202" s="1" t="s">
        <v>881</v>
      </c>
      <c r="AS202" s="1" t="s">
        <v>882</v>
      </c>
      <c r="AT202" s="1" t="s">
        <v>677</v>
      </c>
      <c r="AU202" s="1" t="s">
        <v>883</v>
      </c>
      <c r="AV202" s="1" t="s">
        <v>71</v>
      </c>
      <c r="AW202" s="1" t="s">
        <v>71</v>
      </c>
      <c r="AX202" s="1" t="s">
        <v>71</v>
      </c>
      <c r="AY202" s="1" t="s">
        <v>71</v>
      </c>
      <c r="AZ202" s="1" t="s">
        <v>71</v>
      </c>
      <c r="BA202" s="1" t="s">
        <v>71</v>
      </c>
      <c r="DF202" s="1"/>
      <c r="DG202" s="1"/>
      <c r="DH202" s="1"/>
      <c r="DI202" s="98" t="s">
        <v>71</v>
      </c>
      <c r="DJ202" s="6" t="s">
        <v>71</v>
      </c>
      <c r="DK202" s="98" t="s">
        <v>71</v>
      </c>
      <c r="DL202" s="6" t="s">
        <v>71</v>
      </c>
      <c r="DM202" s="98"/>
      <c r="DN202" s="6" t="s">
        <v>71</v>
      </c>
      <c r="DO202" s="6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</row>
    <row r="203" ht="15.75" customHeight="1">
      <c r="D203" s="285" t="s">
        <v>940</v>
      </c>
      <c r="I203" s="293" t="s">
        <v>942</v>
      </c>
      <c r="J203" s="293">
        <v>4.0</v>
      </c>
      <c r="K203" s="1">
        <v>3.6</v>
      </c>
      <c r="L203" s="1">
        <v>4.0</v>
      </c>
      <c r="M203" s="286">
        <f t="shared" si="195"/>
        <v>3.8</v>
      </c>
      <c r="N203" s="285" t="s">
        <v>940</v>
      </c>
      <c r="O203" s="1" t="s">
        <v>71</v>
      </c>
      <c r="R203" s="1">
        <v>0.0</v>
      </c>
      <c r="S203" s="286">
        <v>0.0</v>
      </c>
      <c r="T203" s="1"/>
      <c r="U203" s="1"/>
      <c r="V203" s="1"/>
      <c r="W203" s="1"/>
      <c r="X203" s="287"/>
      <c r="Y203" s="287"/>
      <c r="Z203" s="1"/>
      <c r="AA203" s="1"/>
      <c r="AB203" s="1"/>
      <c r="AC203" s="1">
        <v>0.0</v>
      </c>
      <c r="AD203" s="287"/>
      <c r="AE203" s="1"/>
      <c r="AF203" s="1"/>
      <c r="AG203" s="1"/>
      <c r="AH203" s="286"/>
      <c r="AI203" s="285" t="s">
        <v>940</v>
      </c>
      <c r="AJ203" s="286">
        <v>980.0</v>
      </c>
      <c r="AK203" s="286">
        <v>1000.0</v>
      </c>
      <c r="AL203" s="1" t="s">
        <v>735</v>
      </c>
      <c r="AM203" s="1" t="s">
        <v>944</v>
      </c>
      <c r="AN203" s="291"/>
      <c r="AO203" s="1"/>
      <c r="AP203" s="1" t="s">
        <v>879</v>
      </c>
      <c r="AQ203" s="1" t="s">
        <v>880</v>
      </c>
      <c r="AR203" s="1" t="s">
        <v>881</v>
      </c>
      <c r="AS203" s="1" t="s">
        <v>882</v>
      </c>
      <c r="AT203" s="1" t="s">
        <v>71</v>
      </c>
      <c r="AU203" s="1" t="s">
        <v>71</v>
      </c>
      <c r="AV203" s="1" t="s">
        <v>71</v>
      </c>
      <c r="AW203" s="1" t="s">
        <v>71</v>
      </c>
      <c r="AX203" s="1" t="s">
        <v>71</v>
      </c>
      <c r="AY203" s="1" t="s">
        <v>71</v>
      </c>
      <c r="AZ203" s="1" t="s">
        <v>71</v>
      </c>
      <c r="BA203" s="1" t="s">
        <v>71</v>
      </c>
      <c r="DF203" s="1"/>
      <c r="DG203" s="1"/>
      <c r="DH203" s="1" t="s">
        <v>1111</v>
      </c>
      <c r="DI203" s="98" t="s">
        <v>71</v>
      </c>
      <c r="DJ203" s="6" t="s">
        <v>71</v>
      </c>
      <c r="DK203" s="98" t="s">
        <v>71</v>
      </c>
      <c r="DL203" s="6" t="s">
        <v>71</v>
      </c>
      <c r="DM203" s="143">
        <v>3.91</v>
      </c>
      <c r="DN203" s="6" t="s">
        <v>71</v>
      </c>
      <c r="DO203" s="6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</row>
    <row r="204" ht="15.75" customHeight="1">
      <c r="D204" s="285" t="s">
        <v>947</v>
      </c>
      <c r="I204" s="293" t="s">
        <v>885</v>
      </c>
      <c r="J204" s="293" t="s">
        <v>951</v>
      </c>
      <c r="K204" s="1">
        <v>3.05</v>
      </c>
      <c r="L204" s="1">
        <v>3.37</v>
      </c>
      <c r="M204" s="286">
        <f t="shared" si="195"/>
        <v>3.21</v>
      </c>
      <c r="N204" s="285" t="s">
        <v>947</v>
      </c>
      <c r="O204" s="98" t="s">
        <v>71</v>
      </c>
      <c r="R204" s="1">
        <v>0.0</v>
      </c>
      <c r="S204" s="286">
        <v>0.0</v>
      </c>
      <c r="T204" s="1"/>
      <c r="U204" s="1"/>
      <c r="V204" s="1"/>
      <c r="W204" s="1"/>
      <c r="X204" s="287"/>
      <c r="Y204" s="287"/>
      <c r="AB204" s="1"/>
      <c r="AC204" s="1" t="s">
        <v>955</v>
      </c>
      <c r="AD204" s="287"/>
      <c r="AE204" s="288"/>
      <c r="AF204" s="1"/>
      <c r="AG204" s="1"/>
      <c r="AH204" s="286"/>
      <c r="AI204" s="285" t="s">
        <v>947</v>
      </c>
      <c r="AJ204" s="286">
        <v>1040.0</v>
      </c>
      <c r="AK204" s="286">
        <v>1060.0</v>
      </c>
      <c r="AL204" s="1" t="s">
        <v>956</v>
      </c>
      <c r="AM204" s="1" t="s">
        <v>957</v>
      </c>
      <c r="AN204" s="291"/>
      <c r="AO204" s="1"/>
      <c r="AP204" s="1">
        <v>0.0</v>
      </c>
      <c r="AQ204" s="1">
        <v>0.0</v>
      </c>
      <c r="AR204" s="1">
        <v>0.0</v>
      </c>
      <c r="AS204" s="1">
        <v>0.0</v>
      </c>
      <c r="AT204" s="1">
        <v>0.0</v>
      </c>
      <c r="AU204" s="1">
        <v>0.0</v>
      </c>
      <c r="AW204" s="1">
        <v>0.0</v>
      </c>
      <c r="AX204" s="1">
        <v>0.0</v>
      </c>
      <c r="AY204" s="1">
        <v>0.0</v>
      </c>
      <c r="AZ204" s="1">
        <v>0.0</v>
      </c>
      <c r="BA204" s="1">
        <v>0.0</v>
      </c>
      <c r="DF204" s="1"/>
      <c r="DG204" s="1"/>
      <c r="DH204" s="1"/>
      <c r="DI204" s="98" t="s">
        <v>71</v>
      </c>
      <c r="DJ204" s="6" t="s">
        <v>71</v>
      </c>
      <c r="DK204" s="98" t="s">
        <v>71</v>
      </c>
      <c r="DL204" s="6" t="s">
        <v>71</v>
      </c>
      <c r="DM204" s="98"/>
      <c r="DN204" s="6" t="s">
        <v>71</v>
      </c>
      <c r="DO204" s="6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</row>
    <row r="205" ht="15.75" customHeight="1">
      <c r="D205" s="285" t="s">
        <v>959</v>
      </c>
      <c r="E205" s="1"/>
      <c r="F205" s="1"/>
      <c r="G205" s="1"/>
      <c r="H205" s="1"/>
      <c r="I205" s="293" t="s">
        <v>961</v>
      </c>
      <c r="J205" s="293" t="s">
        <v>962</v>
      </c>
      <c r="K205" s="1">
        <v>7.3</v>
      </c>
      <c r="L205" s="1">
        <v>8.1</v>
      </c>
      <c r="M205" s="286">
        <f t="shared" si="195"/>
        <v>7.7</v>
      </c>
      <c r="N205" s="285" t="s">
        <v>959</v>
      </c>
      <c r="O205" s="98" t="s">
        <v>24</v>
      </c>
      <c r="P205" s="1"/>
      <c r="Q205" s="1"/>
      <c r="R205" s="1" t="s">
        <v>879</v>
      </c>
      <c r="S205" s="1" t="s">
        <v>670</v>
      </c>
      <c r="T205" s="1"/>
      <c r="U205" s="1"/>
      <c r="V205" s="1"/>
      <c r="W205" s="1"/>
      <c r="X205" s="287"/>
      <c r="Y205" s="287"/>
      <c r="Z205" s="1"/>
      <c r="AA205" s="1"/>
      <c r="AC205" s="1" t="s">
        <v>965</v>
      </c>
      <c r="AD205" s="287"/>
      <c r="AF205" s="1"/>
      <c r="AG205" s="1"/>
      <c r="AH205" s="286"/>
      <c r="AI205" s="285" t="s">
        <v>959</v>
      </c>
      <c r="AJ205" s="286">
        <v>1130.0</v>
      </c>
      <c r="AK205" s="286">
        <v>1150.0</v>
      </c>
      <c r="AL205" s="289">
        <v>4.0</v>
      </c>
      <c r="AM205" s="289">
        <v>5.0</v>
      </c>
      <c r="AN205" s="291"/>
      <c r="AO205" s="1"/>
      <c r="AP205" s="1" t="s">
        <v>879</v>
      </c>
      <c r="AQ205" s="1" t="s">
        <v>880</v>
      </c>
      <c r="AR205" s="1" t="s">
        <v>881</v>
      </c>
      <c r="AS205" s="1" t="s">
        <v>882</v>
      </c>
      <c r="AT205" s="1" t="s">
        <v>677</v>
      </c>
      <c r="AU205" s="1" t="s">
        <v>883</v>
      </c>
      <c r="AV205" s="1" t="s">
        <v>71</v>
      </c>
      <c r="AW205" s="1" t="s">
        <v>71</v>
      </c>
      <c r="AX205" s="1" t="s">
        <v>71</v>
      </c>
      <c r="AY205" s="1" t="s">
        <v>71</v>
      </c>
      <c r="AZ205" s="1" t="s">
        <v>71</v>
      </c>
      <c r="BA205" s="1" t="s">
        <v>71</v>
      </c>
      <c r="DF205" s="1"/>
      <c r="DG205" s="1"/>
      <c r="DH205" s="1" t="s">
        <v>1112</v>
      </c>
      <c r="DI205" s="98" t="s">
        <v>71</v>
      </c>
      <c r="DJ205" s="6" t="s">
        <v>71</v>
      </c>
      <c r="DK205" s="98" t="s">
        <v>71</v>
      </c>
      <c r="DL205" s="6" t="s">
        <v>71</v>
      </c>
      <c r="DM205" s="143">
        <v>3.4</v>
      </c>
      <c r="DN205" s="6" t="s">
        <v>71</v>
      </c>
      <c r="DO205" s="6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</row>
    <row r="206" ht="15.75" customHeight="1">
      <c r="D206" s="285" t="s">
        <v>968</v>
      </c>
      <c r="E206" s="1"/>
      <c r="F206" s="1"/>
      <c r="G206" s="1"/>
      <c r="H206" s="1"/>
      <c r="I206" s="293" t="s">
        <v>957</v>
      </c>
      <c r="J206" s="293" t="s">
        <v>969</v>
      </c>
      <c r="K206" s="1">
        <v>4.3</v>
      </c>
      <c r="L206" s="1">
        <v>4.7</v>
      </c>
      <c r="M206" s="286">
        <f t="shared" si="195"/>
        <v>4.5</v>
      </c>
      <c r="N206" s="285" t="s">
        <v>968</v>
      </c>
      <c r="O206" s="98" t="s">
        <v>24</v>
      </c>
      <c r="P206" s="1"/>
      <c r="Q206" s="1"/>
      <c r="R206" s="1" t="s">
        <v>905</v>
      </c>
      <c r="S206" s="1" t="s">
        <v>769</v>
      </c>
      <c r="T206" s="1"/>
      <c r="U206" s="1"/>
      <c r="V206" s="1"/>
      <c r="W206" s="1"/>
      <c r="X206" s="287"/>
      <c r="Y206" s="287"/>
      <c r="Z206" s="1"/>
      <c r="AA206" s="1"/>
      <c r="AB206" s="1"/>
      <c r="AC206" s="1" t="s">
        <v>757</v>
      </c>
      <c r="AD206" s="287"/>
      <c r="AE206" s="288"/>
      <c r="AF206" s="1"/>
      <c r="AG206" s="1"/>
      <c r="AH206" s="286"/>
      <c r="AI206" s="285" t="s">
        <v>968</v>
      </c>
      <c r="AJ206" s="286">
        <v>1380.0</v>
      </c>
      <c r="AK206" s="286">
        <v>1390.0</v>
      </c>
      <c r="AL206" s="289">
        <v>3.0</v>
      </c>
      <c r="AM206" s="1" t="s">
        <v>974</v>
      </c>
      <c r="AO206" s="1"/>
      <c r="AP206" s="1" t="s">
        <v>879</v>
      </c>
      <c r="AQ206" s="1" t="s">
        <v>880</v>
      </c>
      <c r="AR206" s="1" t="s">
        <v>881</v>
      </c>
      <c r="AS206" s="1" t="s">
        <v>882</v>
      </c>
      <c r="AT206" s="1" t="s">
        <v>677</v>
      </c>
      <c r="AU206" s="1" t="s">
        <v>883</v>
      </c>
      <c r="AV206" s="1" t="s">
        <v>71</v>
      </c>
      <c r="AW206" s="1" t="s">
        <v>71</v>
      </c>
      <c r="AX206" s="1" t="s">
        <v>71</v>
      </c>
      <c r="AY206" s="1" t="s">
        <v>71</v>
      </c>
      <c r="AZ206" s="1" t="s">
        <v>71</v>
      </c>
      <c r="BA206" s="1" t="s">
        <v>71</v>
      </c>
      <c r="DF206" s="1"/>
      <c r="DG206" s="1"/>
      <c r="DH206" s="1"/>
      <c r="DI206" s="98" t="s">
        <v>71</v>
      </c>
      <c r="DJ206" s="6" t="s">
        <v>71</v>
      </c>
      <c r="DK206" s="98" t="s">
        <v>71</v>
      </c>
      <c r="DL206" s="6" t="s">
        <v>71</v>
      </c>
      <c r="DM206" s="98"/>
      <c r="DN206" s="6" t="s">
        <v>71</v>
      </c>
      <c r="DO206" s="6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</row>
    <row r="207" ht="15.75" customHeight="1">
      <c r="D207" s="285" t="s">
        <v>975</v>
      </c>
      <c r="E207" s="1"/>
      <c r="F207" s="1"/>
      <c r="G207" s="1"/>
      <c r="H207" s="1"/>
      <c r="I207" s="293" t="s">
        <v>978</v>
      </c>
      <c r="J207" s="293" t="s">
        <v>979</v>
      </c>
      <c r="K207" s="1">
        <v>4.16</v>
      </c>
      <c r="L207" s="1">
        <v>4.59</v>
      </c>
      <c r="M207" s="286">
        <f t="shared" si="195"/>
        <v>4.375</v>
      </c>
      <c r="N207" s="285" t="s">
        <v>975</v>
      </c>
      <c r="O207" s="98" t="s">
        <v>24</v>
      </c>
      <c r="P207" s="1"/>
      <c r="Q207" s="1"/>
      <c r="R207" s="1" t="s">
        <v>982</v>
      </c>
      <c r="S207" s="1" t="s">
        <v>983</v>
      </c>
      <c r="T207" s="1"/>
      <c r="U207" s="1"/>
      <c r="V207" s="1"/>
      <c r="W207" s="1"/>
      <c r="X207" s="287"/>
      <c r="Y207" s="287"/>
      <c r="Z207" s="1"/>
      <c r="AA207" s="1"/>
      <c r="AB207" s="1"/>
      <c r="AC207" s="1" t="s">
        <v>965</v>
      </c>
      <c r="AD207" s="287"/>
      <c r="AF207" s="1"/>
      <c r="AG207" s="1"/>
      <c r="AH207" s="286"/>
      <c r="AI207" s="285" t="s">
        <v>975</v>
      </c>
      <c r="AJ207" s="286">
        <v>1260.0</v>
      </c>
      <c r="AK207" s="286">
        <v>1280.0</v>
      </c>
      <c r="AL207" s="1" t="s">
        <v>988</v>
      </c>
      <c r="AM207" s="1" t="s">
        <v>989</v>
      </c>
      <c r="AO207" s="1"/>
      <c r="AP207" s="1">
        <v>0.0</v>
      </c>
      <c r="AQ207" s="1">
        <v>0.0</v>
      </c>
      <c r="AR207" s="1">
        <v>0.0</v>
      </c>
      <c r="AS207" s="1">
        <v>0.0</v>
      </c>
      <c r="AT207" s="1">
        <v>0.0</v>
      </c>
      <c r="AU207" s="1">
        <v>0.0</v>
      </c>
      <c r="AV207" s="1">
        <v>0.0</v>
      </c>
      <c r="AW207" s="1">
        <v>0.0</v>
      </c>
      <c r="AX207" s="1">
        <v>0.0</v>
      </c>
      <c r="AY207" s="1">
        <v>0.0</v>
      </c>
      <c r="AZ207" s="1">
        <v>0.0</v>
      </c>
      <c r="BA207" s="1">
        <v>0.0</v>
      </c>
      <c r="DF207" s="1"/>
      <c r="DG207" s="1"/>
      <c r="DH207" s="1" t="s">
        <v>1113</v>
      </c>
      <c r="DI207" s="98" t="s">
        <v>71</v>
      </c>
      <c r="DJ207" s="6" t="s">
        <v>71</v>
      </c>
      <c r="DK207" s="98" t="s">
        <v>71</v>
      </c>
      <c r="DL207" s="6" t="s">
        <v>71</v>
      </c>
      <c r="DM207" s="143" t="s">
        <v>71</v>
      </c>
      <c r="DN207" s="6" t="s">
        <v>71</v>
      </c>
      <c r="DO207" s="6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</row>
    <row r="208" ht="15.75" customHeight="1">
      <c r="D208" s="285" t="s">
        <v>994</v>
      </c>
      <c r="E208" s="1"/>
      <c r="F208" s="1"/>
      <c r="G208" s="1"/>
      <c r="H208" s="1"/>
      <c r="I208" s="293" t="s">
        <v>876</v>
      </c>
      <c r="J208" s="293" t="s">
        <v>997</v>
      </c>
      <c r="K208" s="1">
        <v>3.76</v>
      </c>
      <c r="L208" s="1">
        <v>4.14</v>
      </c>
      <c r="M208" s="286">
        <f t="shared" si="195"/>
        <v>3.95</v>
      </c>
      <c r="N208" s="285" t="s">
        <v>994</v>
      </c>
      <c r="O208" s="98" t="s">
        <v>71</v>
      </c>
      <c r="P208" s="1"/>
      <c r="Q208" s="1"/>
      <c r="R208" s="1">
        <v>0.0</v>
      </c>
      <c r="S208" s="1">
        <v>0.0</v>
      </c>
      <c r="T208" s="1"/>
      <c r="U208" s="1"/>
      <c r="V208" s="1"/>
      <c r="W208" s="1"/>
      <c r="X208" s="287"/>
      <c r="Y208" s="287"/>
      <c r="Z208" s="1"/>
      <c r="AA208" s="1"/>
      <c r="AB208" s="1"/>
      <c r="AC208" s="1" t="s">
        <v>999</v>
      </c>
      <c r="AD208" s="287"/>
      <c r="AE208" s="288"/>
      <c r="AF208" s="1"/>
      <c r="AG208" s="1"/>
      <c r="AH208" s="286"/>
      <c r="AI208" s="285" t="s">
        <v>994</v>
      </c>
      <c r="AJ208" s="286">
        <v>1830.0</v>
      </c>
      <c r="AK208" s="286">
        <v>1860.0</v>
      </c>
      <c r="AL208" s="289">
        <v>21.0</v>
      </c>
      <c r="AM208" s="289">
        <v>21.0</v>
      </c>
      <c r="AO208" s="1"/>
      <c r="AP208" s="1">
        <v>0.0</v>
      </c>
      <c r="AQ208" s="1">
        <v>0.0</v>
      </c>
      <c r="AR208" s="1">
        <v>0.0</v>
      </c>
      <c r="AS208" s="1">
        <v>0.0</v>
      </c>
      <c r="AT208" s="1">
        <v>0.0</v>
      </c>
      <c r="AU208" s="1">
        <v>0.0</v>
      </c>
      <c r="AV208" s="1">
        <v>0.0</v>
      </c>
      <c r="AW208" s="1">
        <v>0.0</v>
      </c>
      <c r="AX208" s="1">
        <v>0.0</v>
      </c>
      <c r="AY208" s="1">
        <v>0.0</v>
      </c>
      <c r="AZ208" s="1">
        <v>0.0</v>
      </c>
      <c r="BA208" s="1">
        <v>0.0</v>
      </c>
      <c r="DF208" s="1"/>
      <c r="DG208" s="1"/>
      <c r="DH208" s="243"/>
      <c r="DI208" s="245"/>
      <c r="DJ208" s="245"/>
      <c r="DK208" s="245"/>
      <c r="DL208" s="245"/>
      <c r="DM208" s="245"/>
      <c r="DN208" s="245"/>
      <c r="DO208" s="245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</row>
    <row r="209" ht="15.75" customHeight="1">
      <c r="D209" s="285" t="s">
        <v>1006</v>
      </c>
      <c r="E209" s="1"/>
      <c r="F209" s="1"/>
      <c r="G209" s="1"/>
      <c r="H209" s="1"/>
      <c r="I209" s="293" t="s">
        <v>1009</v>
      </c>
      <c r="J209" s="293" t="s">
        <v>1010</v>
      </c>
      <c r="K209" s="1">
        <v>3.93</v>
      </c>
      <c r="L209" s="1">
        <v>4.34</v>
      </c>
      <c r="M209" s="286">
        <f t="shared" si="195"/>
        <v>4.135</v>
      </c>
      <c r="N209" s="285" t="s">
        <v>1006</v>
      </c>
      <c r="O209" s="98" t="s">
        <v>71</v>
      </c>
      <c r="P209" s="1"/>
      <c r="Q209" s="1"/>
      <c r="R209" s="1">
        <v>0.0</v>
      </c>
      <c r="S209" s="1">
        <v>0.0</v>
      </c>
      <c r="T209" s="1"/>
      <c r="U209" s="1"/>
      <c r="V209" s="1"/>
      <c r="W209" s="1"/>
      <c r="X209" s="1"/>
      <c r="Y209" s="287"/>
      <c r="Z209" s="1"/>
      <c r="AA209" s="1"/>
      <c r="AB209" s="1"/>
      <c r="AC209" s="1" t="s">
        <v>802</v>
      </c>
      <c r="AD209" s="287"/>
      <c r="AE209" s="1"/>
      <c r="AF209" s="1"/>
      <c r="AG209" s="1"/>
      <c r="AH209" s="286"/>
      <c r="AI209" s="285" t="s">
        <v>1006</v>
      </c>
      <c r="AJ209" s="286">
        <v>750.0</v>
      </c>
      <c r="AK209" s="286">
        <v>1000.0</v>
      </c>
      <c r="AL209" s="1" t="s">
        <v>1016</v>
      </c>
      <c r="AM209" s="1" t="s">
        <v>1017</v>
      </c>
      <c r="AO209" s="1"/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  <c r="AX209" s="1">
        <v>0.0</v>
      </c>
      <c r="AY209" s="1">
        <v>0.0</v>
      </c>
      <c r="AZ209" s="1">
        <v>0.0</v>
      </c>
      <c r="BA209" s="1">
        <v>0.0</v>
      </c>
      <c r="DF209" s="1"/>
      <c r="DG209" s="294" t="s">
        <v>1114</v>
      </c>
      <c r="DH209" s="295" t="s">
        <v>483</v>
      </c>
      <c r="DI209" s="296"/>
      <c r="DJ209" s="296"/>
      <c r="DK209" s="296"/>
      <c r="DL209" s="296"/>
      <c r="DM209" s="297">
        <v>1.528</v>
      </c>
      <c r="DN209" s="296"/>
      <c r="DO209" s="296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</row>
    <row r="210" ht="15.75" customHeight="1">
      <c r="D210" s="285" t="s">
        <v>1022</v>
      </c>
      <c r="E210" s="1"/>
      <c r="F210" s="1"/>
      <c r="G210" s="1"/>
      <c r="H210" s="1"/>
      <c r="I210" s="293" t="s">
        <v>1025</v>
      </c>
      <c r="J210" s="293" t="s">
        <v>1026</v>
      </c>
      <c r="K210" s="1">
        <v>3.1</v>
      </c>
      <c r="L210" s="1">
        <v>3.42</v>
      </c>
      <c r="M210" s="286">
        <f t="shared" si="195"/>
        <v>3.26</v>
      </c>
      <c r="N210" s="285" t="s">
        <v>1022</v>
      </c>
      <c r="O210" s="1" t="s">
        <v>71</v>
      </c>
      <c r="P210" s="1"/>
      <c r="Q210" s="1"/>
      <c r="R210" s="1">
        <v>0.0</v>
      </c>
      <c r="S210" s="1">
        <v>0.0</v>
      </c>
      <c r="T210" s="1"/>
      <c r="U210" s="1"/>
      <c r="V210" s="1"/>
      <c r="W210" s="1"/>
      <c r="X210" s="292"/>
      <c r="Y210" s="287"/>
      <c r="Z210" s="1"/>
      <c r="AA210" s="1"/>
      <c r="AB210" s="1"/>
      <c r="AC210" s="1" t="s">
        <v>802</v>
      </c>
      <c r="AD210" s="287"/>
      <c r="AE210" s="288"/>
      <c r="AF210" s="1"/>
      <c r="AG210" s="1"/>
      <c r="AH210" s="286"/>
      <c r="AI210" s="285" t="s">
        <v>1022</v>
      </c>
      <c r="AJ210" s="286">
        <v>1600.0</v>
      </c>
      <c r="AK210" s="286">
        <v>2000.0</v>
      </c>
      <c r="AL210" s="1" t="s">
        <v>790</v>
      </c>
      <c r="AM210" s="1" t="s">
        <v>791</v>
      </c>
      <c r="AO210" s="1"/>
      <c r="AP210" s="1">
        <v>0.0</v>
      </c>
      <c r="AQ210" s="1">
        <v>0.0</v>
      </c>
      <c r="AR210" s="1">
        <v>0.0</v>
      </c>
      <c r="AS210" s="1">
        <v>0.0</v>
      </c>
      <c r="AT210" s="1">
        <v>0.0</v>
      </c>
      <c r="AU210" s="1">
        <v>0.0</v>
      </c>
      <c r="AV210" s="1">
        <v>0.0</v>
      </c>
      <c r="AW210" s="1">
        <v>0.0</v>
      </c>
      <c r="AX210" s="1">
        <v>0.0</v>
      </c>
      <c r="AY210" s="1">
        <v>0.0</v>
      </c>
      <c r="AZ210" s="1">
        <v>0.0</v>
      </c>
      <c r="BA210" s="1">
        <v>0.0</v>
      </c>
      <c r="DF210" s="1"/>
      <c r="DI210" s="296"/>
      <c r="DJ210" s="296"/>
      <c r="DK210" s="296"/>
      <c r="DL210" s="296"/>
      <c r="DM210" s="296"/>
      <c r="DN210" s="296"/>
      <c r="DO210" s="296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</row>
    <row r="211" ht="15.75" customHeight="1">
      <c r="D211" s="285" t="s">
        <v>1034</v>
      </c>
      <c r="E211" s="1"/>
      <c r="F211" s="1"/>
      <c r="G211" s="1"/>
      <c r="H211" s="1"/>
      <c r="I211" s="293" t="s">
        <v>1035</v>
      </c>
      <c r="J211" s="293" t="s">
        <v>1036</v>
      </c>
      <c r="K211" s="1">
        <v>6.0</v>
      </c>
      <c r="L211" s="1">
        <v>6.61</v>
      </c>
      <c r="M211" s="286">
        <f t="shared" si="195"/>
        <v>6.305</v>
      </c>
      <c r="N211" s="285" t="s">
        <v>1034</v>
      </c>
      <c r="O211" s="98" t="s">
        <v>71</v>
      </c>
      <c r="P211" s="1"/>
      <c r="Q211" s="1"/>
      <c r="R211" s="1">
        <v>0.0</v>
      </c>
      <c r="S211" s="1">
        <v>0.0</v>
      </c>
      <c r="T211" s="1"/>
      <c r="U211" s="1"/>
      <c r="V211" s="1"/>
      <c r="W211" s="1"/>
      <c r="X211" s="292"/>
      <c r="Y211" s="287"/>
      <c r="Z211" s="1"/>
      <c r="AA211" s="1"/>
      <c r="AB211" s="1"/>
      <c r="AC211" s="1" t="s">
        <v>802</v>
      </c>
      <c r="AD211" s="287"/>
      <c r="AE211" s="1"/>
      <c r="AF211" s="1"/>
      <c r="AG211" s="1"/>
      <c r="AH211" s="286"/>
      <c r="AI211" s="285" t="s">
        <v>1034</v>
      </c>
      <c r="AJ211" s="286">
        <v>1900.0</v>
      </c>
      <c r="AK211" s="286">
        <v>2100.0</v>
      </c>
      <c r="AL211" s="289">
        <v>12.0</v>
      </c>
      <c r="AM211" s="289">
        <v>14.0</v>
      </c>
      <c r="AO211" s="1"/>
      <c r="AP211" s="1">
        <v>0.0</v>
      </c>
      <c r="AQ211" s="1">
        <v>0.0</v>
      </c>
      <c r="AR211" s="1">
        <v>0.0</v>
      </c>
      <c r="AS211" s="1">
        <v>0.0</v>
      </c>
      <c r="AT211" s="1">
        <v>0.0</v>
      </c>
      <c r="AU211" s="1">
        <v>0.0</v>
      </c>
      <c r="AV211" s="1">
        <v>0.0</v>
      </c>
      <c r="AW211" s="1">
        <v>0.0</v>
      </c>
      <c r="AX211" s="1">
        <v>0.0</v>
      </c>
      <c r="AY211" s="1">
        <v>0.0</v>
      </c>
      <c r="AZ211" s="1">
        <v>0.0</v>
      </c>
      <c r="BA211" s="1">
        <v>0.0</v>
      </c>
      <c r="DF211" s="1"/>
      <c r="DH211" s="295" t="s">
        <v>1115</v>
      </c>
      <c r="DI211" s="296"/>
      <c r="DJ211" s="296"/>
      <c r="DK211" s="296"/>
      <c r="DL211" s="296"/>
      <c r="DM211" s="297">
        <v>1.532</v>
      </c>
      <c r="DN211" s="296"/>
      <c r="DO211" s="296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</row>
    <row r="212" ht="15.75" customHeight="1">
      <c r="D212" s="285" t="s">
        <v>1043</v>
      </c>
      <c r="E212" s="1"/>
      <c r="F212" s="1"/>
      <c r="G212" s="1"/>
      <c r="H212" s="1"/>
      <c r="I212" s="293" t="s">
        <v>1045</v>
      </c>
      <c r="J212" s="293" t="s">
        <v>937</v>
      </c>
      <c r="K212" s="1">
        <v>4.38</v>
      </c>
      <c r="L212" s="1">
        <v>4.83</v>
      </c>
      <c r="M212" s="286">
        <f t="shared" si="195"/>
        <v>4.605</v>
      </c>
      <c r="N212" s="285" t="s">
        <v>1043</v>
      </c>
      <c r="O212" s="98" t="s">
        <v>71</v>
      </c>
      <c r="P212" s="1"/>
      <c r="Q212" s="1"/>
      <c r="R212" s="1">
        <v>0.0</v>
      </c>
      <c r="S212" s="1">
        <v>0.0</v>
      </c>
      <c r="T212" s="1"/>
      <c r="U212" s="1"/>
      <c r="V212" s="1"/>
      <c r="W212" s="1"/>
      <c r="X212" s="292"/>
      <c r="Y212" s="287"/>
      <c r="Z212" s="1"/>
      <c r="AA212" s="1"/>
      <c r="AB212" s="1"/>
      <c r="AC212" s="1" t="s">
        <v>1048</v>
      </c>
      <c r="AD212" s="287"/>
      <c r="AE212" s="288"/>
      <c r="AF212" s="1"/>
      <c r="AG212" s="1"/>
      <c r="AH212" s="286"/>
      <c r="AI212" s="285" t="s">
        <v>1043</v>
      </c>
      <c r="AJ212" s="286">
        <v>1850.0</v>
      </c>
      <c r="AK212" s="286">
        <v>1950.0</v>
      </c>
      <c r="AL212" s="289">
        <v>8.0</v>
      </c>
      <c r="AM212" s="289">
        <v>12.0</v>
      </c>
      <c r="AO212" s="1"/>
      <c r="AP212" s="1">
        <v>0.0</v>
      </c>
      <c r="AQ212" s="1">
        <v>0.0</v>
      </c>
      <c r="AR212" s="1">
        <v>0.0</v>
      </c>
      <c r="AS212" s="1">
        <v>0.0</v>
      </c>
      <c r="AT212" s="1">
        <v>0.0</v>
      </c>
      <c r="AU212" s="1">
        <v>0.0</v>
      </c>
      <c r="AV212" s="1">
        <v>0.0</v>
      </c>
      <c r="AW212" s="1">
        <v>0.0</v>
      </c>
      <c r="AX212" s="1">
        <v>0.0</v>
      </c>
      <c r="AY212" s="1">
        <v>0.0</v>
      </c>
      <c r="AZ212" s="1">
        <v>0.0</v>
      </c>
      <c r="BA212" s="1">
        <v>0.0</v>
      </c>
      <c r="DF212" s="1"/>
      <c r="DI212" s="296"/>
      <c r="DJ212" s="296"/>
      <c r="DK212" s="296"/>
      <c r="DL212" s="296"/>
      <c r="DM212" s="296"/>
      <c r="DN212" s="296"/>
      <c r="DO212" s="296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</row>
    <row r="213" ht="15.75" customHeight="1">
      <c r="D213" s="285" t="s">
        <v>1051</v>
      </c>
      <c r="E213" s="1"/>
      <c r="F213" s="1"/>
      <c r="G213" s="1"/>
      <c r="H213" s="1"/>
      <c r="I213" s="293" t="s">
        <v>1052</v>
      </c>
      <c r="J213" s="293" t="s">
        <v>1053</v>
      </c>
      <c r="K213" s="1">
        <v>5.65</v>
      </c>
      <c r="L213" s="1">
        <v>6.23</v>
      </c>
      <c r="M213" s="286">
        <f t="shared" si="195"/>
        <v>5.94</v>
      </c>
      <c r="N213" s="285" t="s">
        <v>1051</v>
      </c>
      <c r="O213" s="98" t="s">
        <v>71</v>
      </c>
      <c r="P213" s="1"/>
      <c r="Q213" s="1"/>
      <c r="R213" s="1">
        <v>0.0</v>
      </c>
      <c r="S213" s="1">
        <v>0.0</v>
      </c>
      <c r="T213" s="1"/>
      <c r="U213" s="1"/>
      <c r="V213" s="1"/>
      <c r="W213" s="1"/>
      <c r="X213" s="292"/>
      <c r="Y213" s="287"/>
      <c r="Z213" s="1"/>
      <c r="AA213" s="1"/>
      <c r="AB213" s="1"/>
      <c r="AC213" s="1" t="s">
        <v>1059</v>
      </c>
      <c r="AD213" s="287"/>
      <c r="AE213" s="1"/>
      <c r="AF213" s="1"/>
      <c r="AG213" s="1"/>
      <c r="AH213" s="286"/>
      <c r="AI213" s="285" t="s">
        <v>1051</v>
      </c>
      <c r="AJ213" s="286">
        <v>1160.0</v>
      </c>
      <c r="AK213" s="286">
        <v>1210.0</v>
      </c>
      <c r="AL213" s="1" t="s">
        <v>785</v>
      </c>
      <c r="AM213" s="1" t="s">
        <v>786</v>
      </c>
      <c r="AO213" s="1"/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0.0</v>
      </c>
      <c r="AV213" s="1">
        <v>0.0</v>
      </c>
      <c r="AW213" s="1">
        <v>0.0</v>
      </c>
      <c r="AX213" s="1">
        <v>0.0</v>
      </c>
      <c r="AY213" s="1">
        <v>0.0</v>
      </c>
      <c r="AZ213" s="1">
        <v>0.0</v>
      </c>
      <c r="BA213" s="1">
        <v>0.0</v>
      </c>
      <c r="DF213" s="1"/>
      <c r="DH213" s="295" t="s">
        <v>1116</v>
      </c>
      <c r="DI213" s="296"/>
      <c r="DJ213" s="296"/>
      <c r="DK213" s="296"/>
      <c r="DL213" s="296"/>
      <c r="DM213" s="297">
        <v>1.52</v>
      </c>
      <c r="DN213" s="296"/>
      <c r="DO213" s="296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</row>
    <row r="214" ht="15.75" customHeight="1">
      <c r="D214" s="285" t="s">
        <v>796</v>
      </c>
      <c r="E214" s="1"/>
      <c r="F214" s="1"/>
      <c r="G214" s="1"/>
      <c r="H214" s="1"/>
      <c r="I214" s="293" t="s">
        <v>1052</v>
      </c>
      <c r="J214" s="293" t="s">
        <v>1053</v>
      </c>
      <c r="K214" s="1">
        <v>5.65</v>
      </c>
      <c r="L214" s="1">
        <v>6.23</v>
      </c>
      <c r="M214" s="286">
        <f t="shared" si="195"/>
        <v>5.94</v>
      </c>
      <c r="N214" s="285" t="s">
        <v>796</v>
      </c>
      <c r="O214" s="98" t="s">
        <v>71</v>
      </c>
      <c r="P214" s="1"/>
      <c r="Q214" s="1"/>
      <c r="R214" s="1">
        <v>0.0</v>
      </c>
      <c r="S214" s="1">
        <v>0.0</v>
      </c>
      <c r="T214" s="1"/>
      <c r="U214" s="1"/>
      <c r="V214" s="1"/>
      <c r="W214" s="1"/>
      <c r="X214" s="1"/>
      <c r="Y214" s="287"/>
      <c r="Z214" s="1"/>
      <c r="AA214" s="1"/>
      <c r="AB214" s="1"/>
      <c r="AC214" s="1" t="s">
        <v>1059</v>
      </c>
      <c r="AD214" s="287"/>
      <c r="AE214" s="288"/>
      <c r="AF214" s="1"/>
      <c r="AG214" s="1"/>
      <c r="AH214" s="286"/>
      <c r="AI214" s="285" t="s">
        <v>796</v>
      </c>
      <c r="AJ214" s="286">
        <v>960.0</v>
      </c>
      <c r="AK214" s="286">
        <v>1350.0</v>
      </c>
      <c r="AL214" s="1" t="s">
        <v>801</v>
      </c>
      <c r="AM214" s="1" t="s">
        <v>677</v>
      </c>
      <c r="AO214" s="1"/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1">
        <v>0.0</v>
      </c>
      <c r="AX214" s="1">
        <v>0.0</v>
      </c>
      <c r="AY214" s="1">
        <v>0.0</v>
      </c>
      <c r="AZ214" s="1">
        <v>0.0</v>
      </c>
      <c r="BA214" s="1">
        <v>0.0</v>
      </c>
      <c r="DF214" s="1"/>
      <c r="DI214" s="296"/>
      <c r="DJ214" s="296"/>
      <c r="DK214" s="296"/>
      <c r="DL214" s="296"/>
      <c r="DM214" s="296"/>
      <c r="DN214" s="296"/>
      <c r="DO214" s="296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</row>
    <row r="215" ht="15.75" customHeight="1">
      <c r="D215" s="285" t="s">
        <v>792</v>
      </c>
      <c r="E215" s="1"/>
      <c r="F215" s="1"/>
      <c r="G215" s="1"/>
      <c r="H215" s="1"/>
      <c r="I215" s="293" t="s">
        <v>1052</v>
      </c>
      <c r="J215" s="293" t="s">
        <v>1053</v>
      </c>
      <c r="K215" s="1">
        <v>5.65</v>
      </c>
      <c r="L215" s="1">
        <v>6.23</v>
      </c>
      <c r="M215" s="286">
        <f t="shared" si="195"/>
        <v>5.94</v>
      </c>
      <c r="N215" s="285" t="s">
        <v>792</v>
      </c>
      <c r="O215" s="98" t="s">
        <v>71</v>
      </c>
      <c r="P215" s="1"/>
      <c r="Q215" s="1"/>
      <c r="R215" s="1">
        <v>0.0</v>
      </c>
      <c r="S215" s="1">
        <v>0.0</v>
      </c>
      <c r="T215" s="1"/>
      <c r="U215" s="1"/>
      <c r="V215" s="1"/>
      <c r="W215" s="1"/>
      <c r="X215" s="1"/>
      <c r="Y215" s="287"/>
      <c r="Z215" s="1"/>
      <c r="AA215" s="1"/>
      <c r="AB215" s="1"/>
      <c r="AC215" s="1" t="s">
        <v>1059</v>
      </c>
      <c r="AD215" s="287"/>
      <c r="AE215" s="288"/>
      <c r="AF215" s="1"/>
      <c r="AG215" s="1"/>
      <c r="AH215" s="286"/>
      <c r="AI215" s="285" t="s">
        <v>792</v>
      </c>
      <c r="AJ215" s="286">
        <v>1180.0</v>
      </c>
      <c r="AK215" s="286">
        <v>1240.0</v>
      </c>
      <c r="AL215" s="1" t="s">
        <v>735</v>
      </c>
      <c r="AM215" s="1" t="s">
        <v>794</v>
      </c>
      <c r="AO215" s="1"/>
      <c r="AP215" s="1">
        <v>0.0</v>
      </c>
      <c r="AQ215" s="1">
        <v>0.0</v>
      </c>
      <c r="AR215" s="1">
        <v>0.0</v>
      </c>
      <c r="AS215" s="1">
        <v>0.0</v>
      </c>
      <c r="AT215" s="1">
        <v>0.0</v>
      </c>
      <c r="AU215" s="1">
        <v>0.0</v>
      </c>
      <c r="AV215" s="1">
        <v>0.0</v>
      </c>
      <c r="AW215" s="1">
        <v>0.0</v>
      </c>
      <c r="AX215" s="1">
        <v>0.0</v>
      </c>
      <c r="AY215" s="1">
        <v>0.0</v>
      </c>
      <c r="AZ215" s="1">
        <v>0.0</v>
      </c>
      <c r="BA215" s="1">
        <v>0.0</v>
      </c>
      <c r="DF215" s="1"/>
      <c r="DH215" s="295" t="s">
        <v>1117</v>
      </c>
      <c r="DI215" s="296"/>
      <c r="DJ215" s="296"/>
      <c r="DK215" s="296"/>
      <c r="DL215" s="296"/>
      <c r="DM215" s="297">
        <v>1.6933</v>
      </c>
      <c r="DN215" s="296"/>
      <c r="DO215" s="296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</row>
    <row r="216" ht="15.75" customHeight="1">
      <c r="D216" s="285" t="s">
        <v>787</v>
      </c>
      <c r="E216" s="1"/>
      <c r="F216" s="1"/>
      <c r="G216" s="1"/>
      <c r="H216" s="1"/>
      <c r="I216" s="293" t="s">
        <v>1052</v>
      </c>
      <c r="J216" s="293" t="s">
        <v>1053</v>
      </c>
      <c r="K216" s="1">
        <v>5.65</v>
      </c>
      <c r="L216" s="1">
        <v>6.23</v>
      </c>
      <c r="M216" s="286">
        <f t="shared" si="195"/>
        <v>5.94</v>
      </c>
      <c r="N216" s="285" t="s">
        <v>787</v>
      </c>
      <c r="O216" s="98" t="s">
        <v>71</v>
      </c>
      <c r="P216" s="1"/>
      <c r="Q216" s="1"/>
      <c r="R216" s="1">
        <v>0.0</v>
      </c>
      <c r="S216" s="1">
        <v>0.0</v>
      </c>
      <c r="T216" s="1"/>
      <c r="U216" s="1"/>
      <c r="V216" s="1"/>
      <c r="W216" s="1"/>
      <c r="X216" s="1"/>
      <c r="Y216" s="287"/>
      <c r="Z216" s="1"/>
      <c r="AA216" s="1"/>
      <c r="AB216" s="1"/>
      <c r="AC216" s="1" t="s">
        <v>1059</v>
      </c>
      <c r="AD216" s="287"/>
      <c r="AF216" s="1"/>
      <c r="AG216" s="1"/>
      <c r="AH216" s="286"/>
      <c r="AI216" s="285" t="s">
        <v>787</v>
      </c>
      <c r="AJ216" s="286">
        <v>1110.0</v>
      </c>
      <c r="AK216" s="286">
        <v>1400.0</v>
      </c>
      <c r="AL216" s="1" t="s">
        <v>790</v>
      </c>
      <c r="AM216" s="1" t="s">
        <v>791</v>
      </c>
      <c r="AO216" s="1"/>
      <c r="AP216" s="1">
        <v>0.0</v>
      </c>
      <c r="AQ216" s="1">
        <v>0.0</v>
      </c>
      <c r="AR216" s="1">
        <v>0.0</v>
      </c>
      <c r="AS216" s="1">
        <v>0.0</v>
      </c>
      <c r="AT216" s="1">
        <v>0.0</v>
      </c>
      <c r="AU216" s="1">
        <v>0.0</v>
      </c>
      <c r="AV216" s="1">
        <v>0.0</v>
      </c>
      <c r="AW216" s="1">
        <v>0.0</v>
      </c>
      <c r="AX216" s="1">
        <v>0.0</v>
      </c>
      <c r="AY216" s="1">
        <v>0.0</v>
      </c>
      <c r="AZ216" s="1">
        <v>0.0</v>
      </c>
      <c r="BA216" s="1">
        <v>0.0</v>
      </c>
      <c r="DF216" s="1"/>
      <c r="DI216" s="296"/>
      <c r="DJ216" s="296"/>
      <c r="DK216" s="296"/>
      <c r="DL216" s="296"/>
      <c r="DM216" s="296"/>
      <c r="DN216" s="296"/>
      <c r="DO216" s="296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</row>
    <row r="217" ht="15.75" customHeight="1">
      <c r="D217" s="285" t="s">
        <v>1063</v>
      </c>
      <c r="E217" s="1"/>
      <c r="F217" s="1"/>
      <c r="G217" s="1"/>
      <c r="H217" s="1"/>
      <c r="I217" s="293" t="s">
        <v>1065</v>
      </c>
      <c r="J217" s="293" t="s">
        <v>770</v>
      </c>
      <c r="K217" s="1">
        <v>1.52</v>
      </c>
      <c r="L217" s="1">
        <v>1.68</v>
      </c>
      <c r="M217" s="286">
        <f t="shared" si="195"/>
        <v>1.6</v>
      </c>
      <c r="N217" s="285" t="s">
        <v>1063</v>
      </c>
      <c r="O217" s="98" t="s">
        <v>71</v>
      </c>
      <c r="P217" s="1"/>
      <c r="Q217" s="1"/>
      <c r="R217" s="1">
        <v>0.0</v>
      </c>
      <c r="S217" s="1">
        <v>0.0</v>
      </c>
      <c r="T217" s="1"/>
      <c r="U217" s="1"/>
      <c r="V217" s="1"/>
      <c r="W217" s="1"/>
      <c r="X217" s="1"/>
      <c r="Y217" s="287"/>
      <c r="Z217" s="1"/>
      <c r="AA217" s="1"/>
      <c r="AB217" s="1"/>
      <c r="AC217" s="1" t="s">
        <v>1068</v>
      </c>
      <c r="AD217" s="287"/>
      <c r="AE217" s="288"/>
      <c r="AF217" s="1"/>
      <c r="AG217" s="1"/>
      <c r="AH217" s="286"/>
      <c r="AI217" s="285" t="s">
        <v>1063</v>
      </c>
      <c r="AJ217" s="286">
        <v>1470.0</v>
      </c>
      <c r="AK217" s="286">
        <v>1510.0</v>
      </c>
      <c r="AL217" s="289">
        <v>55.0</v>
      </c>
      <c r="AM217" s="289">
        <v>70.0</v>
      </c>
      <c r="AO217" s="1"/>
      <c r="AP217" s="1" t="s">
        <v>879</v>
      </c>
      <c r="AQ217" s="1" t="s">
        <v>880</v>
      </c>
      <c r="AR217" s="1" t="s">
        <v>881</v>
      </c>
      <c r="AS217" s="1" t="s">
        <v>882</v>
      </c>
      <c r="AT217" s="1" t="s">
        <v>677</v>
      </c>
      <c r="AU217" s="1" t="s">
        <v>883</v>
      </c>
      <c r="AV217" s="1">
        <v>0.0</v>
      </c>
      <c r="AW217" s="1">
        <v>0.0</v>
      </c>
      <c r="AX217" s="1">
        <v>0.0</v>
      </c>
      <c r="AY217" s="1">
        <v>0.0</v>
      </c>
      <c r="AZ217" s="1">
        <v>0.0</v>
      </c>
      <c r="BA217" s="1">
        <v>0.0</v>
      </c>
      <c r="DF217" s="1"/>
      <c r="DG217" s="294" t="s">
        <v>1118</v>
      </c>
      <c r="DH217" s="295" t="s">
        <v>483</v>
      </c>
      <c r="DI217" s="296"/>
      <c r="DJ217" s="296"/>
      <c r="DK217" s="296"/>
      <c r="DL217" s="296"/>
      <c r="DM217" s="297">
        <v>1.247</v>
      </c>
      <c r="DN217" s="296"/>
      <c r="DO217" s="296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</row>
    <row r="218" ht="15.75" customHeight="1">
      <c r="D218" s="285" t="s">
        <v>1075</v>
      </c>
      <c r="E218" s="1"/>
      <c r="F218" s="1"/>
      <c r="G218" s="1"/>
      <c r="H218" s="1"/>
      <c r="I218" s="293" t="s">
        <v>766</v>
      </c>
      <c r="J218" s="293" t="s">
        <v>859</v>
      </c>
      <c r="K218" s="1">
        <v>0.42</v>
      </c>
      <c r="L218" s="1">
        <v>0.46</v>
      </c>
      <c r="M218" s="286">
        <f t="shared" si="195"/>
        <v>0.44</v>
      </c>
      <c r="N218" s="285" t="s">
        <v>1075</v>
      </c>
      <c r="O218" s="98" t="s">
        <v>71</v>
      </c>
      <c r="P218" s="1"/>
      <c r="Q218" s="1"/>
      <c r="R218" s="1">
        <v>0.0</v>
      </c>
      <c r="S218" s="1">
        <v>0.0</v>
      </c>
      <c r="T218" s="1"/>
      <c r="U218" s="1"/>
      <c r="V218" s="1"/>
      <c r="W218" s="1"/>
      <c r="X218" s="1"/>
      <c r="Y218" s="287"/>
      <c r="Z218" s="1"/>
      <c r="AA218" s="1"/>
      <c r="AB218" s="1"/>
      <c r="AC218" s="1" t="s">
        <v>905</v>
      </c>
      <c r="AD218" s="287"/>
      <c r="AE218" s="288"/>
      <c r="AF218" s="1"/>
      <c r="AG218" s="1"/>
      <c r="AH218" s="286"/>
      <c r="AI218" s="285" t="s">
        <v>1075</v>
      </c>
      <c r="AJ218" s="286">
        <v>1450.0</v>
      </c>
      <c r="AK218" s="286">
        <v>1550.0</v>
      </c>
      <c r="AL218" s="289">
        <v>44.0</v>
      </c>
      <c r="AM218" s="289">
        <v>128.0</v>
      </c>
      <c r="AO218" s="1"/>
      <c r="AP218" s="1" t="s">
        <v>879</v>
      </c>
      <c r="AQ218" s="1" t="s">
        <v>880</v>
      </c>
      <c r="AR218" s="1" t="s">
        <v>881</v>
      </c>
      <c r="AS218" s="1" t="s">
        <v>882</v>
      </c>
      <c r="AT218" s="1" t="s">
        <v>677</v>
      </c>
      <c r="AU218" s="1" t="s">
        <v>883</v>
      </c>
      <c r="AV218" s="1">
        <v>0.0</v>
      </c>
      <c r="AW218" s="1">
        <v>0.0</v>
      </c>
      <c r="AX218" s="1">
        <v>0.0</v>
      </c>
      <c r="AY218" s="1">
        <v>0.0</v>
      </c>
      <c r="AZ218" s="1">
        <v>0.0</v>
      </c>
      <c r="BA218" s="1">
        <v>0.0</v>
      </c>
      <c r="DF218" s="1"/>
      <c r="DI218" s="296"/>
      <c r="DJ218" s="296"/>
      <c r="DK218" s="296"/>
      <c r="DL218" s="296"/>
      <c r="DM218" s="296"/>
      <c r="DN218" s="296"/>
      <c r="DO218" s="296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</row>
    <row r="219" ht="15.75" customHeight="1">
      <c r="D219" s="285" t="s">
        <v>1083</v>
      </c>
      <c r="E219" s="1"/>
      <c r="F219" s="1"/>
      <c r="G219" s="1"/>
      <c r="H219" s="1"/>
      <c r="I219" s="293" t="s">
        <v>1085</v>
      </c>
      <c r="J219" s="293" t="s">
        <v>783</v>
      </c>
      <c r="K219" s="1">
        <v>0.95</v>
      </c>
      <c r="L219" s="1">
        <v>1.05</v>
      </c>
      <c r="M219" s="286">
        <f t="shared" si="195"/>
        <v>1</v>
      </c>
      <c r="N219" s="285" t="s">
        <v>1083</v>
      </c>
      <c r="O219" s="98" t="s">
        <v>71</v>
      </c>
      <c r="P219" s="1"/>
      <c r="Q219" s="1"/>
      <c r="R219" s="1">
        <v>0.0</v>
      </c>
      <c r="S219" s="1">
        <v>0.0</v>
      </c>
      <c r="T219" s="1"/>
      <c r="U219" s="1"/>
      <c r="V219" s="1"/>
      <c r="W219" s="1"/>
      <c r="X219" s="1"/>
      <c r="Y219" s="287"/>
      <c r="Z219" s="1"/>
      <c r="AA219" s="1"/>
      <c r="AB219" s="1"/>
      <c r="AC219" s="1" t="s">
        <v>905</v>
      </c>
      <c r="AD219" s="287"/>
      <c r="AE219" s="288"/>
      <c r="AF219" s="1"/>
      <c r="AG219" s="1"/>
      <c r="AH219" s="286"/>
      <c r="AI219" s="285" t="s">
        <v>1083</v>
      </c>
      <c r="AJ219" s="286">
        <v>1440.0</v>
      </c>
      <c r="AK219" s="286">
        <v>1520.0</v>
      </c>
      <c r="AL219" s="289">
        <v>17.0</v>
      </c>
      <c r="AM219" s="289">
        <v>55.0</v>
      </c>
      <c r="AO219" s="1"/>
      <c r="AP219" s="1" t="s">
        <v>879</v>
      </c>
      <c r="AQ219" s="1" t="s">
        <v>880</v>
      </c>
      <c r="AR219" s="1" t="s">
        <v>881</v>
      </c>
      <c r="AS219" s="1" t="s">
        <v>882</v>
      </c>
      <c r="AT219" s="1" t="s">
        <v>677</v>
      </c>
      <c r="AU219" s="1" t="s">
        <v>883</v>
      </c>
      <c r="AV219" s="1">
        <v>0.0</v>
      </c>
      <c r="AW219" s="1">
        <v>0.0</v>
      </c>
      <c r="AX219" s="1">
        <v>0.0</v>
      </c>
      <c r="AY219" s="1">
        <v>0.0</v>
      </c>
      <c r="AZ219" s="1">
        <v>0.0</v>
      </c>
      <c r="BA219" s="1">
        <v>0.0</v>
      </c>
      <c r="DF219" s="1"/>
      <c r="DH219" s="295" t="s">
        <v>1115</v>
      </c>
      <c r="DI219" s="296"/>
      <c r="DJ219" s="296"/>
      <c r="DK219" s="296"/>
      <c r="DL219" s="296"/>
      <c r="DM219" s="297">
        <v>1.327</v>
      </c>
      <c r="DN219" s="296"/>
      <c r="DO219" s="296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</row>
    <row r="220" ht="15.75" customHeight="1">
      <c r="D220" s="285" t="s">
        <v>1091</v>
      </c>
      <c r="E220" s="1"/>
      <c r="F220" s="1"/>
      <c r="G220" s="1"/>
      <c r="H220" s="1"/>
      <c r="I220" s="293" t="s">
        <v>988</v>
      </c>
      <c r="J220" s="293" t="s">
        <v>964</v>
      </c>
      <c r="K220" s="1">
        <v>2.01</v>
      </c>
      <c r="L220" s="1">
        <v>2.22</v>
      </c>
      <c r="M220" s="286">
        <f t="shared" si="195"/>
        <v>2.115</v>
      </c>
      <c r="N220" s="285" t="s">
        <v>1091</v>
      </c>
      <c r="O220" s="98" t="s">
        <v>71</v>
      </c>
      <c r="P220" s="1"/>
      <c r="Q220" s="1"/>
      <c r="R220" s="1">
        <v>0.0</v>
      </c>
      <c r="S220" s="1">
        <v>0.0</v>
      </c>
      <c r="T220" s="1"/>
      <c r="U220" s="1"/>
      <c r="V220" s="1"/>
      <c r="W220" s="1"/>
      <c r="X220" s="1"/>
      <c r="Y220" s="287"/>
      <c r="Z220" s="1"/>
      <c r="AA220" s="1"/>
      <c r="AB220" s="1"/>
      <c r="AC220" s="1" t="s">
        <v>1096</v>
      </c>
      <c r="AD220" s="287"/>
      <c r="AE220" s="288"/>
      <c r="AF220" s="1"/>
      <c r="AG220" s="1"/>
      <c r="AH220" s="286"/>
      <c r="AI220" s="285" t="s">
        <v>1091</v>
      </c>
      <c r="AJ220" s="286">
        <v>1290.0</v>
      </c>
      <c r="AK220" s="286">
        <v>1310.0</v>
      </c>
      <c r="AL220" s="1" t="s">
        <v>1098</v>
      </c>
      <c r="AM220" s="1" t="s">
        <v>1099</v>
      </c>
      <c r="AO220" s="1"/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0.0</v>
      </c>
      <c r="AX220" s="1">
        <v>0.0</v>
      </c>
      <c r="AY220" s="1">
        <v>0.0</v>
      </c>
      <c r="AZ220" s="1">
        <v>0.0</v>
      </c>
      <c r="BA220" s="1">
        <v>0.0</v>
      </c>
      <c r="DF220" s="1"/>
      <c r="DI220" s="296"/>
      <c r="DJ220" s="296"/>
      <c r="DK220" s="296"/>
      <c r="DL220" s="296"/>
      <c r="DM220" s="296"/>
      <c r="DN220" s="296"/>
      <c r="DO220" s="296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</row>
    <row r="221" ht="15.75" customHeight="1"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DF221" s="1"/>
      <c r="DH221" s="295" t="s">
        <v>1116</v>
      </c>
      <c r="DI221" s="296"/>
      <c r="DJ221" s="296"/>
      <c r="DK221" s="296"/>
      <c r="DL221" s="296"/>
      <c r="DM221" s="297">
        <v>1.32</v>
      </c>
      <c r="DN221" s="296"/>
      <c r="DO221" s="296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</row>
    <row r="222" ht="15.75" customHeight="1"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DF222" s="1"/>
      <c r="DI222" s="296"/>
      <c r="DJ222" s="296"/>
      <c r="DK222" s="296"/>
      <c r="DL222" s="296"/>
      <c r="DM222" s="296"/>
      <c r="DN222" s="296"/>
      <c r="DO222" s="296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</row>
    <row r="223" ht="15.75" customHeight="1"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DF223" s="1"/>
      <c r="DH223" s="295" t="s">
        <v>1117</v>
      </c>
      <c r="DI223" s="296"/>
      <c r="DJ223" s="296"/>
      <c r="DK223" s="296"/>
      <c r="DL223" s="296"/>
      <c r="DM223" s="297">
        <v>1.481</v>
      </c>
      <c r="DN223" s="296"/>
      <c r="DO223" s="296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</row>
    <row r="224" ht="15.75" customHeight="1"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DF224" s="1"/>
      <c r="DI224" s="296"/>
      <c r="DJ224" s="296"/>
      <c r="DK224" s="296"/>
      <c r="DL224" s="296"/>
      <c r="DM224" s="296"/>
      <c r="DN224" s="296"/>
      <c r="DO224" s="296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</row>
    <row r="225" ht="15.75" customHeight="1"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DF225" s="1"/>
      <c r="DG225" s="298" t="s">
        <v>1119</v>
      </c>
      <c r="DH225" s="295" t="s">
        <v>483</v>
      </c>
      <c r="DI225" s="296"/>
      <c r="DJ225" s="296"/>
      <c r="DK225" s="296"/>
      <c r="DL225" s="296"/>
      <c r="DM225" s="297">
        <v>1.247</v>
      </c>
      <c r="DN225" s="296"/>
      <c r="DO225" s="296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</row>
    <row r="226" ht="15.75" customHeight="1"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DF226" s="1"/>
      <c r="DI226" s="296"/>
      <c r="DJ226" s="296"/>
      <c r="DK226" s="296"/>
      <c r="DL226" s="296"/>
      <c r="DM226" s="296"/>
      <c r="DN226" s="296"/>
      <c r="DO226" s="296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</row>
    <row r="227" ht="15.75" customHeight="1"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DF227" s="1"/>
      <c r="DH227" s="295" t="s">
        <v>1120</v>
      </c>
      <c r="DI227" s="296"/>
      <c r="DJ227" s="296"/>
      <c r="DK227" s="296"/>
      <c r="DL227" s="296"/>
      <c r="DM227" s="297">
        <v>2.868</v>
      </c>
      <c r="DN227" s="296"/>
      <c r="DO227" s="296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</row>
    <row r="228" ht="15.75" customHeight="1"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DF228" s="1"/>
      <c r="DI228" s="296"/>
      <c r="DJ228" s="296"/>
      <c r="DK228" s="296"/>
      <c r="DL228" s="296"/>
      <c r="DM228" s="296"/>
      <c r="DN228" s="296"/>
      <c r="DO228" s="296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</row>
    <row r="229" ht="15.75" customHeight="1"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DF229" s="1"/>
      <c r="DH229" s="295" t="s">
        <v>1121</v>
      </c>
      <c r="DI229" s="296"/>
      <c r="DJ229" s="296"/>
      <c r="DK229" s="296"/>
      <c r="DL229" s="296"/>
      <c r="DM229" s="297">
        <v>3.052</v>
      </c>
      <c r="DN229" s="296"/>
      <c r="DO229" s="296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</row>
    <row r="230" ht="15.75" customHeight="1"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DF230" s="1"/>
      <c r="DI230" s="296"/>
      <c r="DJ230" s="296"/>
      <c r="DK230" s="296"/>
      <c r="DL230" s="296"/>
      <c r="DM230" s="296"/>
      <c r="DN230" s="296"/>
      <c r="DO230" s="296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</row>
    <row r="231" ht="15.75" customHeight="1"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DF231" s="1"/>
      <c r="DH231" s="295" t="s">
        <v>1122</v>
      </c>
      <c r="DI231" s="296"/>
      <c r="DJ231" s="296"/>
      <c r="DK231" s="296"/>
      <c r="DL231" s="296"/>
      <c r="DM231" s="297">
        <v>3.036</v>
      </c>
      <c r="DN231" s="296"/>
      <c r="DO231" s="296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</row>
    <row r="232" ht="15.75" customHeight="1"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DF232" s="1"/>
      <c r="DI232" s="296"/>
      <c r="DJ232" s="296"/>
      <c r="DK232" s="296"/>
      <c r="DL232" s="296"/>
      <c r="DM232" s="296"/>
      <c r="DN232" s="296"/>
      <c r="DO232" s="296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</row>
    <row r="233" ht="15.75" customHeight="1"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DF233" s="1"/>
      <c r="DH233" s="295" t="s">
        <v>1123</v>
      </c>
      <c r="DI233" s="296"/>
      <c r="DJ233" s="296"/>
      <c r="DK233" s="296"/>
      <c r="DL233" s="296"/>
      <c r="DM233" s="297">
        <v>3.406</v>
      </c>
      <c r="DN233" s="296"/>
      <c r="DO233" s="296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</row>
    <row r="234" ht="15.75" customHeight="1"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DF234" s="1"/>
      <c r="DI234" s="296"/>
      <c r="DJ234" s="296"/>
      <c r="DK234" s="296"/>
      <c r="DL234" s="296"/>
      <c r="DM234" s="296"/>
      <c r="DN234" s="296"/>
      <c r="DO234" s="296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</row>
    <row r="235" ht="15.75" customHeight="1"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DF235" s="1"/>
      <c r="DH235" s="295" t="s">
        <v>1124</v>
      </c>
      <c r="DI235" s="296"/>
      <c r="DJ235" s="296"/>
      <c r="DK235" s="296"/>
      <c r="DL235" s="296"/>
      <c r="DM235" s="297">
        <v>0.605</v>
      </c>
      <c r="DN235" s="296"/>
      <c r="DO235" s="296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</row>
    <row r="236" ht="15.75" customHeight="1"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DF236" s="1"/>
      <c r="DI236" s="296"/>
      <c r="DJ236" s="296"/>
      <c r="DK236" s="296"/>
      <c r="DL236" s="296"/>
      <c r="DM236" s="296"/>
      <c r="DN236" s="296"/>
      <c r="DO236" s="296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</row>
    <row r="237" ht="15.75" customHeight="1"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DF237" s="1"/>
      <c r="DH237" s="295" t="s">
        <v>1125</v>
      </c>
      <c r="DI237" s="296"/>
      <c r="DJ237" s="296"/>
      <c r="DK237" s="296"/>
      <c r="DL237" s="296"/>
      <c r="DM237" s="297">
        <v>1.383</v>
      </c>
      <c r="DN237" s="296"/>
      <c r="DO237" s="296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</row>
    <row r="238" ht="15.75" customHeight="1"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DF238" s="1"/>
      <c r="DI238" s="296"/>
      <c r="DJ238" s="296"/>
      <c r="DK238" s="296"/>
      <c r="DL238" s="296"/>
      <c r="DM238" s="296"/>
      <c r="DN238" s="296"/>
      <c r="DO238" s="296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</row>
    <row r="239" ht="15.75" customHeight="1"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DF239" s="1"/>
      <c r="DH239" s="295" t="s">
        <v>1126</v>
      </c>
      <c r="DI239" s="296"/>
      <c r="DJ239" s="296"/>
      <c r="DK239" s="296"/>
      <c r="DL239" s="296"/>
      <c r="DM239" s="297">
        <v>1.255</v>
      </c>
      <c r="DN239" s="296"/>
      <c r="DO239" s="296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</row>
    <row r="240" ht="15.75" customHeight="1"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DF240" s="1"/>
      <c r="DG240" s="299"/>
      <c r="DH240" s="299"/>
      <c r="DI240" s="300"/>
      <c r="DJ240" s="300"/>
      <c r="DK240" s="300"/>
      <c r="DL240" s="300"/>
      <c r="DM240" s="300"/>
      <c r="DN240" s="300"/>
      <c r="DO240" s="296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</row>
    <row r="241" ht="15.75" customHeight="1"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DF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</row>
    <row r="242" ht="15.75" customHeight="1"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DF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</row>
    <row r="243" ht="15.75" customHeight="1"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DF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</row>
    <row r="244" ht="15.75" customHeight="1"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DF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</row>
    <row r="245" ht="15.75" customHeight="1"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DF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</row>
    <row r="246" ht="15.75" customHeight="1"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DF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</row>
    <row r="247" ht="15.75" customHeight="1"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DF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</row>
    <row r="248" ht="15.75" customHeight="1"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DF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</row>
    <row r="249" ht="15.75" customHeight="1"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DF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</row>
    <row r="250" ht="15.75" customHeight="1"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DF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</row>
    <row r="251" ht="15.75" customHeight="1"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DF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</row>
    <row r="252" ht="15.75" customHeight="1"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DF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</row>
    <row r="253" ht="15.75" customHeight="1"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DF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</row>
    <row r="254" ht="15.75" customHeight="1"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DF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</row>
    <row r="255" ht="15.75" customHeight="1"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DF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</row>
    <row r="256" ht="15.75" customHeight="1"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DF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</row>
    <row r="257" ht="15.75" customHeight="1"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DF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</row>
    <row r="258" ht="15.75" customHeight="1"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DF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</row>
    <row r="259" ht="15.75" customHeight="1"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DF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</row>
    <row r="260" ht="15.75" customHeight="1"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DF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</row>
    <row r="261" ht="15.75" customHeight="1"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DF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</row>
    <row r="262" ht="15.75" customHeight="1"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DF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</row>
    <row r="263" ht="15.75" customHeight="1"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DF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</row>
    <row r="264" ht="15.75" customHeight="1"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DF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</row>
    <row r="265" ht="15.75" customHeight="1"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DF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</row>
    <row r="266" ht="15.75" customHeight="1"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DF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</row>
    <row r="267" ht="15.75" customHeight="1"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DF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</row>
    <row r="268" ht="15.75" customHeight="1"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DF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</row>
    <row r="269" ht="15.75" customHeight="1"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DF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</row>
    <row r="270" ht="15.75" customHeight="1"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DF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</row>
    <row r="271" ht="15.75" customHeight="1"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DF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</row>
    <row r="272" ht="15.75" customHeight="1"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DF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</row>
    <row r="273" ht="15.75" customHeight="1"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DF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</row>
    <row r="274" ht="15.75" customHeight="1"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DF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</row>
    <row r="275" ht="15.75" customHeight="1"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DF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</row>
    <row r="276" ht="15.75" customHeight="1"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DF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</row>
    <row r="277" ht="15.75" customHeight="1"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DF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</row>
    <row r="278" ht="15.75" customHeight="1"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DF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</row>
    <row r="279" ht="15.75" customHeight="1"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DF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</row>
    <row r="280" ht="15.75" customHeight="1"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DF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</row>
    <row r="281" ht="15.75" customHeight="1"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DF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</row>
    <row r="282" ht="15.75" customHeight="1"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DF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</row>
    <row r="283" ht="15.75" customHeight="1"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DF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</row>
    <row r="284" ht="15.75" customHeight="1"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DF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</row>
    <row r="285" ht="15.75" customHeight="1"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DF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</row>
    <row r="286" ht="15.75" customHeight="1"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DF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</row>
    <row r="287" ht="15.75" customHeight="1"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DF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</row>
    <row r="288" ht="15.75" customHeight="1"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DF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</row>
    <row r="289" ht="15.75" customHeight="1"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DF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</row>
    <row r="290" ht="15.75" customHeight="1"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DF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</row>
    <row r="291" ht="15.75" customHeight="1"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DF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</row>
    <row r="292" ht="15.75" customHeight="1"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DF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</row>
    <row r="293" ht="15.75" customHeight="1"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DF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</row>
    <row r="294" ht="15.75" customHeight="1"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DF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</row>
    <row r="295" ht="15.75" customHeight="1"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DF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</row>
    <row r="296" ht="15.75" customHeight="1"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DF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</row>
    <row r="297" ht="15.75" customHeight="1"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DF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</row>
    <row r="298" ht="15.75" customHeight="1"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DF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</row>
    <row r="299" ht="15.75" customHeight="1"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DF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</row>
    <row r="300" ht="15.75" customHeight="1"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DF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</row>
    <row r="301" ht="15.75" customHeight="1"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DF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</row>
    <row r="302" ht="15.75" customHeight="1"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DF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</row>
    <row r="303" ht="15.75" customHeight="1"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DF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</row>
    <row r="304" ht="15.75" customHeight="1"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DF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</row>
    <row r="305" ht="15.75" customHeight="1"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DF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</row>
    <row r="306" ht="15.75" customHeight="1"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DF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</row>
    <row r="307" ht="15.75" customHeight="1"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DF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</row>
    <row r="308" ht="15.75" customHeight="1"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DF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</row>
    <row r="309" ht="15.75" customHeight="1"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DF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</row>
    <row r="310" ht="15.75" customHeight="1"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DF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</row>
    <row r="311" ht="15.75" customHeight="1"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DF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</row>
    <row r="312" ht="15.75" customHeight="1"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DF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</row>
    <row r="313" ht="15.75" customHeight="1"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DF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</row>
    <row r="314" ht="15.75" customHeight="1"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DF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</row>
  </sheetData>
  <mergeCells count="121">
    <mergeCell ref="AT19:AU19"/>
    <mergeCell ref="AX19:AY19"/>
    <mergeCell ref="BP19:BQ19"/>
    <mergeCell ref="BR19:BS19"/>
    <mergeCell ref="BT19:BU19"/>
    <mergeCell ref="BV19:BW19"/>
    <mergeCell ref="Y2:Z2"/>
    <mergeCell ref="AA2:AB2"/>
    <mergeCell ref="ED5:FB13"/>
    <mergeCell ref="CG13:DE21"/>
    <mergeCell ref="GB13:GZ21"/>
    <mergeCell ref="AC19:AD19"/>
    <mergeCell ref="AE19:AF19"/>
    <mergeCell ref="BX19:BY19"/>
    <mergeCell ref="AG19:AH19"/>
    <mergeCell ref="AI19:AJ19"/>
    <mergeCell ref="AK19:AL19"/>
    <mergeCell ref="AN19:AO19"/>
    <mergeCell ref="AP19:AQ19"/>
    <mergeCell ref="AR19:AS19"/>
    <mergeCell ref="BD19:BE19"/>
    <mergeCell ref="BF19:BG19"/>
    <mergeCell ref="BH19:BI19"/>
    <mergeCell ref="BJ19:BK19"/>
    <mergeCell ref="N1:AB1"/>
    <mergeCell ref="A2:A30"/>
    <mergeCell ref="B2:C2"/>
    <mergeCell ref="M2:M3"/>
    <mergeCell ref="N2:P2"/>
    <mergeCell ref="Q2:U2"/>
    <mergeCell ref="V2:X2"/>
    <mergeCell ref="BZ29:CA29"/>
    <mergeCell ref="CB29:CC29"/>
    <mergeCell ref="CH30:DE30"/>
    <mergeCell ref="BL19:BM19"/>
    <mergeCell ref="BN19:BO19"/>
    <mergeCell ref="CH27:CJ27"/>
    <mergeCell ref="CK27:CO27"/>
    <mergeCell ref="CP27:CR27"/>
    <mergeCell ref="CS27:CT27"/>
    <mergeCell ref="CU27:CV27"/>
    <mergeCell ref="AC29:AD29"/>
    <mergeCell ref="AE29:AF29"/>
    <mergeCell ref="AG29:AH29"/>
    <mergeCell ref="AI29:AJ29"/>
    <mergeCell ref="AK29:AL29"/>
    <mergeCell ref="AN29:AO29"/>
    <mergeCell ref="AP29:AQ29"/>
    <mergeCell ref="AR29:AS29"/>
    <mergeCell ref="AT29:AU29"/>
    <mergeCell ref="AX29:AY29"/>
    <mergeCell ref="BD29:BE29"/>
    <mergeCell ref="BF29:BG29"/>
    <mergeCell ref="EE30:FB30"/>
    <mergeCell ref="GC30:GZ30"/>
    <mergeCell ref="B28:C29"/>
    <mergeCell ref="D28:M29"/>
    <mergeCell ref="AC28:AL28"/>
    <mergeCell ref="AM28:AS28"/>
    <mergeCell ref="AT28:BA28"/>
    <mergeCell ref="BB28:BE28"/>
    <mergeCell ref="BF28:BM28"/>
    <mergeCell ref="BL29:BM29"/>
    <mergeCell ref="AL190:AM190"/>
    <mergeCell ref="AN190:AO190"/>
    <mergeCell ref="DG209:DG215"/>
    <mergeCell ref="DG217:DG223"/>
    <mergeCell ref="DG225:DG239"/>
    <mergeCell ref="R190:S190"/>
    <mergeCell ref="T190:U190"/>
    <mergeCell ref="V190:W190"/>
    <mergeCell ref="Z190:AA190"/>
    <mergeCell ref="AF190:AG190"/>
    <mergeCell ref="AH190:AI190"/>
    <mergeCell ref="AJ190:AK190"/>
    <mergeCell ref="DI35:DI39"/>
    <mergeCell ref="DI54:DI61"/>
    <mergeCell ref="DI43:DI46"/>
    <mergeCell ref="DH50:DH65"/>
    <mergeCell ref="DH37:DH49"/>
    <mergeCell ref="BH29:BI29"/>
    <mergeCell ref="BJ29:BK29"/>
    <mergeCell ref="DK31:DM31"/>
    <mergeCell ref="DN31:DP31"/>
    <mergeCell ref="DQ31:DR32"/>
    <mergeCell ref="CG30:CG66"/>
    <mergeCell ref="ED30:ED66"/>
    <mergeCell ref="GB30:GB66"/>
    <mergeCell ref="DO70:DP71"/>
    <mergeCell ref="DQ70:DQ71"/>
    <mergeCell ref="DH69:DP69"/>
    <mergeCell ref="DH70:DH72"/>
    <mergeCell ref="DI70:DK71"/>
    <mergeCell ref="DL70:DN71"/>
    <mergeCell ref="DG69:DG72"/>
    <mergeCell ref="DG75:DG78"/>
    <mergeCell ref="DG79:DG82"/>
    <mergeCell ref="DG85:DG89"/>
    <mergeCell ref="DG91:DG92"/>
    <mergeCell ref="DG94:DG95"/>
    <mergeCell ref="DG97:DG100"/>
    <mergeCell ref="DG101:DG112"/>
    <mergeCell ref="B116:B121"/>
    <mergeCell ref="AX120:AY120"/>
    <mergeCell ref="AZ120:BA120"/>
    <mergeCell ref="O189:U189"/>
    <mergeCell ref="V189:AC189"/>
    <mergeCell ref="AD189:AG189"/>
    <mergeCell ref="AH189:AO189"/>
    <mergeCell ref="E189:N189"/>
    <mergeCell ref="E190:F190"/>
    <mergeCell ref="G190:H190"/>
    <mergeCell ref="I190:J190"/>
    <mergeCell ref="K190:L190"/>
    <mergeCell ref="M190:N190"/>
    <mergeCell ref="P190:Q190"/>
    <mergeCell ref="DG116:DG133"/>
    <mergeCell ref="DI62:DI63"/>
    <mergeCell ref="DI47:DI49"/>
    <mergeCell ref="DI50:DI53"/>
    <mergeCell ref="DI40:DI42"/>
  </mergeCell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2022-06-14T14:50:00Z</dcterms:created>
  <dc:creator>Alexey SELIN</dc:creator>
</cp:coreProperties>
</file>