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EB98C6CC-6BC5-674B-840F-1BF3AA6DCACE}" xr6:coauthVersionLast="46" xr6:coauthVersionMax="46" xr10:uidLastSave="{00000000-0000-0000-0000-000000000000}"/>
  <bookViews>
    <workbookView xWindow="0" yWindow="500" windowWidth="22260" windowHeight="12640" xr2:uid="{00000000-000D-0000-FFFF-FFFF00000000}"/>
  </bookViews>
  <sheets>
    <sheet name="Аркуш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 s="1"/>
  <c r="N14" i="1"/>
  <c r="N13" i="1"/>
  <c r="N11" i="1"/>
  <c r="N12" i="1" s="1"/>
  <c r="N7" i="1"/>
  <c r="N6" i="1"/>
  <c r="N5" i="1"/>
  <c r="O3" i="1"/>
  <c r="N4" i="1"/>
  <c r="N3" i="1"/>
  <c r="O2" i="1"/>
  <c r="N2" i="1"/>
  <c r="N15" i="1" l="1"/>
  <c r="N8" i="1"/>
  <c r="O16" i="1"/>
  <c r="P16" i="1"/>
  <c r="Q16" i="1"/>
  <c r="Q17" i="1" s="1"/>
  <c r="R16" i="1"/>
  <c r="S16" i="1"/>
  <c r="T16" i="1"/>
  <c r="U16" i="1"/>
  <c r="U17" i="1" s="1"/>
  <c r="O14" i="1"/>
  <c r="P14" i="1"/>
  <c r="Q14" i="1"/>
  <c r="R14" i="1"/>
  <c r="S14" i="1"/>
  <c r="T14" i="1"/>
  <c r="U14" i="1"/>
  <c r="O13" i="1"/>
  <c r="P13" i="1"/>
  <c r="Q13" i="1"/>
  <c r="R13" i="1"/>
  <c r="S13" i="1"/>
  <c r="T13" i="1"/>
  <c r="U13" i="1"/>
  <c r="Q6" i="1"/>
  <c r="U6" i="1"/>
  <c r="O5" i="1"/>
  <c r="O6" i="1" s="1"/>
  <c r="P5" i="1"/>
  <c r="P6" i="1" s="1"/>
  <c r="Q5" i="1"/>
  <c r="R5" i="1"/>
  <c r="R6" i="1" s="1"/>
  <c r="S5" i="1"/>
  <c r="S6" i="1" s="1"/>
  <c r="T5" i="1"/>
  <c r="T6" i="1" s="1"/>
  <c r="U5" i="1"/>
  <c r="O11" i="1"/>
  <c r="O12" i="1" s="1"/>
  <c r="O15" i="1" s="1"/>
  <c r="P11" i="1"/>
  <c r="P12" i="1" s="1"/>
  <c r="Q11" i="1"/>
  <c r="Q12" i="1" s="1"/>
  <c r="R11" i="1"/>
  <c r="R12" i="1" s="1"/>
  <c r="S11" i="1"/>
  <c r="S12" i="1" s="1"/>
  <c r="T11" i="1"/>
  <c r="T12" i="1" s="1"/>
  <c r="U11" i="1"/>
  <c r="U12" i="1" s="1"/>
  <c r="O7" i="1"/>
  <c r="P7" i="1"/>
  <c r="Q7" i="1"/>
  <c r="R7" i="1"/>
  <c r="S7" i="1"/>
  <c r="T7" i="1"/>
  <c r="U7" i="1"/>
  <c r="O4" i="1"/>
  <c r="O8" i="1" s="1"/>
  <c r="P4" i="1"/>
  <c r="Q4" i="1"/>
  <c r="R4" i="1"/>
  <c r="S4" i="1"/>
  <c r="T4" i="1"/>
  <c r="U4" i="1"/>
  <c r="P2" i="1"/>
  <c r="P3" i="1" s="1"/>
  <c r="P15" i="1" s="1"/>
  <c r="Q2" i="1"/>
  <c r="Q3" i="1" s="1"/>
  <c r="Q15" i="1" s="1"/>
  <c r="R2" i="1"/>
  <c r="R3" i="1" s="1"/>
  <c r="S2" i="1"/>
  <c r="S3" i="1" s="1"/>
  <c r="S15" i="1" s="1"/>
  <c r="T2" i="1"/>
  <c r="T3" i="1" s="1"/>
  <c r="T15" i="1" s="1"/>
  <c r="U2" i="1"/>
  <c r="U3" i="1" s="1"/>
  <c r="U15" i="1" s="1"/>
  <c r="R15" i="1" l="1"/>
  <c r="R8" i="1"/>
  <c r="T17" i="1"/>
  <c r="P17" i="1"/>
  <c r="O18" i="1"/>
  <c r="O20" i="1" s="1"/>
  <c r="S17" i="1"/>
  <c r="O17" i="1"/>
  <c r="R17" i="1"/>
  <c r="T8" i="1"/>
  <c r="T18" i="1" s="1"/>
  <c r="T20" i="1" s="1"/>
  <c r="P8" i="1"/>
  <c r="S8" i="1"/>
  <c r="S18" i="1" s="1"/>
  <c r="S20" i="1" s="1"/>
  <c r="U8" i="1"/>
  <c r="U18" i="1" s="1"/>
  <c r="U20" i="1" s="1"/>
  <c r="Q8" i="1"/>
  <c r="Q18" i="1" s="1"/>
  <c r="Q20" i="1" s="1"/>
  <c r="N18" i="1"/>
  <c r="N20" i="1" s="1"/>
  <c r="P18" i="1" l="1"/>
  <c r="P20" i="1" s="1"/>
  <c r="R18" i="1"/>
  <c r="R20" i="1" s="1"/>
  <c r="N19" i="1" s="1"/>
</calcChain>
</file>

<file path=xl/sharedStrings.xml><?xml version="1.0" encoding="utf-8"?>
<sst xmlns="http://schemas.openxmlformats.org/spreadsheetml/2006/main" count="45" uniqueCount="44">
  <si>
    <t>Среднегеометрические частоты октавных полос, Гц</t>
  </si>
  <si>
    <t>Ограждение</t>
  </si>
  <si>
    <t>Октавная полоса со среднегеометрической частотой, Гц</t>
  </si>
  <si>
    <t>Сталь</t>
  </si>
  <si>
    <t>Сталь + СГМ-изол И8</t>
  </si>
  <si>
    <t>Сталь + 2-х сл. СГМ-изол И8</t>
  </si>
  <si>
    <t>Силикатное  стекло толщиной 3 мм</t>
  </si>
  <si>
    <t>Силикатное  стекло толщиной 6 мм</t>
  </si>
  <si>
    <t>Органическое стекло толщиной 4 мм</t>
  </si>
  <si>
    <t>Органическое стекло толщиной 10 мм</t>
  </si>
  <si>
    <t>Органическое стекло толщиной 18 мм</t>
  </si>
  <si>
    <t>Органическое стекло толщиной 36 мм</t>
  </si>
  <si>
    <t>Конструкция</t>
  </si>
  <si>
    <t>Капот</t>
  </si>
  <si>
    <t>Кабина (со звукопоглощением)</t>
  </si>
  <si>
    <t>Sкап=</t>
  </si>
  <si>
    <t xml:space="preserve"> Sпер=</t>
  </si>
  <si>
    <t>Вкап1</t>
  </si>
  <si>
    <t>b1</t>
  </si>
  <si>
    <t>3Ипер, дБ</t>
  </si>
  <si>
    <t>Lкаб</t>
  </si>
  <si>
    <t>Lкаб ДВС пер, дБА</t>
  </si>
  <si>
    <t>b3</t>
  </si>
  <si>
    <t>Sкаб=</t>
  </si>
  <si>
    <t>Sкабi=</t>
  </si>
  <si>
    <t>Aкаб1</t>
  </si>
  <si>
    <t>Aкаб2</t>
  </si>
  <si>
    <t>3Икап2</t>
  </si>
  <si>
    <t>3Икаб2</t>
  </si>
  <si>
    <t>Lкаб ДВС кап</t>
  </si>
  <si>
    <t>Rвып</t>
  </si>
  <si>
    <t>rвып</t>
  </si>
  <si>
    <t xml:space="preserve">а1 </t>
  </si>
  <si>
    <t>Lкаб вып</t>
  </si>
  <si>
    <t>Lкаб об</t>
  </si>
  <si>
    <t>, дБ</t>
  </si>
  <si>
    <t>С(ɷ)1</t>
  </si>
  <si>
    <t>A(ɷ)3</t>
  </si>
  <si>
    <r>
      <t>А1(ɷ</t>
    </r>
    <r>
      <rPr>
        <sz val="12.65"/>
        <color theme="1"/>
        <rFont val="Times New Roman"/>
        <family val="1"/>
        <charset val="204"/>
      </rPr>
      <t>)</t>
    </r>
  </si>
  <si>
    <t>материал обшивки</t>
  </si>
  <si>
    <t xml:space="preserve">частоты </t>
  </si>
  <si>
    <t>10^(10*L)</t>
  </si>
  <si>
    <t>самая главная цифра. Вывод.</t>
  </si>
  <si>
    <t>для удобства расчета строчка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</si>
</sst>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65"/>
      <color theme="1"/>
      <name val="Times New Roman"/>
      <family val="1"/>
      <charset val="204"/>
    </font>
    <font>
      <sz val="11"/>
      <color rgb="FFC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3C7EB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0" borderId="2" xfId="0" applyFont="1" applyBorder="1" applyAlignment="1">
      <alignment vertical="top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NumberFormat="1" applyFont="1"/>
    <xf numFmtId="0" fontId="1" fillId="0" borderId="0" xfId="0" applyFont="1" applyBorder="1" applyAlignment="1">
      <alignment horizontal="center" vertical="center"/>
    </xf>
    <xf numFmtId="164" fontId="3" fillId="5" borderId="0" xfId="0" applyNumberFormat="1" applyFont="1" applyFill="1"/>
    <xf numFmtId="0" fontId="3" fillId="5" borderId="0" xfId="0" applyFont="1" applyFill="1"/>
    <xf numFmtId="0" fontId="5" fillId="5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3C7EB"/>
      <color rgb="FFC48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396240</xdr:colOff>
      <xdr:row>2</xdr:row>
      <xdr:rowOff>198120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"/>
          <a:ext cx="3962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403860</xdr:colOff>
      <xdr:row>3</xdr:row>
      <xdr:rowOff>175260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"/>
          <a:ext cx="403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12</xdr:col>
      <xdr:colOff>129540</xdr:colOff>
      <xdr:row>20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40892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zoomScale="115" zoomScaleNormal="115" workbookViewId="0">
      <selection activeCell="K8" sqref="K8"/>
    </sheetView>
  </sheetViews>
  <sheetFormatPr baseColWidth="10" defaultColWidth="8.83203125" defaultRowHeight="15" x14ac:dyDescent="0.2"/>
  <cols>
    <col min="2" max="9" width="9" bestFit="1" customWidth="1"/>
    <col min="11" max="11" width="9" bestFit="1" customWidth="1"/>
    <col min="13" max="13" width="16.83203125" bestFit="1" customWidth="1"/>
    <col min="14" max="14" width="12.6640625" bestFit="1" customWidth="1"/>
    <col min="15" max="18" width="9" bestFit="1" customWidth="1"/>
    <col min="19" max="20" width="11.5" bestFit="1" customWidth="1"/>
    <col min="21" max="21" width="9" bestFit="1" customWidth="1"/>
    <col min="23" max="23" width="17.5" bestFit="1" customWidth="1"/>
  </cols>
  <sheetData>
    <row r="1" spans="1:26" ht="17" thickBot="1" x14ac:dyDescent="0.25">
      <c r="A1" s="23"/>
      <c r="B1" s="25" t="s">
        <v>0</v>
      </c>
      <c r="C1" s="26"/>
      <c r="D1" s="26"/>
      <c r="E1" s="26"/>
      <c r="F1" s="26"/>
      <c r="G1" s="26"/>
      <c r="H1" s="26"/>
      <c r="I1" s="27"/>
      <c r="J1" s="9" t="s">
        <v>15</v>
      </c>
      <c r="K1" s="12">
        <v>3.1</v>
      </c>
      <c r="L1" s="9"/>
      <c r="M1" s="9"/>
      <c r="N1" s="1">
        <v>63</v>
      </c>
      <c r="O1" s="1">
        <v>125</v>
      </c>
      <c r="P1" s="1">
        <v>250</v>
      </c>
      <c r="Q1" s="1">
        <v>500</v>
      </c>
      <c r="R1" s="1">
        <v>1000</v>
      </c>
      <c r="S1" s="1">
        <v>2000</v>
      </c>
      <c r="T1" s="1">
        <v>4000</v>
      </c>
      <c r="U1" s="1">
        <v>8000</v>
      </c>
      <c r="V1" s="9"/>
      <c r="W1" s="18" t="s">
        <v>40</v>
      </c>
      <c r="X1" s="9"/>
      <c r="Y1" s="9"/>
      <c r="Z1" s="9"/>
    </row>
    <row r="2" spans="1:26" ht="17" thickBot="1" x14ac:dyDescent="0.25">
      <c r="A2" s="24"/>
      <c r="B2" s="1">
        <v>63</v>
      </c>
      <c r="C2" s="1">
        <v>125</v>
      </c>
      <c r="D2" s="1">
        <v>250</v>
      </c>
      <c r="E2" s="1">
        <v>500</v>
      </c>
      <c r="F2" s="1">
        <v>1000</v>
      </c>
      <c r="G2" s="1">
        <v>2000</v>
      </c>
      <c r="H2" s="1">
        <v>4000</v>
      </c>
      <c r="I2" s="1">
        <v>8000</v>
      </c>
      <c r="J2" s="9" t="s">
        <v>16</v>
      </c>
      <c r="K2" s="13">
        <v>1.35</v>
      </c>
      <c r="L2" s="9"/>
      <c r="M2" s="9" t="s">
        <v>17</v>
      </c>
      <c r="N2" s="20">
        <f>(B22*$K$1)/(1-B22)</f>
        <v>0.72716049382716053</v>
      </c>
      <c r="O2" s="20">
        <f>(C22*$K$1)/(1-C22)</f>
        <v>0.87435897435897436</v>
      </c>
      <c r="P2" s="20">
        <f t="shared" ref="P2:U2" si="0">(D22*$K$1)/(1-D22)</f>
        <v>1.0333333333333334</v>
      </c>
      <c r="Q2" s="20">
        <f t="shared" si="0"/>
        <v>1.1465753424657537</v>
      </c>
      <c r="R2" s="20">
        <f t="shared" si="0"/>
        <v>1.3285714285714285</v>
      </c>
      <c r="S2" s="20">
        <f t="shared" si="0"/>
        <v>1.3927536231884059</v>
      </c>
      <c r="T2" s="20">
        <f t="shared" si="0"/>
        <v>1.5268656716417914</v>
      </c>
      <c r="U2" s="20">
        <f t="shared" si="0"/>
        <v>1.6692307692307691</v>
      </c>
      <c r="V2" s="9"/>
      <c r="W2" s="9"/>
      <c r="X2" s="9"/>
      <c r="Y2" s="9"/>
      <c r="Z2" s="9"/>
    </row>
    <row r="3" spans="1:26" ht="17" thickBot="1" x14ac:dyDescent="0.25">
      <c r="A3" s="2"/>
      <c r="B3" s="16">
        <v>103</v>
      </c>
      <c r="C3" s="16">
        <v>102</v>
      </c>
      <c r="D3" s="16">
        <v>100</v>
      </c>
      <c r="E3" s="16">
        <v>101</v>
      </c>
      <c r="F3" s="16">
        <v>100</v>
      </c>
      <c r="G3" s="16">
        <v>100</v>
      </c>
      <c r="H3" s="16">
        <v>99</v>
      </c>
      <c r="I3" s="16">
        <v>98</v>
      </c>
      <c r="J3" s="9" t="s">
        <v>23</v>
      </c>
      <c r="K3" s="13">
        <v>18.39</v>
      </c>
      <c r="L3" s="9"/>
      <c r="M3" s="9" t="s">
        <v>36</v>
      </c>
      <c r="N3" s="20">
        <f>10*LOG((1.5/(1*3.14*1.1*1.1))+(2/N2))</f>
        <v>4.9765152944252566</v>
      </c>
      <c r="O3" s="20">
        <f>10*LOG((1.5/(1*3.14*1.1*1.1))+(2/O2))</f>
        <v>4.2848941078409464</v>
      </c>
      <c r="P3" s="20">
        <f t="shared" ref="P3:U3" si="1">10*LOG((1.5/(1*3.14*1.1*1.1))+(2/P2))</f>
        <v>3.674086761736195</v>
      </c>
      <c r="Q3" s="20">
        <f t="shared" si="1"/>
        <v>3.3023599057382191</v>
      </c>
      <c r="R3" s="20">
        <f t="shared" si="1"/>
        <v>2.7879371943058464</v>
      </c>
      <c r="S3" s="20">
        <f t="shared" si="1"/>
        <v>2.626416963274063</v>
      </c>
      <c r="T3" s="20">
        <f t="shared" si="1"/>
        <v>2.3164085361386419</v>
      </c>
      <c r="U3" s="20">
        <f t="shared" si="1"/>
        <v>2.0220374211822101</v>
      </c>
      <c r="V3" s="9"/>
      <c r="W3" s="9"/>
      <c r="X3" s="9"/>
      <c r="Y3" s="9"/>
      <c r="Z3" s="9"/>
    </row>
    <row r="4" spans="1:26" ht="17" thickBot="1" x14ac:dyDescent="0.25">
      <c r="A4" s="10"/>
      <c r="B4" s="16">
        <v>62</v>
      </c>
      <c r="C4" s="16">
        <v>67</v>
      </c>
      <c r="D4" s="16">
        <v>72</v>
      </c>
      <c r="E4" s="16">
        <v>77</v>
      </c>
      <c r="F4" s="16">
        <v>77</v>
      </c>
      <c r="G4" s="16">
        <v>74</v>
      </c>
      <c r="H4" s="16">
        <v>68</v>
      </c>
      <c r="I4" s="16">
        <v>64</v>
      </c>
      <c r="J4" s="9" t="s">
        <v>24</v>
      </c>
      <c r="K4" s="13">
        <v>12.3</v>
      </c>
      <c r="L4" s="9"/>
      <c r="M4" s="9" t="s">
        <v>18</v>
      </c>
      <c r="N4" s="21">
        <f>10*LOG($K$2/$K$1)</f>
        <v>-3.6102792533926658</v>
      </c>
      <c r="O4" s="21">
        <f t="shared" ref="O4:U4" si="2">10*LOG($K$2/$K$1)</f>
        <v>-3.6102792533926658</v>
      </c>
      <c r="P4" s="21">
        <f t="shared" si="2"/>
        <v>-3.6102792533926658</v>
      </c>
      <c r="Q4" s="21">
        <f t="shared" si="2"/>
        <v>-3.6102792533926658</v>
      </c>
      <c r="R4" s="21">
        <f t="shared" si="2"/>
        <v>-3.6102792533926658</v>
      </c>
      <c r="S4" s="21">
        <f t="shared" si="2"/>
        <v>-3.6102792533926658</v>
      </c>
      <c r="T4" s="21">
        <f t="shared" si="2"/>
        <v>-3.6102792533926658</v>
      </c>
      <c r="U4" s="21">
        <f t="shared" si="2"/>
        <v>-3.6102792533926658</v>
      </c>
      <c r="V4" s="9"/>
      <c r="W4" s="9"/>
      <c r="X4" s="9"/>
      <c r="Y4" s="9"/>
      <c r="Z4" s="9"/>
    </row>
    <row r="5" spans="1:26" ht="16" x14ac:dyDescent="0.2">
      <c r="A5" s="9"/>
      <c r="B5" s="9"/>
      <c r="C5" s="9"/>
      <c r="D5" s="9"/>
      <c r="E5" s="9"/>
      <c r="F5" s="9"/>
      <c r="G5" s="9"/>
      <c r="H5" s="9"/>
      <c r="I5" s="9"/>
      <c r="J5" s="9" t="s">
        <v>30</v>
      </c>
      <c r="K5" s="13">
        <v>2.8</v>
      </c>
      <c r="L5" s="9"/>
      <c r="M5" s="9" t="s">
        <v>25</v>
      </c>
      <c r="N5" s="21">
        <f>B23*$K$3</f>
        <v>5.5170000000000003</v>
      </c>
      <c r="O5" s="21">
        <f t="shared" ref="O5:U5" si="3">C23*$K$3</f>
        <v>9.1950000000000003</v>
      </c>
      <c r="P5" s="21">
        <f t="shared" si="3"/>
        <v>5.5170000000000003</v>
      </c>
      <c r="Q5" s="21">
        <f t="shared" si="3"/>
        <v>5.5170000000000003</v>
      </c>
      <c r="R5" s="21">
        <f t="shared" si="3"/>
        <v>5.5170000000000003</v>
      </c>
      <c r="S5" s="21">
        <f t="shared" si="3"/>
        <v>5.5170000000000003</v>
      </c>
      <c r="T5" s="21">
        <f t="shared" si="3"/>
        <v>5.5170000000000003</v>
      </c>
      <c r="U5" s="21">
        <f t="shared" si="3"/>
        <v>11.034000000000001</v>
      </c>
      <c r="V5" s="9"/>
      <c r="W5" s="9"/>
      <c r="X5" s="9"/>
      <c r="Y5" s="9"/>
      <c r="Z5" s="9"/>
    </row>
    <row r="6" spans="1:26" ht="17" thickBot="1" x14ac:dyDescent="0.25">
      <c r="A6" s="9"/>
      <c r="B6" s="9"/>
      <c r="C6" s="9"/>
      <c r="D6" s="9"/>
      <c r="E6" s="9"/>
      <c r="F6" s="9"/>
      <c r="G6" s="9"/>
      <c r="H6" s="9"/>
      <c r="I6" s="9"/>
      <c r="J6" s="9" t="s">
        <v>31</v>
      </c>
      <c r="K6" s="11">
        <v>0.25</v>
      </c>
      <c r="L6" s="9"/>
      <c r="M6" s="9" t="s">
        <v>37</v>
      </c>
      <c r="N6" s="21">
        <f>10*LOG($K$2/N5)</f>
        <v>-6.1136921546273379</v>
      </c>
      <c r="O6" s="21">
        <f t="shared" ref="O6:U6" si="4">10*LOG($K$2/O5)</f>
        <v>-8.3321796507909021</v>
      </c>
      <c r="P6" s="21">
        <f t="shared" si="4"/>
        <v>-6.1136921546273379</v>
      </c>
      <c r="Q6" s="21">
        <f t="shared" si="4"/>
        <v>-6.1136921546273379</v>
      </c>
      <c r="R6" s="21">
        <f t="shared" si="4"/>
        <v>-6.1136921546273379</v>
      </c>
      <c r="S6" s="21">
        <f t="shared" si="4"/>
        <v>-6.1136921546273379</v>
      </c>
      <c r="T6" s="21">
        <f t="shared" si="4"/>
        <v>-6.1136921546273379</v>
      </c>
      <c r="U6" s="21">
        <f t="shared" si="4"/>
        <v>-9.1239921112671496</v>
      </c>
      <c r="V6" s="9"/>
      <c r="W6" s="9"/>
      <c r="X6" s="9"/>
      <c r="Y6" s="9"/>
      <c r="Z6" s="9"/>
    </row>
    <row r="7" spans="1:26" ht="17" thickBot="1" x14ac:dyDescent="0.25">
      <c r="A7" s="28" t="s">
        <v>1</v>
      </c>
      <c r="B7" s="30" t="s">
        <v>2</v>
      </c>
      <c r="C7" s="31"/>
      <c r="D7" s="31"/>
      <c r="E7" s="31"/>
      <c r="F7" s="31"/>
      <c r="G7" s="31"/>
      <c r="H7" s="31"/>
      <c r="I7" s="32"/>
      <c r="J7" s="3"/>
      <c r="K7" s="9"/>
      <c r="L7" s="9"/>
      <c r="M7" s="9" t="s">
        <v>19</v>
      </c>
      <c r="N7" s="21">
        <f>B10</f>
        <v>25</v>
      </c>
      <c r="O7" s="21">
        <f t="shared" ref="O7:U7" si="5">C10</f>
        <v>26</v>
      </c>
      <c r="P7" s="21">
        <f t="shared" si="5"/>
        <v>30</v>
      </c>
      <c r="Q7" s="21">
        <f t="shared" si="5"/>
        <v>30</v>
      </c>
      <c r="R7" s="21">
        <f t="shared" si="5"/>
        <v>35</v>
      </c>
      <c r="S7" s="21">
        <f t="shared" si="5"/>
        <v>36</v>
      </c>
      <c r="T7" s="21">
        <f t="shared" si="5"/>
        <v>33</v>
      </c>
      <c r="U7" s="21">
        <f t="shared" si="5"/>
        <v>34</v>
      </c>
      <c r="V7" s="9"/>
      <c r="W7" s="9" t="s">
        <v>39</v>
      </c>
      <c r="X7" s="9"/>
      <c r="Y7" s="9"/>
      <c r="Z7" s="9"/>
    </row>
    <row r="8" spans="1:26" ht="17" thickBot="1" x14ac:dyDescent="0.25">
      <c r="A8" s="29"/>
      <c r="B8" s="4">
        <v>63</v>
      </c>
      <c r="C8" s="4">
        <v>125</v>
      </c>
      <c r="D8" s="4">
        <v>250</v>
      </c>
      <c r="E8" s="4">
        <v>500</v>
      </c>
      <c r="F8" s="4">
        <v>1000</v>
      </c>
      <c r="G8" s="4">
        <v>2000</v>
      </c>
      <c r="H8" s="4">
        <v>4000</v>
      </c>
      <c r="I8" s="4">
        <v>8000</v>
      </c>
      <c r="J8" s="3"/>
      <c r="K8" s="9"/>
      <c r="L8" s="9"/>
      <c r="M8" s="9" t="s">
        <v>21</v>
      </c>
      <c r="N8" s="20">
        <f>B3+N3+N4+N6-N7+6</f>
        <v>79.252543886405249</v>
      </c>
      <c r="O8" s="20">
        <f t="shared" ref="O8:U8" si="6">C3+O3+O4+O6-O7+6</f>
        <v>74.342435203657374</v>
      </c>
      <c r="P8" s="20">
        <f t="shared" si="6"/>
        <v>69.950115353716185</v>
      </c>
      <c r="Q8" s="20">
        <f t="shared" si="6"/>
        <v>70.578388497718208</v>
      </c>
      <c r="R8" s="20">
        <f t="shared" si="6"/>
        <v>64.063965786285834</v>
      </c>
      <c r="S8" s="20">
        <f t="shared" si="6"/>
        <v>62.902445555254062</v>
      </c>
      <c r="T8" s="20">
        <f t="shared" si="6"/>
        <v>64.592437128118632</v>
      </c>
      <c r="U8" s="20">
        <f t="shared" si="6"/>
        <v>59.287766056522401</v>
      </c>
      <c r="V8" s="9"/>
      <c r="W8" s="9"/>
      <c r="X8" s="9"/>
      <c r="Y8" s="9"/>
      <c r="Z8" s="9"/>
    </row>
    <row r="9" spans="1:26" ht="18" thickBot="1" x14ac:dyDescent="0.25">
      <c r="A9" s="8" t="s">
        <v>3</v>
      </c>
      <c r="B9" s="14">
        <v>19</v>
      </c>
      <c r="C9" s="14">
        <v>20</v>
      </c>
      <c r="D9" s="14">
        <v>22</v>
      </c>
      <c r="E9" s="14">
        <v>25</v>
      </c>
      <c r="F9" s="14">
        <v>30</v>
      </c>
      <c r="G9" s="14">
        <v>31</v>
      </c>
      <c r="H9" s="14">
        <v>30</v>
      </c>
      <c r="I9" s="14">
        <v>32</v>
      </c>
      <c r="J9" s="3"/>
      <c r="K9" s="9"/>
      <c r="L9" s="9"/>
      <c r="M9" s="9"/>
      <c r="N9" s="21"/>
      <c r="O9" s="21"/>
      <c r="P9" s="21"/>
      <c r="Q9" s="21"/>
      <c r="R9" s="21"/>
      <c r="S9" s="21"/>
      <c r="T9" s="21"/>
      <c r="U9" s="21"/>
      <c r="V9" s="9"/>
      <c r="W9" s="9"/>
      <c r="X9" s="9"/>
      <c r="Y9" s="9"/>
      <c r="Z9" s="9"/>
    </row>
    <row r="10" spans="1:26" ht="52" thickBot="1" x14ac:dyDescent="0.25">
      <c r="A10" s="8" t="s">
        <v>4</v>
      </c>
      <c r="B10" s="14">
        <v>25</v>
      </c>
      <c r="C10" s="14">
        <v>26</v>
      </c>
      <c r="D10" s="14">
        <v>30</v>
      </c>
      <c r="E10" s="14">
        <v>30</v>
      </c>
      <c r="F10" s="14">
        <v>35</v>
      </c>
      <c r="G10" s="14">
        <v>36</v>
      </c>
      <c r="H10" s="14">
        <v>33</v>
      </c>
      <c r="I10" s="14">
        <v>34</v>
      </c>
      <c r="J10" s="3"/>
      <c r="K10" s="9"/>
      <c r="L10" s="9"/>
      <c r="M10" s="9" t="s">
        <v>22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9"/>
      <c r="W10" s="9"/>
      <c r="X10" s="9"/>
      <c r="Y10" s="9"/>
      <c r="Z10" s="9"/>
    </row>
    <row r="11" spans="1:26" ht="69" thickBot="1" x14ac:dyDescent="0.25">
      <c r="A11" s="8" t="s">
        <v>5</v>
      </c>
      <c r="B11" s="14">
        <v>30</v>
      </c>
      <c r="C11" s="14">
        <v>31</v>
      </c>
      <c r="D11" s="14">
        <v>35</v>
      </c>
      <c r="E11" s="14">
        <v>35</v>
      </c>
      <c r="F11" s="14">
        <v>40</v>
      </c>
      <c r="G11" s="14">
        <v>41</v>
      </c>
      <c r="H11" s="14">
        <v>38</v>
      </c>
      <c r="I11" s="14">
        <v>39</v>
      </c>
      <c r="J11" s="5"/>
      <c r="K11" s="9"/>
      <c r="L11" s="9"/>
      <c r="M11" s="9" t="s">
        <v>26</v>
      </c>
      <c r="N11" s="21">
        <f>B23*$K$4</f>
        <v>3.69</v>
      </c>
      <c r="O11" s="21">
        <f t="shared" ref="O11:U11" si="7">C23*$K$4</f>
        <v>6.15</v>
      </c>
      <c r="P11" s="21">
        <f t="shared" si="7"/>
        <v>3.69</v>
      </c>
      <c r="Q11" s="21">
        <f t="shared" si="7"/>
        <v>3.69</v>
      </c>
      <c r="R11" s="21">
        <f t="shared" si="7"/>
        <v>3.69</v>
      </c>
      <c r="S11" s="21">
        <f t="shared" si="7"/>
        <v>3.69</v>
      </c>
      <c r="T11" s="21">
        <f t="shared" si="7"/>
        <v>3.69</v>
      </c>
      <c r="U11" s="21">
        <f t="shared" si="7"/>
        <v>7.38</v>
      </c>
      <c r="V11" s="9"/>
      <c r="W11" s="9"/>
      <c r="X11" s="9"/>
      <c r="Y11" s="9"/>
      <c r="Z11" s="9"/>
    </row>
    <row r="12" spans="1:26" ht="86" thickBot="1" x14ac:dyDescent="0.25">
      <c r="A12" s="6" t="s">
        <v>6</v>
      </c>
      <c r="B12" s="15">
        <v>8</v>
      </c>
      <c r="C12" s="15">
        <v>12</v>
      </c>
      <c r="D12" s="15">
        <v>16</v>
      </c>
      <c r="E12" s="15">
        <v>18</v>
      </c>
      <c r="F12" s="15">
        <v>20</v>
      </c>
      <c r="G12" s="15">
        <v>22</v>
      </c>
      <c r="H12" s="15">
        <v>20</v>
      </c>
      <c r="I12" s="15">
        <v>20</v>
      </c>
      <c r="J12" s="7"/>
      <c r="K12" s="9"/>
      <c r="L12" s="9"/>
      <c r="M12" s="9" t="s">
        <v>38</v>
      </c>
      <c r="N12" s="21">
        <f>10*LOG($K$4/N11)</f>
        <v>5.2287874528033758</v>
      </c>
      <c r="O12" s="21">
        <f t="shared" ref="O12:U12" si="8">10*LOG($K$4/O11)</f>
        <v>3.0102999566398121</v>
      </c>
      <c r="P12" s="21">
        <f t="shared" si="8"/>
        <v>5.2287874528033758</v>
      </c>
      <c r="Q12" s="21">
        <f t="shared" si="8"/>
        <v>5.2287874528033758</v>
      </c>
      <c r="R12" s="21">
        <f t="shared" si="8"/>
        <v>5.2287874528033758</v>
      </c>
      <c r="S12" s="21">
        <f t="shared" si="8"/>
        <v>5.2287874528033758</v>
      </c>
      <c r="T12" s="21">
        <f t="shared" si="8"/>
        <v>5.2287874528033758</v>
      </c>
      <c r="U12" s="21">
        <f t="shared" si="8"/>
        <v>2.2184874961635641</v>
      </c>
      <c r="V12" s="9"/>
      <c r="W12" s="9"/>
      <c r="X12" s="9"/>
      <c r="Y12" s="9"/>
      <c r="Z12" s="9"/>
    </row>
    <row r="13" spans="1:26" ht="86" thickBot="1" x14ac:dyDescent="0.25">
      <c r="A13" s="6" t="s">
        <v>7</v>
      </c>
      <c r="B13" s="15">
        <v>13</v>
      </c>
      <c r="C13" s="15">
        <v>18</v>
      </c>
      <c r="D13" s="15">
        <v>18</v>
      </c>
      <c r="E13" s="15">
        <v>20</v>
      </c>
      <c r="F13" s="15">
        <v>23</v>
      </c>
      <c r="G13" s="15">
        <v>25</v>
      </c>
      <c r="H13" s="15">
        <v>25</v>
      </c>
      <c r="I13" s="15">
        <v>25</v>
      </c>
      <c r="J13" s="7"/>
      <c r="K13" s="9"/>
      <c r="L13" s="9"/>
      <c r="M13" s="9" t="s">
        <v>27</v>
      </c>
      <c r="N13" s="21">
        <f>10*LOG($K$1/($K$1*(10^((-0.1)*(B9+5)))))</f>
        <v>24.000000000000004</v>
      </c>
      <c r="O13" s="21">
        <f t="shared" ref="O13:U13" si="9">10*LOG($K$1/($K$1*(10^((-0.1)*(C9+5)))))</f>
        <v>25.000000000000004</v>
      </c>
      <c r="P13" s="21">
        <f t="shared" si="9"/>
        <v>27</v>
      </c>
      <c r="Q13" s="21">
        <f t="shared" si="9"/>
        <v>30</v>
      </c>
      <c r="R13" s="21">
        <f t="shared" si="9"/>
        <v>35</v>
      </c>
      <c r="S13" s="21">
        <f t="shared" si="9"/>
        <v>36.000000000000007</v>
      </c>
      <c r="T13" s="21">
        <f t="shared" si="9"/>
        <v>35</v>
      </c>
      <c r="U13" s="21">
        <f t="shared" si="9"/>
        <v>37.000000000000007</v>
      </c>
      <c r="V13" s="9"/>
      <c r="W13" s="9"/>
      <c r="X13" s="9"/>
      <c r="Y13" s="9"/>
      <c r="Z13" s="9"/>
    </row>
    <row r="14" spans="1:26" ht="86" thickBot="1" x14ac:dyDescent="0.25">
      <c r="A14" s="6" t="s">
        <v>8</v>
      </c>
      <c r="B14" s="15">
        <v>13</v>
      </c>
      <c r="C14" s="15">
        <v>17</v>
      </c>
      <c r="D14" s="15">
        <v>21</v>
      </c>
      <c r="E14" s="15">
        <v>25</v>
      </c>
      <c r="F14" s="15">
        <v>29</v>
      </c>
      <c r="G14" s="15">
        <v>33</v>
      </c>
      <c r="H14" s="15">
        <v>36</v>
      </c>
      <c r="I14" s="15">
        <v>30</v>
      </c>
      <c r="J14" s="7"/>
      <c r="K14" s="9"/>
      <c r="L14" s="9"/>
      <c r="M14" s="9" t="s">
        <v>28</v>
      </c>
      <c r="N14" s="21">
        <f>10*LOG($K$4/($K$4*(10^((-0.1)*(B9+5)))))</f>
        <v>24.000000000000004</v>
      </c>
      <c r="O14" s="21">
        <f t="shared" ref="O14:U14" si="10">10*LOG($K$4/($K$4*(10^((-0.1)*(C9+5)))))</f>
        <v>25.000000000000004</v>
      </c>
      <c r="P14" s="21">
        <f t="shared" si="10"/>
        <v>27</v>
      </c>
      <c r="Q14" s="21">
        <f t="shared" si="10"/>
        <v>30</v>
      </c>
      <c r="R14" s="21">
        <f t="shared" si="10"/>
        <v>35</v>
      </c>
      <c r="S14" s="21">
        <f t="shared" si="10"/>
        <v>36.000000000000007</v>
      </c>
      <c r="T14" s="21">
        <f t="shared" si="10"/>
        <v>35</v>
      </c>
      <c r="U14" s="21">
        <f t="shared" si="10"/>
        <v>37.000000000000007</v>
      </c>
      <c r="V14" s="9"/>
      <c r="W14" s="9"/>
      <c r="X14" s="9"/>
      <c r="Y14" s="9"/>
      <c r="Z14" s="9"/>
    </row>
    <row r="15" spans="1:26" ht="86" thickBot="1" x14ac:dyDescent="0.25">
      <c r="A15" s="6" t="s">
        <v>9</v>
      </c>
      <c r="B15" s="15">
        <v>18</v>
      </c>
      <c r="C15" s="15">
        <v>23</v>
      </c>
      <c r="D15" s="15">
        <v>26</v>
      </c>
      <c r="E15" s="15">
        <v>31</v>
      </c>
      <c r="F15" s="15">
        <v>34</v>
      </c>
      <c r="G15" s="15">
        <v>34</v>
      </c>
      <c r="H15" s="15">
        <v>32</v>
      </c>
      <c r="I15" s="15">
        <v>40</v>
      </c>
      <c r="J15" s="7"/>
      <c r="K15" s="9"/>
      <c r="L15" s="9"/>
      <c r="M15" s="9" t="s">
        <v>29</v>
      </c>
      <c r="N15" s="20">
        <f>B3+N3+N10+N12-N13-N14+6</f>
        <v>72.205302747228629</v>
      </c>
      <c r="O15" s="20">
        <f t="shared" ref="O15:U15" si="11">C3+O3+O10+O12-O13-O14+6</f>
        <v>66.295194064480754</v>
      </c>
      <c r="P15" s="20">
        <f t="shared" si="11"/>
        <v>61.902874214539565</v>
      </c>
      <c r="Q15" s="20">
        <f t="shared" si="11"/>
        <v>56.531147358541588</v>
      </c>
      <c r="R15" s="20">
        <f t="shared" si="11"/>
        <v>45.016724647109214</v>
      </c>
      <c r="S15" s="20">
        <f t="shared" si="11"/>
        <v>42.855204416077434</v>
      </c>
      <c r="T15" s="20">
        <f t="shared" si="11"/>
        <v>43.545195988942012</v>
      </c>
      <c r="U15" s="20">
        <f t="shared" si="11"/>
        <v>35.240524917345759</v>
      </c>
      <c r="V15" s="9"/>
      <c r="W15" s="9"/>
      <c r="X15" s="9"/>
      <c r="Y15" s="9"/>
      <c r="Z15" s="9"/>
    </row>
    <row r="16" spans="1:26" ht="86" thickBot="1" x14ac:dyDescent="0.25">
      <c r="A16" s="6" t="s">
        <v>10</v>
      </c>
      <c r="B16" s="15">
        <v>22</v>
      </c>
      <c r="C16" s="15">
        <v>30</v>
      </c>
      <c r="D16" s="15">
        <v>32</v>
      </c>
      <c r="E16" s="15">
        <v>35</v>
      </c>
      <c r="F16" s="15">
        <v>35</v>
      </c>
      <c r="G16" s="15">
        <v>33</v>
      </c>
      <c r="H16" s="15">
        <v>38</v>
      </c>
      <c r="I16" s="15">
        <v>45</v>
      </c>
      <c r="J16" s="7"/>
      <c r="K16" s="9"/>
      <c r="L16" s="9"/>
      <c r="M16" s="9" t="s">
        <v>32</v>
      </c>
      <c r="N16" s="21">
        <f>20*LOG10($K$5/$K$6)</f>
        <v>20.984360453403632</v>
      </c>
      <c r="O16" s="21">
        <f t="shared" ref="O16:U16" si="12">20*LOG10($K$5/$K$6)</f>
        <v>20.984360453403632</v>
      </c>
      <c r="P16" s="21">
        <f t="shared" si="12"/>
        <v>20.984360453403632</v>
      </c>
      <c r="Q16" s="21">
        <f t="shared" si="12"/>
        <v>20.984360453403632</v>
      </c>
      <c r="R16" s="21">
        <f t="shared" si="12"/>
        <v>20.984360453403632</v>
      </c>
      <c r="S16" s="21">
        <f t="shared" si="12"/>
        <v>20.984360453403632</v>
      </c>
      <c r="T16" s="21">
        <f t="shared" si="12"/>
        <v>20.984360453403632</v>
      </c>
      <c r="U16" s="21">
        <f t="shared" si="12"/>
        <v>20.984360453403632</v>
      </c>
      <c r="V16" s="9"/>
      <c r="W16" s="9"/>
      <c r="X16" s="9"/>
      <c r="Y16" s="9"/>
      <c r="Z16" s="9"/>
    </row>
    <row r="17" spans="1:26" ht="86" thickBot="1" x14ac:dyDescent="0.25">
      <c r="A17" s="6" t="s">
        <v>11</v>
      </c>
      <c r="B17" s="15">
        <v>30</v>
      </c>
      <c r="C17" s="15">
        <v>35</v>
      </c>
      <c r="D17" s="15">
        <v>34</v>
      </c>
      <c r="E17" s="15">
        <v>35</v>
      </c>
      <c r="F17" s="15">
        <v>40</v>
      </c>
      <c r="G17" s="15">
        <v>40</v>
      </c>
      <c r="H17" s="15">
        <v>48</v>
      </c>
      <c r="I17" s="15">
        <v>48</v>
      </c>
      <c r="J17" s="7"/>
      <c r="K17" s="9"/>
      <c r="L17" s="9"/>
      <c r="M17" s="9" t="s">
        <v>33</v>
      </c>
      <c r="N17" s="21">
        <f>B4-N16-N14+N6-4+8-6</f>
        <v>8.9019473919690277</v>
      </c>
      <c r="O17" s="21">
        <f t="shared" ref="O17:U17" si="13">C4-O16-O14+O6-4+8-6</f>
        <v>10.683459895805463</v>
      </c>
      <c r="P17" s="21">
        <f t="shared" si="13"/>
        <v>15.901947391969031</v>
      </c>
      <c r="Q17" s="21">
        <f t="shared" si="13"/>
        <v>17.901947391969031</v>
      </c>
      <c r="R17" s="21">
        <f t="shared" si="13"/>
        <v>12.901947391969031</v>
      </c>
      <c r="S17" s="21">
        <f t="shared" si="13"/>
        <v>8.9019473919690242</v>
      </c>
      <c r="T17" s="21">
        <f t="shared" si="13"/>
        <v>3.9019473919690313</v>
      </c>
      <c r="U17" s="21">
        <f t="shared" si="13"/>
        <v>-5.1083525646707884</v>
      </c>
      <c r="V17" s="9"/>
      <c r="W17" s="9"/>
      <c r="X17" s="9"/>
      <c r="Y17" s="9"/>
      <c r="Z17" s="9"/>
    </row>
    <row r="18" spans="1:26" ht="16" thickBo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 t="s">
        <v>20</v>
      </c>
      <c r="N18" s="21">
        <f>10*LOG10((10^(0.1*N8)+10^(0.1*N15)+10^(0.1*N17)))</f>
        <v>80.03481928618362</v>
      </c>
      <c r="O18" s="21">
        <f t="shared" ref="O18:U18" si="14">10*LOG10((10^(0.1*O8)+10^(0.1*O15)+10^(0.1*O17)))</f>
        <v>74.974924510601355</v>
      </c>
      <c r="P18" s="21">
        <f t="shared" si="14"/>
        <v>70.582617825411504</v>
      </c>
      <c r="Q18" s="21">
        <f t="shared" si="14"/>
        <v>70.74615468276356</v>
      </c>
      <c r="R18" s="21">
        <f t="shared" si="14"/>
        <v>64.117747560587631</v>
      </c>
      <c r="S18" s="21">
        <f t="shared" si="14"/>
        <v>62.945211187069901</v>
      </c>
      <c r="T18" s="21">
        <f t="shared" si="14"/>
        <v>64.626431460550478</v>
      </c>
      <c r="U18" s="21">
        <f t="shared" si="14"/>
        <v>59.304836565394865</v>
      </c>
      <c r="V18" s="9"/>
      <c r="W18" s="9"/>
      <c r="X18" s="9"/>
      <c r="Y18" s="9"/>
      <c r="Z18" s="9"/>
    </row>
    <row r="19" spans="1:26" ht="16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 t="s">
        <v>34</v>
      </c>
      <c r="N19" s="22">
        <f>10*LOG(SUM(N20:U20))</f>
        <v>77.986424573035464</v>
      </c>
      <c r="O19" s="21"/>
      <c r="P19" s="21"/>
      <c r="Q19" s="21"/>
      <c r="R19" s="21"/>
      <c r="S19" s="21"/>
      <c r="T19" s="21"/>
      <c r="U19" s="21"/>
      <c r="V19" s="9"/>
      <c r="W19" s="9" t="s">
        <v>42</v>
      </c>
      <c r="X19" s="9"/>
      <c r="Y19" s="9"/>
      <c r="Z19" s="9"/>
    </row>
    <row r="20" spans="1:26" ht="17" thickBot="1" x14ac:dyDescent="0.25">
      <c r="A20" s="28" t="s">
        <v>12</v>
      </c>
      <c r="B20" s="30" t="s">
        <v>2</v>
      </c>
      <c r="C20" s="31"/>
      <c r="D20" s="31"/>
      <c r="E20" s="31"/>
      <c r="F20" s="31"/>
      <c r="G20" s="31"/>
      <c r="H20" s="31"/>
      <c r="I20" s="32"/>
      <c r="J20" s="9"/>
      <c r="K20" s="9"/>
      <c r="L20" s="9"/>
      <c r="M20" s="9" t="s">
        <v>41</v>
      </c>
      <c r="N20" s="21">
        <f>10^((0.1*N18)+N21)</f>
        <v>1.0080496626439551E-18</v>
      </c>
      <c r="O20" s="21">
        <f t="shared" ref="O20:U20" si="15">10^((0.1*O18)+O21)</f>
        <v>2.4974249783450739E-9</v>
      </c>
      <c r="P20" s="21">
        <f t="shared" si="15"/>
        <v>2.872511542955784E-2</v>
      </c>
      <c r="Q20" s="21">
        <f t="shared" si="15"/>
        <v>7492.3053409835948</v>
      </c>
      <c r="R20" s="21">
        <f t="shared" si="15"/>
        <v>2580921.265823252</v>
      </c>
      <c r="S20" s="21">
        <f t="shared" si="15"/>
        <v>31226342.488027114</v>
      </c>
      <c r="T20" s="21">
        <f t="shared" si="15"/>
        <v>29016374.381229438</v>
      </c>
      <c r="U20" s="21">
        <f t="shared" si="15"/>
        <v>67683.632159487403</v>
      </c>
      <c r="V20" s="9"/>
      <c r="W20" s="9" t="s">
        <v>43</v>
      </c>
      <c r="X20" s="9"/>
      <c r="Y20" s="9"/>
      <c r="Z20" s="9"/>
    </row>
    <row r="21" spans="1:26" ht="17" thickBot="1" x14ac:dyDescent="0.25">
      <c r="A21" s="29"/>
      <c r="B21" s="4">
        <v>63</v>
      </c>
      <c r="C21" s="4">
        <v>125</v>
      </c>
      <c r="D21" s="4">
        <v>250</v>
      </c>
      <c r="E21" s="4">
        <v>500</v>
      </c>
      <c r="F21" s="4">
        <v>1000</v>
      </c>
      <c r="G21" s="4">
        <v>2000</v>
      </c>
      <c r="H21" s="4">
        <v>4000</v>
      </c>
      <c r="I21" s="4">
        <v>8000</v>
      </c>
      <c r="J21" s="9"/>
      <c r="K21" s="9"/>
      <c r="L21" s="9"/>
      <c r="M21" s="19" t="s">
        <v>35</v>
      </c>
      <c r="N21" s="11">
        <v>-26</v>
      </c>
      <c r="O21" s="11">
        <v>-16.100000000000001</v>
      </c>
      <c r="P21" s="11">
        <v>-8.6</v>
      </c>
      <c r="Q21" s="11">
        <v>-3.2</v>
      </c>
      <c r="R21" s="11">
        <v>0</v>
      </c>
      <c r="S21" s="11">
        <v>1.2</v>
      </c>
      <c r="T21" s="11">
        <v>1</v>
      </c>
      <c r="U21" s="11">
        <v>-1.1000000000000001</v>
      </c>
      <c r="V21" s="9"/>
      <c r="W21" s="9"/>
      <c r="X21" s="9"/>
      <c r="Y21" s="9"/>
      <c r="Z21" s="9"/>
    </row>
    <row r="22" spans="1:26" ht="18" thickBot="1" x14ac:dyDescent="0.25">
      <c r="A22" s="8" t="s">
        <v>13</v>
      </c>
      <c r="B22" s="17">
        <v>0.19</v>
      </c>
      <c r="C22" s="17">
        <v>0.22</v>
      </c>
      <c r="D22" s="17">
        <v>0.25</v>
      </c>
      <c r="E22" s="17">
        <v>0.27</v>
      </c>
      <c r="F22" s="17">
        <v>0.3</v>
      </c>
      <c r="G22" s="17">
        <v>0.31</v>
      </c>
      <c r="H22" s="17">
        <v>0.33</v>
      </c>
      <c r="I22" s="17">
        <v>0.35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86" thickBot="1" x14ac:dyDescent="0.25">
      <c r="A23" s="8" t="s">
        <v>14</v>
      </c>
      <c r="B23" s="17">
        <v>0.3</v>
      </c>
      <c r="C23" s="17">
        <v>0.5</v>
      </c>
      <c r="D23" s="17">
        <v>0.3</v>
      </c>
      <c r="E23" s="17">
        <v>0.3</v>
      </c>
      <c r="F23" s="17">
        <v>0.3</v>
      </c>
      <c r="G23" s="17">
        <v>0.3</v>
      </c>
      <c r="H23" s="17">
        <v>0.3</v>
      </c>
      <c r="I23" s="17">
        <v>0.6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</sheetData>
  <mergeCells count="6">
    <mergeCell ref="A1:A2"/>
    <mergeCell ref="B1:I1"/>
    <mergeCell ref="A7:A8"/>
    <mergeCell ref="B7:I7"/>
    <mergeCell ref="A20:A21"/>
    <mergeCell ref="B20:I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2021-03-03T16:43:39Z</dcterms:modified>
</cp:coreProperties>
</file>