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0FF8E980-3229-4172-871A-9FD8345DBC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  <sheet name="Лист4" sheetId="4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1" l="1"/>
  <c r="B123" i="1"/>
  <c r="B122" i="1"/>
  <c r="D121" i="1"/>
  <c r="B121" i="1"/>
  <c r="B120" i="1"/>
  <c r="C118" i="1"/>
  <c r="B118" i="1"/>
  <c r="B116" i="1"/>
  <c r="B115" i="1"/>
  <c r="B114" i="1"/>
  <c r="F112" i="1"/>
  <c r="F110" i="1"/>
  <c r="E112" i="1"/>
  <c r="D112" i="1"/>
  <c r="C112" i="1"/>
  <c r="B112" i="1"/>
  <c r="C111" i="1"/>
  <c r="D111" i="1"/>
  <c r="E111" i="1"/>
  <c r="B111" i="1"/>
  <c r="C110" i="1"/>
  <c r="D110" i="1"/>
  <c r="E110" i="1"/>
  <c r="B110" i="1"/>
  <c r="F4" i="4" l="1"/>
  <c r="E4" i="4"/>
  <c r="H4" i="4" l="1"/>
  <c r="Y21" i="2" l="1"/>
  <c r="X21" i="2"/>
  <c r="W21" i="2"/>
  <c r="V21" i="2"/>
  <c r="U21" i="2"/>
  <c r="Z20" i="2"/>
  <c r="Z19" i="2"/>
  <c r="Z18" i="2"/>
  <c r="Z17" i="2"/>
  <c r="B94" i="1"/>
  <c r="C6" i="1"/>
  <c r="D47" i="1" s="1"/>
  <c r="D6" i="1"/>
  <c r="E47" i="1" s="1"/>
  <c r="E6" i="1"/>
  <c r="F47" i="1" s="1"/>
  <c r="F6" i="1"/>
  <c r="G47" i="1" s="1"/>
  <c r="B6" i="1"/>
  <c r="C47" i="1" s="1"/>
  <c r="G3" i="1"/>
  <c r="D44" i="1" s="1"/>
  <c r="G4" i="1"/>
  <c r="E44" i="1" s="1"/>
  <c r="G5" i="1"/>
  <c r="F44" i="1" s="1"/>
  <c r="G2" i="1"/>
  <c r="C44" i="1" s="1"/>
  <c r="F11" i="1"/>
  <c r="E11" i="1"/>
  <c r="D11" i="1"/>
  <c r="C11" i="1"/>
  <c r="Z21" i="2" l="1"/>
  <c r="G6" i="1"/>
  <c r="K52" i="1" l="1"/>
  <c r="H47" i="1"/>
  <c r="F52" i="1" s="1"/>
  <c r="G44" i="1"/>
  <c r="E52" i="1" s="1"/>
  <c r="H52" i="1"/>
  <c r="J52" i="1" s="1"/>
  <c r="G52" i="1"/>
  <c r="I52" i="1" s="1"/>
  <c r="L52" i="1" s="1"/>
  <c r="M54" i="1" l="1"/>
  <c r="M52" i="1"/>
  <c r="B98" i="1"/>
  <c r="N54" i="1"/>
  <c r="N52" i="1"/>
  <c r="B103" i="1" l="1"/>
  <c r="B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Общее количество наблюдений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Z2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Общее количество наблюдений</t>
        </r>
      </text>
    </comment>
  </commentList>
</comments>
</file>

<file path=xl/sharedStrings.xml><?xml version="1.0" encoding="utf-8"?>
<sst xmlns="http://schemas.openxmlformats.org/spreadsheetml/2006/main" count="79" uniqueCount="67">
  <si>
    <t>X</t>
  </si>
  <si>
    <t>Значение</t>
  </si>
  <si>
    <t>1. Групповые средние Y по X</t>
  </si>
  <si>
    <t>2. График</t>
  </si>
  <si>
    <t>3. Генеральное среднее</t>
  </si>
  <si>
    <t>Y</t>
  </si>
  <si>
    <t>4. Регрессия</t>
  </si>
  <si>
    <t>Метрика</t>
  </si>
  <si>
    <t>y=0,154x+0,026</t>
  </si>
  <si>
    <t>x=3,032y+19,493</t>
  </si>
  <si>
    <t>5. Прогноз</t>
  </si>
  <si>
    <r>
      <t xml:space="preserve">              Y
X </t>
    </r>
    <r>
      <rPr>
        <sz val="12"/>
        <color rgb="FFFFE699"/>
        <rFont val="Times New Roman"/>
        <family val="1"/>
        <charset val="204"/>
      </rPr>
      <t>………</t>
    </r>
  </si>
  <si>
    <t>6. Теснота связи</t>
  </si>
  <si>
    <t>r</t>
  </si>
  <si>
    <t>умеренная положительная линейная связь</t>
  </si>
  <si>
    <t>46.5% изменчивости Y объясняется изменением X</t>
  </si>
  <si>
    <t>7.Оценка существенности коэффициента корреляции</t>
  </si>
  <si>
    <t>t</t>
  </si>
  <si>
    <t>t &gt; t крит =&gt; H0 отвергается. Коэф. корреляции статистически значим</t>
  </si>
  <si>
    <t>t крит.</t>
  </si>
  <si>
    <t>8. Доверительные интервалы</t>
  </si>
  <si>
    <t>Частота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</si>
  <si>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</si>
  <si>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</si>
  <si>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</si>
  <si>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</si>
  <si>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</si>
  <si>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</si>
  <si>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</si>
  <si>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</si>
  <si>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</si>
  <si>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</si>
  <si>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</si>
  <si>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</si>
  <si>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</si>
  <si>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</si>
  <si>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</si>
  <si>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</si>
  <si>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</si>
  <si>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</si>
  <si>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</si>
  <si>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</si>
  <si>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</si>
  <si>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</si>
  <si>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</si>
  <si>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</si>
  <si>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Остатки</t>
  </si>
  <si>
    <t>Стандартные остатки</t>
  </si>
  <si>
    <t>ВЫВОД ВЕРОЯТНОСТИ</t>
  </si>
  <si>
    <t>Персентиль</t>
  </si>
  <si>
    <t>Предсказанное Y</t>
  </si>
  <si>
    <t>.=</t>
  </si>
  <si>
    <t>xi</t>
  </si>
  <si>
    <t>(xi-    )^2</t>
  </si>
  <si>
    <t>yxi</t>
  </si>
  <si>
    <t>(yxi - yi)^2</t>
  </si>
  <si>
    <t>Сумм</t>
  </si>
  <si>
    <t>s^2</t>
  </si>
  <si>
    <t>s</t>
  </si>
  <si>
    <t>sy</t>
  </si>
  <si>
    <t>Интервал:</t>
  </si>
  <si>
    <t>Низ</t>
  </si>
  <si>
    <t>Верх</t>
  </si>
  <si>
    <t>отклонение a</t>
  </si>
  <si>
    <t>&lt;a&lt;</t>
  </si>
  <si>
    <t>отклонение b</t>
  </si>
  <si>
    <t>&lt;b&lt;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</si>
</sst>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E69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rgb="FF202122"/>
      <name val="Palatino Linotype"/>
      <family val="1"/>
      <charset val="204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4" fillId="0" borderId="1" xfId="0" applyFont="1" applyBorder="1"/>
    <xf numFmtId="0" fontId="0" fillId="0" borderId="9" xfId="0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Continuous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6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14</xdr:row>
      <xdr:rowOff>57150</xdr:rowOff>
    </xdr:from>
    <xdr:to>
      <xdr:col>8</xdr:col>
      <xdr:colOff>819151</xdr:colOff>
      <xdr:row>38</xdr:row>
      <xdr:rowOff>141091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3057525"/>
          <a:ext cx="7543800" cy="488454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663436</xdr:colOff>
      <xdr:row>43</xdr:row>
      <xdr:rowOff>9939</xdr:rowOff>
    </xdr:from>
    <xdr:ext cx="465512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63436" y="8811039"/>
              <a:ext cx="46551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63436" y="8811039"/>
              <a:ext cx="465512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𝑥_𝑖∗𝑛_(𝑥_𝑖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228600</xdr:colOff>
      <xdr:row>0</xdr:row>
      <xdr:rowOff>95250</xdr:rowOff>
    </xdr:from>
    <xdr:ext cx="4095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4</xdr:row>
      <xdr:rowOff>190500</xdr:rowOff>
    </xdr:from>
    <xdr:ext cx="4095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ru-RU" sz="1200" b="0" i="0">
                  <a:latin typeface="Cambria Math" panose="02040503050406030204" pitchFamily="18" charset="0"/>
                </a:rPr>
                <a:t>_(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𝑖</a:t>
              </a:r>
              <a:r>
                <a:rPr lang="ru-RU" sz="1200" b="0" i="0">
                  <a:latin typeface="Cambria Math" panose="02040503050406030204" pitchFamily="18" charset="0"/>
                </a:rPr>
                <a:t> )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0</xdr:col>
      <xdr:colOff>663436</xdr:colOff>
      <xdr:row>46</xdr:row>
      <xdr:rowOff>9939</xdr:rowOff>
    </xdr:from>
    <xdr:ext cx="470770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663436" y="9315131"/>
              <a:ext cx="470770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63436" y="9315131"/>
              <a:ext cx="470770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𝑦_𝑖∗𝑛_(𝑦_𝑖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342900</xdr:colOff>
      <xdr:row>50</xdr:row>
      <xdr:rowOff>28575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898900" y="10197646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898900" y="10197646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352425</xdr:colOff>
      <xdr:row>50</xdr:row>
      <xdr:rowOff>9525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591050" y="102108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591050" y="102108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285750</xdr:colOff>
      <xdr:row>50</xdr:row>
      <xdr:rowOff>9525</xdr:rowOff>
    </xdr:from>
    <xdr:ext cx="188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067550" y="10210800"/>
              <a:ext cx="188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067550" y="10210800"/>
              <a:ext cx="188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342900</xdr:colOff>
      <xdr:row>50</xdr:row>
      <xdr:rowOff>19050</xdr:rowOff>
    </xdr:from>
    <xdr:ext cx="1352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972425" y="10220325"/>
              <a:ext cx="135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972425" y="10220325"/>
              <a:ext cx="135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333375</xdr:colOff>
      <xdr:row>50</xdr:row>
      <xdr:rowOff>9525</xdr:rowOff>
    </xdr:from>
    <xdr:ext cx="1742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5419725" y="10210800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419725" y="10210800"/>
              <a:ext cx="174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266700</xdr:colOff>
      <xdr:row>50</xdr:row>
      <xdr:rowOff>9525</xdr:rowOff>
    </xdr:from>
    <xdr:ext cx="17831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6200775" y="10210800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00775" y="10210800"/>
              <a:ext cx="17831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361950</xdr:colOff>
      <xdr:row>50</xdr:row>
      <xdr:rowOff>19050</xdr:rowOff>
    </xdr:from>
    <xdr:ext cx="180114" cy="188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5448300" y="10220325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448300" y="10220325"/>
              <a:ext cx="180114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314325</xdr:colOff>
      <xdr:row>50</xdr:row>
      <xdr:rowOff>28575</xdr:rowOff>
    </xdr:from>
    <xdr:ext cx="183127" cy="188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248400" y="10229850"/>
              <a:ext cx="183127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48400" y="10229850"/>
              <a:ext cx="183127" cy="188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333375</xdr:colOff>
      <xdr:row>49</xdr:row>
      <xdr:rowOff>190500</xdr:rowOff>
    </xdr:from>
    <xdr:ext cx="24487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0506075" y="10191750"/>
              <a:ext cx="2448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506075" y="10191750"/>
              <a:ext cx="24487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304800</xdr:colOff>
      <xdr:row>52</xdr:row>
      <xdr:rowOff>0</xdr:rowOff>
    </xdr:from>
    <xdr:ext cx="24513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0477500" y="10620375"/>
              <a:ext cx="2451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477500" y="10620375"/>
              <a:ext cx="24513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50</xdr:row>
      <xdr:rowOff>9525</xdr:rowOff>
    </xdr:from>
    <xdr:ext cx="23782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1277600" y="10210800"/>
              <a:ext cx="23782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1277600" y="10210800"/>
              <a:ext cx="23782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52</xdr:row>
      <xdr:rowOff>9525</xdr:rowOff>
    </xdr:from>
    <xdr:ext cx="23807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1277600" y="10629900"/>
              <a:ext cx="238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1277600" y="10629900"/>
              <a:ext cx="238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𝑦𝑥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4</xdr:col>
      <xdr:colOff>0</xdr:colOff>
      <xdr:row>55</xdr:row>
      <xdr:rowOff>0</xdr:rowOff>
    </xdr:from>
    <xdr:to>
      <xdr:col>15</xdr:col>
      <xdr:colOff>172775</xdr:colOff>
      <xdr:row>88</xdr:row>
      <xdr:rowOff>19974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0900" y="11220450"/>
          <a:ext cx="9497750" cy="6620799"/>
        </a:xfrm>
        <a:prstGeom prst="rect">
          <a:avLst/>
        </a:prstGeom>
      </xdr:spPr>
    </xdr:pic>
    <xdr:clientData/>
  </xdr:twoCellAnchor>
  <xdr:oneCellAnchor>
    <xdr:from>
      <xdr:col>0</xdr:col>
      <xdr:colOff>338418</xdr:colOff>
      <xdr:row>98</xdr:row>
      <xdr:rowOff>35858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38418" y="20027152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38418" y="20027152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408559</xdr:colOff>
      <xdr:row>109</xdr:row>
      <xdr:rowOff>28450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2A2B89F-C540-4C25-94F3-B94916CF3476}"/>
                </a:ext>
              </a:extLst>
            </xdr:cNvPr>
            <xdr:cNvSpPr txBox="1"/>
          </xdr:nvSpPr>
          <xdr:spPr>
            <a:xfrm>
              <a:off x="408559" y="215126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2A2B89F-C540-4C25-94F3-B94916CF3476}"/>
                </a:ext>
              </a:extLst>
            </xdr:cNvPr>
            <xdr:cNvSpPr txBox="1"/>
          </xdr:nvSpPr>
          <xdr:spPr>
            <a:xfrm>
              <a:off x="408559" y="215126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228600</xdr:colOff>
      <xdr:row>15</xdr:row>
      <xdr:rowOff>95250</xdr:rowOff>
    </xdr:from>
    <xdr:ext cx="4095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14950" y="95250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200025</xdr:colOff>
      <xdr:row>19</xdr:row>
      <xdr:rowOff>190500</xdr:rowOff>
    </xdr:from>
    <xdr:ext cx="4095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ru-RU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1190625"/>
              <a:ext cx="4095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ru-RU" sz="1200" b="0" i="0">
                  <a:latin typeface="Cambria Math" panose="02040503050406030204" pitchFamily="18" charset="0"/>
                </a:rPr>
                <a:t>_(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𝑖</a:t>
              </a:r>
              <a:r>
                <a:rPr lang="ru-RU" sz="1200" b="0" i="0">
                  <a:latin typeface="Cambria Math" panose="02040503050406030204" pitchFamily="18" charset="0"/>
                </a:rPr>
                <a:t> )</a:t>
              </a:r>
              <a:endParaRPr lang="ru-RU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zoomScale="75" zoomScaleNormal="70" workbookViewId="0">
      <selection activeCell="J137" sqref="J137"/>
    </sheetView>
  </sheetViews>
  <sheetFormatPr defaultColWidth="9.1796875" defaultRowHeight="15.5" x14ac:dyDescent="0.35"/>
  <cols>
    <col min="1" max="19" width="12.7265625" style="3" customWidth="1"/>
    <col min="20" max="16384" width="9.1796875" style="3"/>
  </cols>
  <sheetData>
    <row r="1" spans="1:9" ht="31" x14ac:dyDescent="0.35">
      <c r="A1" s="1" t="s">
        <v>11</v>
      </c>
      <c r="B1" s="2">
        <v>1</v>
      </c>
      <c r="C1" s="2">
        <v>3</v>
      </c>
      <c r="D1" s="2">
        <v>5</v>
      </c>
      <c r="E1" s="2">
        <v>7</v>
      </c>
      <c r="F1" s="2">
        <v>9</v>
      </c>
      <c r="G1" s="5"/>
    </row>
    <row r="2" spans="1:9" x14ac:dyDescent="0.35">
      <c r="A2" s="4">
        <v>20</v>
      </c>
      <c r="B2" s="5">
        <v>0</v>
      </c>
      <c r="C2" s="5">
        <v>12</v>
      </c>
      <c r="D2" s="5">
        <v>8</v>
      </c>
      <c r="E2" s="5">
        <v>0</v>
      </c>
      <c r="F2" s="5">
        <v>0</v>
      </c>
      <c r="G2" s="5">
        <f>SUM(B2:F2)</f>
        <v>20</v>
      </c>
    </row>
    <row r="3" spans="1:9" x14ac:dyDescent="0.35">
      <c r="A3" s="4">
        <v>30</v>
      </c>
      <c r="B3" s="5">
        <v>2</v>
      </c>
      <c r="C3" s="5">
        <v>10</v>
      </c>
      <c r="D3" s="5">
        <v>0</v>
      </c>
      <c r="E3" s="5">
        <v>0</v>
      </c>
      <c r="F3" s="5">
        <v>0</v>
      </c>
      <c r="G3" s="5">
        <f t="shared" ref="G3:G5" si="0">SUM(B3:F3)</f>
        <v>12</v>
      </c>
    </row>
    <row r="4" spans="1:9" x14ac:dyDescent="0.35">
      <c r="A4" s="4">
        <v>40</v>
      </c>
      <c r="B4" s="5">
        <v>0</v>
      </c>
      <c r="C4" s="5">
        <v>6</v>
      </c>
      <c r="D4" s="5">
        <v>10</v>
      </c>
      <c r="E4" s="5">
        <v>9</v>
      </c>
      <c r="F4" s="5">
        <v>10</v>
      </c>
      <c r="G4" s="5">
        <f t="shared" si="0"/>
        <v>35</v>
      </c>
    </row>
    <row r="5" spans="1:9" x14ac:dyDescent="0.35">
      <c r="A5" s="4">
        <v>50</v>
      </c>
      <c r="B5" s="5">
        <v>0</v>
      </c>
      <c r="C5" s="5">
        <v>0</v>
      </c>
      <c r="D5" s="5">
        <v>2</v>
      </c>
      <c r="E5" s="5">
        <v>8</v>
      </c>
      <c r="F5" s="5">
        <v>12</v>
      </c>
      <c r="G5" s="5">
        <f t="shared" si="0"/>
        <v>22</v>
      </c>
    </row>
    <row r="6" spans="1:9" x14ac:dyDescent="0.35">
      <c r="A6" s="5"/>
      <c r="B6" s="5">
        <f>SUM(B2:B5)</f>
        <v>2</v>
      </c>
      <c r="C6" s="5">
        <f t="shared" ref="C6:F6" si="1">SUM(C2:C5)</f>
        <v>28</v>
      </c>
      <c r="D6" s="5">
        <f t="shared" si="1"/>
        <v>20</v>
      </c>
      <c r="E6" s="5">
        <f t="shared" si="1"/>
        <v>17</v>
      </c>
      <c r="F6" s="5">
        <f t="shared" si="1"/>
        <v>22</v>
      </c>
      <c r="G6" s="7">
        <f>SUM(B6:F6)</f>
        <v>89</v>
      </c>
    </row>
    <row r="9" spans="1:9" x14ac:dyDescent="0.35">
      <c r="A9" s="29" t="s">
        <v>2</v>
      </c>
      <c r="B9" s="29"/>
      <c r="C9" s="29"/>
      <c r="D9" s="29"/>
      <c r="E9" s="29"/>
      <c r="F9" s="29"/>
    </row>
    <row r="10" spans="1:9" x14ac:dyDescent="0.35">
      <c r="A10" s="25" t="s">
        <v>0</v>
      </c>
      <c r="B10" s="25"/>
      <c r="C10" s="5">
        <v>20</v>
      </c>
      <c r="D10" s="5">
        <v>30</v>
      </c>
      <c r="E10" s="5">
        <v>40</v>
      </c>
      <c r="F10" s="5">
        <v>50</v>
      </c>
    </row>
    <row r="11" spans="1:9" x14ac:dyDescent="0.35">
      <c r="A11" s="25" t="s">
        <v>1</v>
      </c>
      <c r="B11" s="25"/>
      <c r="C11" s="6">
        <f>(B2*B1+C2*C1+D2*D1+E2*E1+F2*F1)/SUM(B2:F2)</f>
        <v>3.8</v>
      </c>
      <c r="D11" s="6">
        <f>(B3*B1+C3*C1+D3*D1+E3*E1+F3*F1)/SUM(B3:F3)</f>
        <v>2.6666666666666665</v>
      </c>
      <c r="E11" s="6">
        <f>(B4*B1+C4*C1+D4*D1+E4*E1+F4*F1)/SUM(B4:F4)</f>
        <v>6.3142857142857141</v>
      </c>
      <c r="F11" s="6">
        <f>(B5*B1+C5*C1+D5*D1+E5*E1+F5*F1)/SUM(B5:F5)</f>
        <v>7.9090909090909092</v>
      </c>
    </row>
    <row r="14" spans="1:9" x14ac:dyDescent="0.35">
      <c r="A14" s="20" t="s">
        <v>3</v>
      </c>
      <c r="B14" s="20"/>
      <c r="C14" s="20"/>
      <c r="D14" s="20"/>
      <c r="E14" s="20"/>
      <c r="F14" s="20"/>
      <c r="G14" s="20"/>
      <c r="H14" s="20"/>
      <c r="I14" s="20"/>
    </row>
    <row r="42" spans="1:8" ht="15.75" customHeight="1" x14ac:dyDescent="0.35">
      <c r="A42" s="26" t="s">
        <v>4</v>
      </c>
      <c r="B42" s="27"/>
      <c r="C42" s="27"/>
      <c r="D42" s="27"/>
      <c r="E42" s="27"/>
      <c r="F42" s="27"/>
      <c r="G42" s="27"/>
      <c r="H42" s="28"/>
    </row>
    <row r="43" spans="1:8" x14ac:dyDescent="0.35">
      <c r="A43" s="23" t="s">
        <v>0</v>
      </c>
      <c r="B43" s="23"/>
      <c r="C43" s="11">
        <v>20</v>
      </c>
      <c r="D43" s="11">
        <v>30</v>
      </c>
      <c r="E43" s="11">
        <v>40</v>
      </c>
      <c r="F43" s="11">
        <v>50</v>
      </c>
      <c r="G43" s="11"/>
      <c r="H43" s="9"/>
    </row>
    <row r="44" spans="1:8" x14ac:dyDescent="0.35">
      <c r="A44" s="24"/>
      <c r="B44" s="24"/>
      <c r="C44" s="5">
        <f>A2*G2</f>
        <v>400</v>
      </c>
      <c r="D44" s="5">
        <f>A3*G3</f>
        <v>360</v>
      </c>
      <c r="E44" s="5">
        <f>A4*G4</f>
        <v>1400</v>
      </c>
      <c r="F44" s="5">
        <f>A5*G5</f>
        <v>1100</v>
      </c>
      <c r="G44" s="8">
        <f>SUM(C44:F44)/G6</f>
        <v>36.629213483146067</v>
      </c>
      <c r="H44" s="9"/>
    </row>
    <row r="45" spans="1:8" x14ac:dyDescent="0.35">
      <c r="A45" s="10"/>
      <c r="H45" s="9"/>
    </row>
    <row r="46" spans="1:8" x14ac:dyDescent="0.35">
      <c r="A46" s="25" t="s">
        <v>5</v>
      </c>
      <c r="B46" s="25"/>
      <c r="C46" s="5">
        <v>1</v>
      </c>
      <c r="D46" s="5">
        <v>3</v>
      </c>
      <c r="E46" s="5">
        <v>5</v>
      </c>
      <c r="F46" s="5">
        <v>7</v>
      </c>
      <c r="G46" s="5">
        <v>9</v>
      </c>
      <c r="H46" s="5"/>
    </row>
    <row r="47" spans="1:8" x14ac:dyDescent="0.35">
      <c r="A47" s="24"/>
      <c r="B47" s="24"/>
      <c r="C47" s="5">
        <f>B6*B1</f>
        <v>2</v>
      </c>
      <c r="D47" s="5">
        <f>C6*C1</f>
        <v>84</v>
      </c>
      <c r="E47" s="5">
        <f>D6*D1</f>
        <v>100</v>
      </c>
      <c r="F47" s="5">
        <f>E6*E1</f>
        <v>119</v>
      </c>
      <c r="G47" s="5">
        <f>F6*F1</f>
        <v>198</v>
      </c>
      <c r="H47" s="8">
        <f>SUM(C47:G47)/G6</f>
        <v>5.6516853932584272</v>
      </c>
    </row>
    <row r="50" spans="1:14" x14ac:dyDescent="0.35">
      <c r="A50" s="21"/>
      <c r="B50" s="21"/>
    </row>
    <row r="51" spans="1:14" x14ac:dyDescent="0.4">
      <c r="A51" s="30" t="s">
        <v>6</v>
      </c>
      <c r="B51" s="30"/>
      <c r="C51" s="30"/>
      <c r="D51" s="12" t="s">
        <v>7</v>
      </c>
      <c r="E51" s="5"/>
      <c r="F51" s="5"/>
      <c r="G51" s="5"/>
      <c r="H51" s="5"/>
      <c r="I51" s="5"/>
      <c r="J51" s="14"/>
      <c r="K51" s="5"/>
      <c r="L51" s="5"/>
      <c r="M51" s="5"/>
      <c r="N51" s="5"/>
    </row>
    <row r="52" spans="1:14" x14ac:dyDescent="0.35">
      <c r="A52" s="30"/>
      <c r="B52" s="30"/>
      <c r="C52" s="30"/>
      <c r="D52" s="12" t="s">
        <v>1</v>
      </c>
      <c r="E52" s="6">
        <f>G44</f>
        <v>36.629213483146067</v>
      </c>
      <c r="F52" s="6">
        <f>H47</f>
        <v>5.6516853932584272</v>
      </c>
      <c r="G52" s="6">
        <f>((A2^2)*G2+(A3^2)*G3+(A4^2)*G4+(A5^2)*G5)/G6</f>
        <v>1458.4269662921349</v>
      </c>
      <c r="H52" s="6">
        <f>((B1^2)*B6+(C1^2)*C6+(D1^2)*D6+(E1^2)*E6+(F1^2)*F6)/G6</f>
        <v>37.853932584269664</v>
      </c>
      <c r="I52" s="6">
        <f>SQRT(G52-(E52^2))</f>
        <v>10.804058769658985</v>
      </c>
      <c r="J52" s="6">
        <f>SQRT(H52-(F52^2))</f>
        <v>2.4315395945571194</v>
      </c>
      <c r="K52" s="6">
        <f>(B1*(A2*B2+A3*B3+A4*B4+A5*B5)+C1*(C2*A2+C3*A3+C4*A4+C5*A5)+D1*(D2*A2+D3*A3+D4*A4+D5*A5)+E1*(E2*A2+E3*A3+E4*A4+E5*A5)+F1*(F2*A2+F3*A3+F4*A4+F5*A5))/G6</f>
        <v>224.9438202247191</v>
      </c>
      <c r="L52" s="6">
        <f>(K52-E52*F52)/(I52*J52)</f>
        <v>0.68240161705387437</v>
      </c>
      <c r="M52" s="6">
        <f>L52*(J52/I52)</f>
        <v>0.15357992645468305</v>
      </c>
      <c r="N52" s="6">
        <f>F52-M52*E52</f>
        <v>2.6173480423969941E-2</v>
      </c>
    </row>
    <row r="53" spans="1:14" x14ac:dyDescent="0.35"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5">
      <c r="E54" s="5"/>
      <c r="F54" s="5"/>
      <c r="G54" s="5"/>
      <c r="H54" s="5"/>
      <c r="I54" s="5"/>
      <c r="J54" s="5"/>
      <c r="K54" s="5"/>
      <c r="L54" s="5"/>
      <c r="M54" s="6">
        <f>L52*(I52/J52)</f>
        <v>3.0321147933037254</v>
      </c>
      <c r="N54" s="6">
        <f>E52-M54*F52</f>
        <v>19.492654595148608</v>
      </c>
    </row>
    <row r="56" spans="1:14" x14ac:dyDescent="0.35">
      <c r="A56" s="22" t="s">
        <v>8</v>
      </c>
      <c r="B56" s="22"/>
      <c r="C56" s="22"/>
    </row>
    <row r="57" spans="1:14" x14ac:dyDescent="0.35">
      <c r="A57" s="22" t="s">
        <v>9</v>
      </c>
      <c r="B57" s="22"/>
      <c r="C57" s="22"/>
    </row>
    <row r="92" spans="1:3" x14ac:dyDescent="0.35">
      <c r="A92" s="20" t="s">
        <v>10</v>
      </c>
      <c r="B92" s="20"/>
      <c r="C92" s="20"/>
    </row>
    <row r="93" spans="1:3" x14ac:dyDescent="0.35">
      <c r="A93" s="3" t="s">
        <v>0</v>
      </c>
      <c r="B93" s="3" t="s">
        <v>5</v>
      </c>
    </row>
    <row r="94" spans="1:3" x14ac:dyDescent="0.35">
      <c r="A94" s="3">
        <v>35</v>
      </c>
      <c r="B94" s="3">
        <f>0.154*A94+0.026</f>
        <v>5.4159999999999995</v>
      </c>
    </row>
    <row r="97" spans="1:6" ht="15.75" customHeight="1" x14ac:dyDescent="0.35">
      <c r="A97" s="20" t="s">
        <v>12</v>
      </c>
      <c r="B97" s="20"/>
      <c r="C97" s="20"/>
      <c r="D97" s="20"/>
      <c r="E97" s="20"/>
      <c r="F97" s="20"/>
    </row>
    <row r="98" spans="1:6" ht="15.75" customHeight="1" x14ac:dyDescent="0.35">
      <c r="A98" s="3" t="s">
        <v>13</v>
      </c>
      <c r="B98" s="13">
        <f>L52</f>
        <v>0.68240161705387437</v>
      </c>
      <c r="C98" s="21" t="s">
        <v>14</v>
      </c>
      <c r="D98" s="21"/>
      <c r="E98" s="21"/>
      <c r="F98" s="21"/>
    </row>
    <row r="99" spans="1:6" x14ac:dyDescent="0.35">
      <c r="B99" s="13">
        <f>B98^2</f>
        <v>0.4656719669577426</v>
      </c>
      <c r="C99" s="21" t="s">
        <v>15</v>
      </c>
      <c r="D99" s="21"/>
      <c r="E99" s="21"/>
      <c r="F99" s="21"/>
    </row>
    <row r="102" spans="1:6" x14ac:dyDescent="0.35">
      <c r="A102" s="20" t="s">
        <v>16</v>
      </c>
      <c r="B102" s="20"/>
      <c r="C102" s="20"/>
      <c r="D102" s="20"/>
      <c r="E102" s="20"/>
      <c r="F102" s="20"/>
    </row>
    <row r="103" spans="1:6" x14ac:dyDescent="0.35">
      <c r="A103" s="3" t="s">
        <v>17</v>
      </c>
      <c r="B103" s="13">
        <f>(B98*(SQRT(G6-2)))/(SQRT(1-(B98^2)))</f>
        <v>8.707544322916581</v>
      </c>
    </row>
    <row r="104" spans="1:6" x14ac:dyDescent="0.35">
      <c r="A104" s="3" t="s">
        <v>19</v>
      </c>
      <c r="B104" s="3">
        <v>1.98</v>
      </c>
    </row>
    <row r="105" spans="1:6" ht="18" customHeight="1" x14ac:dyDescent="0.35">
      <c r="A105" s="21" t="s">
        <v>18</v>
      </c>
      <c r="B105" s="21"/>
      <c r="C105" s="21"/>
      <c r="D105" s="21"/>
      <c r="E105" s="21"/>
      <c r="F105" s="21"/>
    </row>
    <row r="108" spans="1:6" ht="15.5" customHeight="1" x14ac:dyDescent="0.35">
      <c r="A108" s="20" t="s">
        <v>20</v>
      </c>
      <c r="B108" s="20"/>
      <c r="C108" s="20"/>
      <c r="D108" s="20"/>
      <c r="E108" s="20"/>
    </row>
    <row r="109" spans="1:6" x14ac:dyDescent="0.35">
      <c r="A109" s="3" t="s">
        <v>52</v>
      </c>
      <c r="B109" s="3">
        <v>20</v>
      </c>
      <c r="C109" s="3">
        <v>30</v>
      </c>
      <c r="D109" s="3">
        <v>40</v>
      </c>
      <c r="E109" s="3">
        <v>50</v>
      </c>
      <c r="F109" s="32" t="s">
        <v>56</v>
      </c>
    </row>
    <row r="110" spans="1:6" x14ac:dyDescent="0.35">
      <c r="A110" s="3" t="s">
        <v>53</v>
      </c>
      <c r="B110" s="3">
        <f>(B109-36.629)^2</f>
        <v>276.52364099999994</v>
      </c>
      <c r="C110" s="3">
        <f t="shared" ref="C110:E110" si="2">(C109-36.629)^2</f>
        <v>43.943640999999971</v>
      </c>
      <c r="D110" s="3">
        <f t="shared" si="2"/>
        <v>11.363641000000015</v>
      </c>
      <c r="E110" s="3">
        <f t="shared" si="2"/>
        <v>178.78364100000005</v>
      </c>
      <c r="F110" s="3">
        <f>SUM(B110:E110)</f>
        <v>510.61456399999997</v>
      </c>
    </row>
    <row r="111" spans="1:6" x14ac:dyDescent="0.35">
      <c r="A111" s="3" t="s">
        <v>54</v>
      </c>
      <c r="B111" s="3">
        <f>0.154*B109+0.026</f>
        <v>3.1059999999999999</v>
      </c>
      <c r="C111" s="3">
        <f t="shared" ref="C111:E111" si="3">0.154*C109+0.026</f>
        <v>4.6459999999999999</v>
      </c>
      <c r="D111" s="3">
        <f t="shared" si="3"/>
        <v>6.1859999999999999</v>
      </c>
      <c r="E111" s="3">
        <f t="shared" si="3"/>
        <v>7.726</v>
      </c>
    </row>
    <row r="112" spans="1:6" x14ac:dyDescent="0.35">
      <c r="A112" s="3" t="s">
        <v>55</v>
      </c>
      <c r="B112" s="3">
        <f>(B111-3.8)^2</f>
        <v>0.48163599999999995</v>
      </c>
      <c r="C112" s="3">
        <f>(C111-2.6)^2</f>
        <v>4.1861159999999993</v>
      </c>
      <c r="D112" s="3">
        <f>(D111-6.3)^2</f>
        <v>1.2995999999999973E-2</v>
      </c>
      <c r="E112" s="3">
        <f>(E111-7.9)^2</f>
        <v>3.0276000000000133E-2</v>
      </c>
      <c r="F112" s="3">
        <f>SUM(B112:E112)</f>
        <v>4.7110239999999992</v>
      </c>
    </row>
    <row r="114" spans="1:6" x14ac:dyDescent="0.35">
      <c r="A114" s="3" t="s">
        <v>57</v>
      </c>
      <c r="B114" s="3">
        <f>F112/(G6-2)</f>
        <v>5.4149701149425279E-2</v>
      </c>
    </row>
    <row r="115" spans="1:6" x14ac:dyDescent="0.35">
      <c r="A115" s="3" t="s">
        <v>58</v>
      </c>
      <c r="B115" s="3">
        <f>SQRT(B114)</f>
        <v>0.23270088343069367</v>
      </c>
    </row>
    <row r="116" spans="1:6" x14ac:dyDescent="0.35">
      <c r="A116" s="3" t="s">
        <v>59</v>
      </c>
      <c r="B116" s="3">
        <f>B115/SQRT(G6)</f>
        <v>2.4666244311214242E-2</v>
      </c>
    </row>
    <row r="117" spans="1:6" x14ac:dyDescent="0.35">
      <c r="A117" s="3" t="s">
        <v>60</v>
      </c>
      <c r="B117" s="3" t="s">
        <v>61</v>
      </c>
      <c r="C117" s="3" t="s">
        <v>62</v>
      </c>
    </row>
    <row r="118" spans="1:6" x14ac:dyDescent="0.35">
      <c r="B118" s="3">
        <f>F52-(B116*B104)</f>
        <v>5.602846229522223</v>
      </c>
      <c r="C118" s="3">
        <f>F52+(B116*B104)</f>
        <v>5.7005245569946315</v>
      </c>
    </row>
    <row r="120" spans="1:6" ht="31" x14ac:dyDescent="0.35">
      <c r="A120" s="3" t="s">
        <v>63</v>
      </c>
      <c r="B120" s="3">
        <f>B104*(SQRT(F112)/SQRT(F110))</f>
        <v>0.19018499510647402</v>
      </c>
    </row>
    <row r="121" spans="1:6" x14ac:dyDescent="0.35">
      <c r="A121" s="31"/>
      <c r="B121" s="33">
        <f>M52-B120</f>
        <v>-3.6605068651790973E-2</v>
      </c>
      <c r="C121" s="31" t="s">
        <v>64</v>
      </c>
      <c r="D121" s="33">
        <f>M52+B120</f>
        <v>0.34376492156115707</v>
      </c>
      <c r="E121" s="31"/>
      <c r="F121" s="31"/>
    </row>
    <row r="122" spans="1:6" ht="31" x14ac:dyDescent="0.35">
      <c r="A122" s="3" t="s">
        <v>65</v>
      </c>
      <c r="B122" s="3">
        <f>B104*SQRT(G52)</f>
        <v>75.614926295353129</v>
      </c>
    </row>
    <row r="123" spans="1:6" x14ac:dyDescent="0.35">
      <c r="B123" s="13">
        <f>N52-B122</f>
        <v>-75.588752814929165</v>
      </c>
      <c r="C123" s="3" t="s">
        <v>66</v>
      </c>
      <c r="D123" s="13">
        <f>N52+B122</f>
        <v>75.641099775777093</v>
      </c>
    </row>
  </sheetData>
  <mergeCells count="20">
    <mergeCell ref="A42:H42"/>
    <mergeCell ref="A9:F9"/>
    <mergeCell ref="A10:B10"/>
    <mergeCell ref="A11:B11"/>
    <mergeCell ref="A14:I14"/>
    <mergeCell ref="A50:B50"/>
    <mergeCell ref="A51:C52"/>
    <mergeCell ref="A56:C56"/>
    <mergeCell ref="A57:C57"/>
    <mergeCell ref="A43:B43"/>
    <mergeCell ref="A44:B44"/>
    <mergeCell ref="A46:B46"/>
    <mergeCell ref="A47:B47"/>
    <mergeCell ref="A102:F102"/>
    <mergeCell ref="A105:F105"/>
    <mergeCell ref="A92:C92"/>
    <mergeCell ref="C98:F98"/>
    <mergeCell ref="A97:F97"/>
    <mergeCell ref="C99:F99"/>
    <mergeCell ref="A108:E10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workbookViewId="0">
      <selection activeCell="F21" sqref="F21"/>
    </sheetView>
  </sheetViews>
  <sheetFormatPr defaultRowHeight="14.5" x14ac:dyDescent="0.35"/>
  <cols>
    <col min="1" max="1" width="24.54296875" customWidth="1"/>
    <col min="2" max="2" width="39.7265625" customWidth="1"/>
    <col min="3" max="3" width="21.453125" customWidth="1"/>
    <col min="4" max="4" width="17.81640625" customWidth="1"/>
    <col min="5" max="5" width="18.54296875" customWidth="1"/>
    <col min="6" max="6" width="20.7265625" customWidth="1"/>
    <col min="7" max="7" width="25.54296875" customWidth="1"/>
    <col min="8" max="8" width="28.453125" customWidth="1"/>
    <col min="9" max="9" width="19.7265625" customWidth="1"/>
    <col min="10" max="10" width="17.26953125" customWidth="1"/>
  </cols>
  <sheetData>
    <row r="1" spans="1:9" x14ac:dyDescent="0.35">
      <c r="A1" t="s">
        <v>22</v>
      </c>
    </row>
    <row r="2" spans="1:9" ht="15" thickBot="1" x14ac:dyDescent="0.4"/>
    <row r="3" spans="1:9" x14ac:dyDescent="0.35">
      <c r="A3" s="17" t="s">
        <v>23</v>
      </c>
      <c r="B3" s="17"/>
      <c r="E3">
        <v>-0.37</v>
      </c>
      <c r="F3">
        <v>-1.03</v>
      </c>
    </row>
    <row r="4" spans="1:9" x14ac:dyDescent="0.35">
      <c r="A4" t="s">
        <v>24</v>
      </c>
      <c r="B4">
        <v>0.68240161705387425</v>
      </c>
      <c r="E4" s="18">
        <f>_xlfn.NORM.S.DIST(E3, 1)-0.5</f>
        <v>-0.14430875480054678</v>
      </c>
      <c r="F4" s="18">
        <f>_xlfn.NORM.S.DIST(F3, 1)-0.5</f>
        <v>-0.34849499721165633</v>
      </c>
      <c r="G4" t="s">
        <v>51</v>
      </c>
      <c r="H4" s="19">
        <f>E4-F4</f>
        <v>0.20418624241110955</v>
      </c>
    </row>
    <row r="5" spans="1:9" x14ac:dyDescent="0.35">
      <c r="A5" t="s">
        <v>25</v>
      </c>
      <c r="B5">
        <v>0.46567196695774243</v>
      </c>
    </row>
    <row r="6" spans="1:9" x14ac:dyDescent="0.35">
      <c r="A6" t="s">
        <v>26</v>
      </c>
      <c r="B6">
        <v>0.4595302654285211</v>
      </c>
    </row>
    <row r="7" spans="1:9" x14ac:dyDescent="0.35">
      <c r="A7" t="s">
        <v>27</v>
      </c>
      <c r="B7">
        <v>1.7977144228861124</v>
      </c>
    </row>
    <row r="8" spans="1:9" ht="15" thickBot="1" x14ac:dyDescent="0.4">
      <c r="A8" s="15" t="s">
        <v>28</v>
      </c>
      <c r="B8" s="15">
        <v>89</v>
      </c>
    </row>
    <row r="10" spans="1:9" ht="15" thickBot="1" x14ac:dyDescent="0.4">
      <c r="A10" t="s">
        <v>29</v>
      </c>
    </row>
    <row r="11" spans="1:9" x14ac:dyDescent="0.35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5">
      <c r="A12" t="s">
        <v>30</v>
      </c>
      <c r="B12">
        <v>1</v>
      </c>
      <c r="C12">
        <v>245.0376354670226</v>
      </c>
      <c r="D12">
        <v>245.0376354670226</v>
      </c>
      <c r="E12">
        <v>75.821328135556683</v>
      </c>
      <c r="F12">
        <v>1.7828115028506879E-13</v>
      </c>
    </row>
    <row r="13" spans="1:9" x14ac:dyDescent="0.35">
      <c r="A13" t="s">
        <v>31</v>
      </c>
      <c r="B13">
        <v>87</v>
      </c>
      <c r="C13">
        <v>281.16461172398908</v>
      </c>
      <c r="D13">
        <v>3.2317771462527483</v>
      </c>
    </row>
    <row r="14" spans="1:9" ht="15" thickBot="1" x14ac:dyDescent="0.4">
      <c r="A14" s="15" t="s">
        <v>32</v>
      </c>
      <c r="B14" s="15">
        <v>88</v>
      </c>
      <c r="C14" s="15">
        <v>526.20224719101168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39</v>
      </c>
      <c r="C16" s="16" t="s">
        <v>27</v>
      </c>
      <c r="D16" s="16" t="s">
        <v>40</v>
      </c>
      <c r="E16" s="16" t="s">
        <v>41</v>
      </c>
      <c r="F16" s="16" t="s">
        <v>42</v>
      </c>
      <c r="G16" s="16" t="s">
        <v>43</v>
      </c>
      <c r="H16" s="16"/>
      <c r="I16" s="16"/>
    </row>
    <row r="17" spans="1:9" x14ac:dyDescent="0.35">
      <c r="A17" t="s">
        <v>33</v>
      </c>
      <c r="B17">
        <v>2.617348042395129E-2</v>
      </c>
      <c r="C17">
        <v>0.67356746955379798</v>
      </c>
      <c r="D17">
        <v>3.8857993604248443E-2</v>
      </c>
      <c r="E17">
        <v>0.96909263713372373</v>
      </c>
      <c r="F17">
        <v>-1.3126148002701743</v>
      </c>
      <c r="G17">
        <v>1.3649617611180769</v>
      </c>
    </row>
    <row r="18" spans="1:9" ht="15" thickBot="1" x14ac:dyDescent="0.4">
      <c r="A18" s="15" t="s">
        <v>0</v>
      </c>
      <c r="B18" s="15">
        <v>0.15357992645468355</v>
      </c>
      <c r="C18" s="15">
        <v>1.7637570451463625E-2</v>
      </c>
      <c r="D18" s="15">
        <v>8.7075443229165934</v>
      </c>
      <c r="E18" s="15">
        <v>1.7828115028505407E-13</v>
      </c>
      <c r="F18" s="15">
        <v>0.11852334535824369</v>
      </c>
      <c r="G18" s="15">
        <v>0.18863650755112341</v>
      </c>
      <c r="H18" s="15"/>
      <c r="I18" s="15"/>
    </row>
    <row r="22" spans="1:9" x14ac:dyDescent="0.35">
      <c r="A22" t="s">
        <v>44</v>
      </c>
      <c r="F22" t="s">
        <v>48</v>
      </c>
    </row>
    <row r="23" spans="1:9" ht="15" thickBot="1" x14ac:dyDescent="0.4"/>
    <row r="24" spans="1:9" x14ac:dyDescent="0.35">
      <c r="A24" s="16" t="s">
        <v>45</v>
      </c>
      <c r="B24" s="16" t="s">
        <v>50</v>
      </c>
      <c r="C24" s="16" t="s">
        <v>46</v>
      </c>
      <c r="D24" s="16" t="s">
        <v>47</v>
      </c>
      <c r="F24" s="16" t="s">
        <v>49</v>
      </c>
      <c r="G24" s="16" t="s">
        <v>5</v>
      </c>
    </row>
    <row r="25" spans="1:9" x14ac:dyDescent="0.35">
      <c r="A25">
        <v>1</v>
      </c>
      <c r="B25">
        <v>3.0977720095176222</v>
      </c>
      <c r="C25">
        <v>-9.7772009517622216E-2</v>
      </c>
      <c r="D25">
        <v>-5.4698516572843657E-2</v>
      </c>
      <c r="F25">
        <v>0.5617977528089888</v>
      </c>
      <c r="G25">
        <v>1</v>
      </c>
    </row>
    <row r="26" spans="1:9" x14ac:dyDescent="0.35">
      <c r="A26">
        <v>2</v>
      </c>
      <c r="B26">
        <v>3.0977720095176222</v>
      </c>
      <c r="C26">
        <v>-9.7772009517622216E-2</v>
      </c>
      <c r="D26">
        <v>-5.4698516572843657E-2</v>
      </c>
      <c r="F26">
        <v>1.6853932584269664</v>
      </c>
      <c r="G26">
        <v>1</v>
      </c>
    </row>
    <row r="27" spans="1:9" x14ac:dyDescent="0.35">
      <c r="A27">
        <v>3</v>
      </c>
      <c r="B27">
        <v>3.0977720095176222</v>
      </c>
      <c r="C27">
        <v>-9.7772009517622216E-2</v>
      </c>
      <c r="D27">
        <v>-5.4698516572843657E-2</v>
      </c>
      <c r="F27">
        <v>2.808988764044944</v>
      </c>
      <c r="G27">
        <v>3</v>
      </c>
    </row>
    <row r="28" spans="1:9" x14ac:dyDescent="0.35">
      <c r="A28">
        <v>4</v>
      </c>
      <c r="B28">
        <v>3.0977720095176222</v>
      </c>
      <c r="C28">
        <v>-9.7772009517622216E-2</v>
      </c>
      <c r="D28">
        <v>-5.4698516572843657E-2</v>
      </c>
      <c r="F28">
        <v>3.9325842696629216</v>
      </c>
      <c r="G28">
        <v>3</v>
      </c>
    </row>
    <row r="29" spans="1:9" x14ac:dyDescent="0.35">
      <c r="A29">
        <v>5</v>
      </c>
      <c r="B29">
        <v>3.0977720095176222</v>
      </c>
      <c r="C29">
        <v>-9.7772009517622216E-2</v>
      </c>
      <c r="D29">
        <v>-5.4698516572843657E-2</v>
      </c>
      <c r="F29">
        <v>5.0561797752808992</v>
      </c>
      <c r="G29">
        <v>3</v>
      </c>
    </row>
    <row r="30" spans="1:9" x14ac:dyDescent="0.35">
      <c r="A30">
        <v>6</v>
      </c>
      <c r="B30">
        <v>3.0977720095176222</v>
      </c>
      <c r="C30">
        <v>-9.7772009517622216E-2</v>
      </c>
      <c r="D30">
        <v>-5.4698516572843657E-2</v>
      </c>
      <c r="F30">
        <v>6.1797752808988768</v>
      </c>
      <c r="G30">
        <v>3</v>
      </c>
    </row>
    <row r="31" spans="1:9" x14ac:dyDescent="0.35">
      <c r="A31">
        <v>7</v>
      </c>
      <c r="B31">
        <v>3.0977720095176222</v>
      </c>
      <c r="C31">
        <v>-9.7772009517622216E-2</v>
      </c>
      <c r="D31">
        <v>-5.4698516572843657E-2</v>
      </c>
      <c r="F31">
        <v>7.3033707865168545</v>
      </c>
      <c r="G31">
        <v>3</v>
      </c>
    </row>
    <row r="32" spans="1:9" x14ac:dyDescent="0.35">
      <c r="A32">
        <v>8</v>
      </c>
      <c r="B32">
        <v>3.0977720095176222</v>
      </c>
      <c r="C32">
        <v>-9.7772009517622216E-2</v>
      </c>
      <c r="D32">
        <v>-5.4698516572843657E-2</v>
      </c>
      <c r="F32">
        <v>8.4269662921348321</v>
      </c>
      <c r="G32">
        <v>3</v>
      </c>
    </row>
    <row r="33" spans="1:7" x14ac:dyDescent="0.35">
      <c r="A33">
        <v>9</v>
      </c>
      <c r="B33">
        <v>3.0977720095176222</v>
      </c>
      <c r="C33">
        <v>-9.7772009517622216E-2</v>
      </c>
      <c r="D33">
        <v>-5.4698516572843657E-2</v>
      </c>
      <c r="F33">
        <v>9.5505617977528097</v>
      </c>
      <c r="G33">
        <v>3</v>
      </c>
    </row>
    <row r="34" spans="1:7" x14ac:dyDescent="0.35">
      <c r="A34">
        <v>10</v>
      </c>
      <c r="B34">
        <v>3.0977720095176222</v>
      </c>
      <c r="C34">
        <v>-9.7772009517622216E-2</v>
      </c>
      <c r="D34">
        <v>-5.4698516572843657E-2</v>
      </c>
      <c r="F34">
        <v>10.674157303370787</v>
      </c>
      <c r="G34">
        <v>3</v>
      </c>
    </row>
    <row r="35" spans="1:7" x14ac:dyDescent="0.35">
      <c r="A35">
        <v>11</v>
      </c>
      <c r="B35">
        <v>3.0977720095176222</v>
      </c>
      <c r="C35">
        <v>-9.7772009517622216E-2</v>
      </c>
      <c r="D35">
        <v>-5.4698516572843657E-2</v>
      </c>
      <c r="F35">
        <v>11.797752808988765</v>
      </c>
      <c r="G35">
        <v>3</v>
      </c>
    </row>
    <row r="36" spans="1:7" x14ac:dyDescent="0.35">
      <c r="A36">
        <v>12</v>
      </c>
      <c r="B36">
        <v>3.0977720095176222</v>
      </c>
      <c r="C36">
        <v>-9.7772009517622216E-2</v>
      </c>
      <c r="D36">
        <v>-5.4698516572843657E-2</v>
      </c>
      <c r="F36">
        <v>12.921348314606742</v>
      </c>
      <c r="G36">
        <v>3</v>
      </c>
    </row>
    <row r="37" spans="1:7" x14ac:dyDescent="0.35">
      <c r="A37">
        <v>13</v>
      </c>
      <c r="B37">
        <v>3.0977720095176222</v>
      </c>
      <c r="C37">
        <v>1.9022279904823778</v>
      </c>
      <c r="D37">
        <v>1.0642007848266006</v>
      </c>
      <c r="F37">
        <v>14.04494382022472</v>
      </c>
      <c r="G37">
        <v>3</v>
      </c>
    </row>
    <row r="38" spans="1:7" x14ac:dyDescent="0.35">
      <c r="A38">
        <v>14</v>
      </c>
      <c r="B38">
        <v>3.0977720095176222</v>
      </c>
      <c r="C38">
        <v>1.9022279904823778</v>
      </c>
      <c r="D38">
        <v>1.0642007848266006</v>
      </c>
      <c r="F38">
        <v>15.168539325842698</v>
      </c>
      <c r="G38">
        <v>3</v>
      </c>
    </row>
    <row r="39" spans="1:7" x14ac:dyDescent="0.35">
      <c r="A39">
        <v>15</v>
      </c>
      <c r="B39">
        <v>3.0977720095176222</v>
      </c>
      <c r="C39">
        <v>1.9022279904823778</v>
      </c>
      <c r="D39">
        <v>1.0642007848266006</v>
      </c>
      <c r="F39">
        <v>16.292134831460675</v>
      </c>
      <c r="G39">
        <v>3</v>
      </c>
    </row>
    <row r="40" spans="1:7" x14ac:dyDescent="0.35">
      <c r="A40">
        <v>16</v>
      </c>
      <c r="B40">
        <v>3.0977720095176222</v>
      </c>
      <c r="C40">
        <v>1.9022279904823778</v>
      </c>
      <c r="D40">
        <v>1.0642007848266006</v>
      </c>
      <c r="F40">
        <v>17.415730337078653</v>
      </c>
      <c r="G40">
        <v>3</v>
      </c>
    </row>
    <row r="41" spans="1:7" x14ac:dyDescent="0.35">
      <c r="A41">
        <v>17</v>
      </c>
      <c r="B41">
        <v>3.0977720095176222</v>
      </c>
      <c r="C41">
        <v>1.9022279904823778</v>
      </c>
      <c r="D41">
        <v>1.0642007848266006</v>
      </c>
      <c r="F41">
        <v>18.539325842696631</v>
      </c>
      <c r="G41">
        <v>3</v>
      </c>
    </row>
    <row r="42" spans="1:7" x14ac:dyDescent="0.35">
      <c r="A42">
        <v>18</v>
      </c>
      <c r="B42">
        <v>3.0977720095176222</v>
      </c>
      <c r="C42">
        <v>1.9022279904823778</v>
      </c>
      <c r="D42">
        <v>1.0642007848266006</v>
      </c>
      <c r="F42">
        <v>19.662921348314608</v>
      </c>
      <c r="G42">
        <v>3</v>
      </c>
    </row>
    <row r="43" spans="1:7" x14ac:dyDescent="0.35">
      <c r="A43">
        <v>19</v>
      </c>
      <c r="B43">
        <v>3.0977720095176222</v>
      </c>
      <c r="C43">
        <v>1.9022279904823778</v>
      </c>
      <c r="D43">
        <v>1.0642007848266006</v>
      </c>
      <c r="F43">
        <v>20.786516853932586</v>
      </c>
      <c r="G43">
        <v>3</v>
      </c>
    </row>
    <row r="44" spans="1:7" x14ac:dyDescent="0.35">
      <c r="A44">
        <v>20</v>
      </c>
      <c r="B44">
        <v>3.0977720095176222</v>
      </c>
      <c r="C44">
        <v>1.9022279904823778</v>
      </c>
      <c r="D44">
        <v>1.0642007848266006</v>
      </c>
      <c r="F44">
        <v>21.910112359550563</v>
      </c>
      <c r="G44">
        <v>3</v>
      </c>
    </row>
    <row r="45" spans="1:7" x14ac:dyDescent="0.35">
      <c r="A45">
        <v>21</v>
      </c>
      <c r="B45">
        <v>4.6335712740644581</v>
      </c>
      <c r="C45">
        <v>-3.6335712740644581</v>
      </c>
      <c r="D45">
        <v>-2.0328001800679054</v>
      </c>
      <c r="F45">
        <v>23.033707865168541</v>
      </c>
      <c r="G45">
        <v>3</v>
      </c>
    </row>
    <row r="46" spans="1:7" x14ac:dyDescent="0.35">
      <c r="A46">
        <v>22</v>
      </c>
      <c r="B46">
        <v>4.6335712740644581</v>
      </c>
      <c r="C46">
        <v>-3.6335712740644581</v>
      </c>
      <c r="D46">
        <v>-2.0328001800679054</v>
      </c>
      <c r="F46">
        <v>24.157303370786519</v>
      </c>
      <c r="G46">
        <v>3</v>
      </c>
    </row>
    <row r="47" spans="1:7" x14ac:dyDescent="0.35">
      <c r="A47">
        <v>23</v>
      </c>
      <c r="B47">
        <v>4.6335712740644581</v>
      </c>
      <c r="C47">
        <v>-1.6335712740644581</v>
      </c>
      <c r="D47">
        <v>-0.91390087866846115</v>
      </c>
      <c r="F47">
        <v>25.280898876404496</v>
      </c>
      <c r="G47">
        <v>3</v>
      </c>
    </row>
    <row r="48" spans="1:7" x14ac:dyDescent="0.35">
      <c r="A48">
        <v>24</v>
      </c>
      <c r="B48">
        <v>4.6335712740644581</v>
      </c>
      <c r="C48">
        <v>-1.6335712740644581</v>
      </c>
      <c r="D48">
        <v>-0.91390087866846115</v>
      </c>
      <c r="F48">
        <v>26.404494382022474</v>
      </c>
      <c r="G48">
        <v>3</v>
      </c>
    </row>
    <row r="49" spans="1:7" x14ac:dyDescent="0.35">
      <c r="A49">
        <v>25</v>
      </c>
      <c r="B49">
        <v>4.6335712740644581</v>
      </c>
      <c r="C49">
        <v>-1.6335712740644581</v>
      </c>
      <c r="D49">
        <v>-0.91390087866846115</v>
      </c>
      <c r="F49">
        <v>27.528089887640451</v>
      </c>
      <c r="G49">
        <v>3</v>
      </c>
    </row>
    <row r="50" spans="1:7" x14ac:dyDescent="0.35">
      <c r="A50">
        <v>26</v>
      </c>
      <c r="B50">
        <v>4.6335712740644581</v>
      </c>
      <c r="C50">
        <v>-1.6335712740644581</v>
      </c>
      <c r="D50">
        <v>-0.91390087866846115</v>
      </c>
      <c r="F50">
        <v>28.651685393258429</v>
      </c>
      <c r="G50">
        <v>3</v>
      </c>
    </row>
    <row r="51" spans="1:7" x14ac:dyDescent="0.35">
      <c r="A51">
        <v>27</v>
      </c>
      <c r="B51">
        <v>4.6335712740644581</v>
      </c>
      <c r="C51">
        <v>-1.6335712740644581</v>
      </c>
      <c r="D51">
        <v>-0.91390087866846115</v>
      </c>
      <c r="F51">
        <v>29.775280898876407</v>
      </c>
      <c r="G51">
        <v>3</v>
      </c>
    </row>
    <row r="52" spans="1:7" x14ac:dyDescent="0.35">
      <c r="A52">
        <v>28</v>
      </c>
      <c r="B52">
        <v>4.6335712740644581</v>
      </c>
      <c r="C52">
        <v>-1.6335712740644581</v>
      </c>
      <c r="D52">
        <v>-0.91390087866846115</v>
      </c>
      <c r="F52">
        <v>30.898876404494384</v>
      </c>
      <c r="G52">
        <v>3</v>
      </c>
    </row>
    <row r="53" spans="1:7" x14ac:dyDescent="0.35">
      <c r="A53">
        <v>29</v>
      </c>
      <c r="B53">
        <v>4.6335712740644581</v>
      </c>
      <c r="C53">
        <v>-1.6335712740644581</v>
      </c>
      <c r="D53">
        <v>-0.91390087866846115</v>
      </c>
      <c r="F53">
        <v>32.022471910112358</v>
      </c>
      <c r="G53">
        <v>3</v>
      </c>
    </row>
    <row r="54" spans="1:7" x14ac:dyDescent="0.35">
      <c r="A54">
        <v>30</v>
      </c>
      <c r="B54">
        <v>4.6335712740644581</v>
      </c>
      <c r="C54">
        <v>-1.6335712740644581</v>
      </c>
      <c r="D54">
        <v>-0.91390087866846115</v>
      </c>
      <c r="F54">
        <v>33.146067415730343</v>
      </c>
      <c r="G54">
        <v>3</v>
      </c>
    </row>
    <row r="55" spans="1:7" x14ac:dyDescent="0.35">
      <c r="A55">
        <v>31</v>
      </c>
      <c r="B55">
        <v>4.6335712740644581</v>
      </c>
      <c r="C55">
        <v>-1.6335712740644581</v>
      </c>
      <c r="D55">
        <v>-0.91390087866846115</v>
      </c>
      <c r="F55">
        <v>34.269662921348313</v>
      </c>
      <c r="G55">
        <v>5</v>
      </c>
    </row>
    <row r="56" spans="1:7" x14ac:dyDescent="0.35">
      <c r="A56">
        <v>32</v>
      </c>
      <c r="B56">
        <v>4.6335712740644581</v>
      </c>
      <c r="C56">
        <v>-1.6335712740644581</v>
      </c>
      <c r="D56">
        <v>-0.91390087866846115</v>
      </c>
      <c r="F56">
        <v>35.393258426966298</v>
      </c>
      <c r="G56">
        <v>5</v>
      </c>
    </row>
    <row r="57" spans="1:7" x14ac:dyDescent="0.35">
      <c r="A57">
        <v>33</v>
      </c>
      <c r="B57">
        <v>6.1693705386112931</v>
      </c>
      <c r="C57">
        <v>-3.1693705386112931</v>
      </c>
      <c r="D57">
        <v>-1.7731032407640781</v>
      </c>
      <c r="F57">
        <v>36.516853932584269</v>
      </c>
      <c r="G57">
        <v>5</v>
      </c>
    </row>
    <row r="58" spans="1:7" x14ac:dyDescent="0.35">
      <c r="A58">
        <v>34</v>
      </c>
      <c r="B58">
        <v>6.1693705386112931</v>
      </c>
      <c r="C58">
        <v>-3.1693705386112931</v>
      </c>
      <c r="D58">
        <v>-1.7731032407640781</v>
      </c>
      <c r="F58">
        <v>37.640449438202253</v>
      </c>
      <c r="G58">
        <v>5</v>
      </c>
    </row>
    <row r="59" spans="1:7" x14ac:dyDescent="0.35">
      <c r="A59">
        <v>35</v>
      </c>
      <c r="B59">
        <v>6.1693705386112931</v>
      </c>
      <c r="C59">
        <v>-3.1693705386112931</v>
      </c>
      <c r="D59">
        <v>-1.7731032407640781</v>
      </c>
      <c r="F59">
        <v>38.764044943820224</v>
      </c>
      <c r="G59">
        <v>5</v>
      </c>
    </row>
    <row r="60" spans="1:7" x14ac:dyDescent="0.35">
      <c r="A60">
        <v>36</v>
      </c>
      <c r="B60">
        <v>6.1693705386112931</v>
      </c>
      <c r="C60">
        <v>-3.1693705386112931</v>
      </c>
      <c r="D60">
        <v>-1.7731032407640781</v>
      </c>
      <c r="F60">
        <v>39.887640449438209</v>
      </c>
      <c r="G60">
        <v>5</v>
      </c>
    </row>
    <row r="61" spans="1:7" x14ac:dyDescent="0.35">
      <c r="A61">
        <v>37</v>
      </c>
      <c r="B61">
        <v>6.1693705386112931</v>
      </c>
      <c r="C61">
        <v>-3.1693705386112931</v>
      </c>
      <c r="D61">
        <v>-1.7731032407640781</v>
      </c>
      <c r="F61">
        <v>41.011235955056179</v>
      </c>
      <c r="G61">
        <v>5</v>
      </c>
    </row>
    <row r="62" spans="1:7" x14ac:dyDescent="0.35">
      <c r="A62">
        <v>38</v>
      </c>
      <c r="B62">
        <v>6.1693705386112931</v>
      </c>
      <c r="C62">
        <v>-3.1693705386112931</v>
      </c>
      <c r="D62">
        <v>-1.7731032407640781</v>
      </c>
      <c r="F62">
        <v>42.134831460674164</v>
      </c>
      <c r="G62">
        <v>5</v>
      </c>
    </row>
    <row r="63" spans="1:7" x14ac:dyDescent="0.35">
      <c r="A63">
        <v>39</v>
      </c>
      <c r="B63">
        <v>6.1693705386112931</v>
      </c>
      <c r="C63">
        <v>-1.1693705386112931</v>
      </c>
      <c r="D63">
        <v>-0.65420393936463384</v>
      </c>
      <c r="F63">
        <v>43.258426966292134</v>
      </c>
      <c r="G63">
        <v>5</v>
      </c>
    </row>
    <row r="64" spans="1:7" x14ac:dyDescent="0.35">
      <c r="A64">
        <v>40</v>
      </c>
      <c r="B64">
        <v>6.1693705386112931</v>
      </c>
      <c r="C64">
        <v>-1.1693705386112931</v>
      </c>
      <c r="D64">
        <v>-0.65420393936463384</v>
      </c>
      <c r="F64">
        <v>44.382022471910119</v>
      </c>
      <c r="G64">
        <v>5</v>
      </c>
    </row>
    <row r="65" spans="1:7" x14ac:dyDescent="0.35">
      <c r="A65">
        <v>41</v>
      </c>
      <c r="B65">
        <v>6.1693705386112931</v>
      </c>
      <c r="C65">
        <v>-1.1693705386112931</v>
      </c>
      <c r="D65">
        <v>-0.65420393936463384</v>
      </c>
      <c r="F65">
        <v>45.50561797752809</v>
      </c>
      <c r="G65">
        <v>5</v>
      </c>
    </row>
    <row r="66" spans="1:7" x14ac:dyDescent="0.35">
      <c r="A66">
        <v>42</v>
      </c>
      <c r="B66">
        <v>6.1693705386112931</v>
      </c>
      <c r="C66">
        <v>-1.1693705386112931</v>
      </c>
      <c r="D66">
        <v>-0.65420393936463384</v>
      </c>
      <c r="F66">
        <v>46.629213483146074</v>
      </c>
      <c r="G66">
        <v>5</v>
      </c>
    </row>
    <row r="67" spans="1:7" x14ac:dyDescent="0.35">
      <c r="A67">
        <v>43</v>
      </c>
      <c r="B67">
        <v>6.1693705386112931</v>
      </c>
      <c r="C67">
        <v>-1.1693705386112931</v>
      </c>
      <c r="D67">
        <v>-0.65420393936463384</v>
      </c>
      <c r="F67">
        <v>47.752808988764045</v>
      </c>
      <c r="G67">
        <v>5</v>
      </c>
    </row>
    <row r="68" spans="1:7" x14ac:dyDescent="0.35">
      <c r="A68">
        <v>44</v>
      </c>
      <c r="B68">
        <v>6.1693705386112931</v>
      </c>
      <c r="C68">
        <v>-1.1693705386112931</v>
      </c>
      <c r="D68">
        <v>-0.65420393936463384</v>
      </c>
      <c r="F68">
        <v>48.876404494382029</v>
      </c>
      <c r="G68">
        <v>5</v>
      </c>
    </row>
    <row r="69" spans="1:7" x14ac:dyDescent="0.35">
      <c r="A69">
        <v>45</v>
      </c>
      <c r="B69">
        <v>6.1693705386112931</v>
      </c>
      <c r="C69">
        <v>-1.1693705386112931</v>
      </c>
      <c r="D69">
        <v>-0.65420393936463384</v>
      </c>
      <c r="F69">
        <v>50</v>
      </c>
      <c r="G69">
        <v>5</v>
      </c>
    </row>
    <row r="70" spans="1:7" x14ac:dyDescent="0.35">
      <c r="A70">
        <v>46</v>
      </c>
      <c r="B70">
        <v>6.1693705386112931</v>
      </c>
      <c r="C70">
        <v>-1.1693705386112931</v>
      </c>
      <c r="D70">
        <v>-0.65420393936463384</v>
      </c>
      <c r="F70">
        <v>51.123595505617985</v>
      </c>
      <c r="G70">
        <v>5</v>
      </c>
    </row>
    <row r="71" spans="1:7" x14ac:dyDescent="0.35">
      <c r="A71">
        <v>47</v>
      </c>
      <c r="B71">
        <v>6.1693705386112931</v>
      </c>
      <c r="C71">
        <v>-1.1693705386112931</v>
      </c>
      <c r="D71">
        <v>-0.65420393936463384</v>
      </c>
      <c r="F71">
        <v>52.247191011235955</v>
      </c>
      <c r="G71">
        <v>5</v>
      </c>
    </row>
    <row r="72" spans="1:7" x14ac:dyDescent="0.35">
      <c r="A72">
        <v>48</v>
      </c>
      <c r="B72">
        <v>6.1693705386112931</v>
      </c>
      <c r="C72">
        <v>-1.1693705386112931</v>
      </c>
      <c r="D72">
        <v>-0.65420393936463384</v>
      </c>
      <c r="F72">
        <v>53.37078651685394</v>
      </c>
      <c r="G72">
        <v>5</v>
      </c>
    </row>
    <row r="73" spans="1:7" x14ac:dyDescent="0.35">
      <c r="A73">
        <v>49</v>
      </c>
      <c r="B73">
        <v>6.1693705386112931</v>
      </c>
      <c r="C73">
        <v>0.83062946138870686</v>
      </c>
      <c r="D73">
        <v>0.46469536203481038</v>
      </c>
      <c r="F73">
        <v>54.49438202247191</v>
      </c>
      <c r="G73">
        <v>5</v>
      </c>
    </row>
    <row r="74" spans="1:7" x14ac:dyDescent="0.35">
      <c r="A74">
        <v>50</v>
      </c>
      <c r="B74">
        <v>6.1693705386112931</v>
      </c>
      <c r="C74">
        <v>0.83062946138870686</v>
      </c>
      <c r="D74">
        <v>0.46469536203481038</v>
      </c>
      <c r="F74">
        <v>55.617977528089895</v>
      </c>
      <c r="G74">
        <v>5</v>
      </c>
    </row>
    <row r="75" spans="1:7" x14ac:dyDescent="0.35">
      <c r="A75">
        <v>51</v>
      </c>
      <c r="B75">
        <v>6.1693705386112931</v>
      </c>
      <c r="C75">
        <v>0.83062946138870686</v>
      </c>
      <c r="D75">
        <v>0.46469536203481038</v>
      </c>
      <c r="F75">
        <v>56.741573033707866</v>
      </c>
      <c r="G75">
        <v>7</v>
      </c>
    </row>
    <row r="76" spans="1:7" x14ac:dyDescent="0.35">
      <c r="A76">
        <v>52</v>
      </c>
      <c r="B76">
        <v>6.1693705386112931</v>
      </c>
      <c r="C76">
        <v>0.83062946138870686</v>
      </c>
      <c r="D76">
        <v>0.46469536203481038</v>
      </c>
      <c r="F76">
        <v>57.86516853932585</v>
      </c>
      <c r="G76">
        <v>7</v>
      </c>
    </row>
    <row r="77" spans="1:7" x14ac:dyDescent="0.35">
      <c r="A77">
        <v>53</v>
      </c>
      <c r="B77">
        <v>6.1693705386112931</v>
      </c>
      <c r="C77">
        <v>0.83062946138870686</v>
      </c>
      <c r="D77">
        <v>0.46469536203481038</v>
      </c>
      <c r="F77">
        <v>58.988764044943821</v>
      </c>
      <c r="G77">
        <v>7</v>
      </c>
    </row>
    <row r="78" spans="1:7" x14ac:dyDescent="0.35">
      <c r="A78">
        <v>54</v>
      </c>
      <c r="B78">
        <v>6.1693705386112931</v>
      </c>
      <c r="C78">
        <v>0.83062946138870686</v>
      </c>
      <c r="D78">
        <v>0.46469536203481038</v>
      </c>
      <c r="F78">
        <v>60.112359550561806</v>
      </c>
      <c r="G78">
        <v>7</v>
      </c>
    </row>
    <row r="79" spans="1:7" x14ac:dyDescent="0.35">
      <c r="A79">
        <v>55</v>
      </c>
      <c r="B79">
        <v>6.1693705386112931</v>
      </c>
      <c r="C79">
        <v>0.83062946138870686</v>
      </c>
      <c r="D79">
        <v>0.46469536203481038</v>
      </c>
      <c r="F79">
        <v>61.235955056179776</v>
      </c>
      <c r="G79">
        <v>7</v>
      </c>
    </row>
    <row r="80" spans="1:7" x14ac:dyDescent="0.35">
      <c r="A80">
        <v>56</v>
      </c>
      <c r="B80">
        <v>6.1693705386112931</v>
      </c>
      <c r="C80">
        <v>0.83062946138870686</v>
      </c>
      <c r="D80">
        <v>0.46469536203481038</v>
      </c>
      <c r="F80">
        <v>62.359550561797761</v>
      </c>
      <c r="G80">
        <v>7</v>
      </c>
    </row>
    <row r="81" spans="1:7" x14ac:dyDescent="0.35">
      <c r="A81">
        <v>57</v>
      </c>
      <c r="B81">
        <v>6.1693705386112931</v>
      </c>
      <c r="C81">
        <v>0.83062946138870686</v>
      </c>
      <c r="D81">
        <v>0.46469536203481038</v>
      </c>
      <c r="F81">
        <v>63.483146067415731</v>
      </c>
      <c r="G81">
        <v>7</v>
      </c>
    </row>
    <row r="82" spans="1:7" x14ac:dyDescent="0.35">
      <c r="A82">
        <v>58</v>
      </c>
      <c r="B82">
        <v>6.1693705386112931</v>
      </c>
      <c r="C82">
        <v>2.8306294613887069</v>
      </c>
      <c r="D82">
        <v>1.5835946634342546</v>
      </c>
      <c r="F82">
        <v>64.606741573033702</v>
      </c>
      <c r="G82">
        <v>7</v>
      </c>
    </row>
    <row r="83" spans="1:7" x14ac:dyDescent="0.35">
      <c r="A83">
        <v>59</v>
      </c>
      <c r="B83">
        <v>6.1693705386112931</v>
      </c>
      <c r="C83">
        <v>2.8306294613887069</v>
      </c>
      <c r="D83">
        <v>1.5835946634342546</v>
      </c>
      <c r="F83">
        <v>65.730337078651687</v>
      </c>
      <c r="G83">
        <v>7</v>
      </c>
    </row>
    <row r="84" spans="1:7" x14ac:dyDescent="0.35">
      <c r="A84">
        <v>60</v>
      </c>
      <c r="B84">
        <v>6.1693705386112931</v>
      </c>
      <c r="C84">
        <v>2.8306294613887069</v>
      </c>
      <c r="D84">
        <v>1.5835946634342546</v>
      </c>
      <c r="F84">
        <v>66.853932584269671</v>
      </c>
      <c r="G84">
        <v>7</v>
      </c>
    </row>
    <row r="85" spans="1:7" x14ac:dyDescent="0.35">
      <c r="A85">
        <v>61</v>
      </c>
      <c r="B85">
        <v>6.1693705386112931</v>
      </c>
      <c r="C85">
        <v>2.8306294613887069</v>
      </c>
      <c r="D85">
        <v>1.5835946634342546</v>
      </c>
      <c r="F85">
        <v>67.977528089887642</v>
      </c>
      <c r="G85">
        <v>7</v>
      </c>
    </row>
    <row r="86" spans="1:7" x14ac:dyDescent="0.35">
      <c r="A86">
        <v>62</v>
      </c>
      <c r="B86">
        <v>6.1693705386112931</v>
      </c>
      <c r="C86">
        <v>2.8306294613887069</v>
      </c>
      <c r="D86">
        <v>1.5835946634342546</v>
      </c>
      <c r="F86">
        <v>69.101123595505612</v>
      </c>
      <c r="G86">
        <v>7</v>
      </c>
    </row>
    <row r="87" spans="1:7" x14ac:dyDescent="0.35">
      <c r="A87">
        <v>63</v>
      </c>
      <c r="B87">
        <v>6.1693705386112931</v>
      </c>
      <c r="C87">
        <v>2.8306294613887069</v>
      </c>
      <c r="D87">
        <v>1.5835946634342546</v>
      </c>
      <c r="F87">
        <v>70.224719101123597</v>
      </c>
      <c r="G87">
        <v>7</v>
      </c>
    </row>
    <row r="88" spans="1:7" x14ac:dyDescent="0.35">
      <c r="A88">
        <v>64</v>
      </c>
      <c r="B88">
        <v>6.1693705386112931</v>
      </c>
      <c r="C88">
        <v>2.8306294613887069</v>
      </c>
      <c r="D88">
        <v>1.5835946634342546</v>
      </c>
      <c r="F88">
        <v>71.348314606741582</v>
      </c>
      <c r="G88">
        <v>7</v>
      </c>
    </row>
    <row r="89" spans="1:7" x14ac:dyDescent="0.35">
      <c r="A89">
        <v>65</v>
      </c>
      <c r="B89">
        <v>6.1693705386112931</v>
      </c>
      <c r="C89">
        <v>2.8306294613887069</v>
      </c>
      <c r="D89">
        <v>1.5835946634342546</v>
      </c>
      <c r="F89">
        <v>72.471910112359552</v>
      </c>
      <c r="G89">
        <v>7</v>
      </c>
    </row>
    <row r="90" spans="1:7" x14ac:dyDescent="0.35">
      <c r="A90">
        <v>66</v>
      </c>
      <c r="B90">
        <v>6.1693705386112931</v>
      </c>
      <c r="C90">
        <v>2.8306294613887069</v>
      </c>
      <c r="D90">
        <v>1.5835946634342546</v>
      </c>
      <c r="F90">
        <v>73.595505617977523</v>
      </c>
      <c r="G90">
        <v>7</v>
      </c>
    </row>
    <row r="91" spans="1:7" x14ac:dyDescent="0.35">
      <c r="A91">
        <v>67</v>
      </c>
      <c r="B91">
        <v>6.1693705386112931</v>
      </c>
      <c r="C91">
        <v>2.8306294613887069</v>
      </c>
      <c r="D91">
        <v>1.5835946634342546</v>
      </c>
      <c r="F91">
        <v>74.719101123595507</v>
      </c>
      <c r="G91">
        <v>7</v>
      </c>
    </row>
    <row r="92" spans="1:7" x14ac:dyDescent="0.35">
      <c r="A92">
        <v>68</v>
      </c>
      <c r="B92">
        <v>7.7051698031581282</v>
      </c>
      <c r="C92">
        <v>-2.7051698031581282</v>
      </c>
      <c r="D92">
        <v>-1.5134063014602508</v>
      </c>
      <c r="F92">
        <v>75.842696629213492</v>
      </c>
      <c r="G92">
        <v>9</v>
      </c>
    </row>
    <row r="93" spans="1:7" x14ac:dyDescent="0.35">
      <c r="A93">
        <v>69</v>
      </c>
      <c r="B93">
        <v>7.7051698031581282</v>
      </c>
      <c r="C93">
        <v>-2.7051698031581282</v>
      </c>
      <c r="D93">
        <v>-1.5134063014602508</v>
      </c>
      <c r="F93">
        <v>76.966292134831463</v>
      </c>
      <c r="G93">
        <v>9</v>
      </c>
    </row>
    <row r="94" spans="1:7" x14ac:dyDescent="0.35">
      <c r="A94">
        <v>70</v>
      </c>
      <c r="B94">
        <v>7.7051698031581282</v>
      </c>
      <c r="C94">
        <v>-0.70516980315812816</v>
      </c>
      <c r="D94">
        <v>-0.39450700006080658</v>
      </c>
      <c r="F94">
        <v>78.089887640449433</v>
      </c>
      <c r="G94">
        <v>9</v>
      </c>
    </row>
    <row r="95" spans="1:7" x14ac:dyDescent="0.35">
      <c r="A95">
        <v>71</v>
      </c>
      <c r="B95">
        <v>7.7051698031581282</v>
      </c>
      <c r="C95">
        <v>-0.70516980315812816</v>
      </c>
      <c r="D95">
        <v>-0.39450700006080658</v>
      </c>
      <c r="F95">
        <v>79.213483146067418</v>
      </c>
      <c r="G95">
        <v>9</v>
      </c>
    </row>
    <row r="96" spans="1:7" x14ac:dyDescent="0.35">
      <c r="A96">
        <v>72</v>
      </c>
      <c r="B96">
        <v>7.7051698031581282</v>
      </c>
      <c r="C96">
        <v>-0.70516980315812816</v>
      </c>
      <c r="D96">
        <v>-0.39450700006080658</v>
      </c>
      <c r="F96">
        <v>80.337078651685403</v>
      </c>
      <c r="G96">
        <v>9</v>
      </c>
    </row>
    <row r="97" spans="1:7" x14ac:dyDescent="0.35">
      <c r="A97">
        <v>73</v>
      </c>
      <c r="B97">
        <v>7.7051698031581282</v>
      </c>
      <c r="C97">
        <v>-0.70516980315812816</v>
      </c>
      <c r="D97">
        <v>-0.39450700006080658</v>
      </c>
      <c r="F97">
        <v>81.460674157303373</v>
      </c>
      <c r="G97">
        <v>9</v>
      </c>
    </row>
    <row r="98" spans="1:7" x14ac:dyDescent="0.35">
      <c r="A98">
        <v>74</v>
      </c>
      <c r="B98">
        <v>7.7051698031581282</v>
      </c>
      <c r="C98">
        <v>-0.70516980315812816</v>
      </c>
      <c r="D98">
        <v>-0.39450700006080658</v>
      </c>
      <c r="F98">
        <v>82.584269662921344</v>
      </c>
      <c r="G98">
        <v>9</v>
      </c>
    </row>
    <row r="99" spans="1:7" x14ac:dyDescent="0.35">
      <c r="A99">
        <v>75</v>
      </c>
      <c r="B99">
        <v>7.7051698031581282</v>
      </c>
      <c r="C99">
        <v>-0.70516980315812816</v>
      </c>
      <c r="D99">
        <v>-0.39450700006080658</v>
      </c>
      <c r="F99">
        <v>83.707865168539328</v>
      </c>
      <c r="G99">
        <v>9</v>
      </c>
    </row>
    <row r="100" spans="1:7" x14ac:dyDescent="0.35">
      <c r="A100">
        <v>76</v>
      </c>
      <c r="B100">
        <v>7.7051698031581282</v>
      </c>
      <c r="C100">
        <v>-0.70516980315812816</v>
      </c>
      <c r="D100">
        <v>-0.39450700006080658</v>
      </c>
      <c r="F100">
        <v>84.831460674157313</v>
      </c>
      <c r="G100">
        <v>9</v>
      </c>
    </row>
    <row r="101" spans="1:7" x14ac:dyDescent="0.35">
      <c r="A101">
        <v>77</v>
      </c>
      <c r="B101">
        <v>7.7051698031581282</v>
      </c>
      <c r="C101">
        <v>-0.70516980315812816</v>
      </c>
      <c r="D101">
        <v>-0.39450700006080658</v>
      </c>
      <c r="F101">
        <v>85.955056179775283</v>
      </c>
      <c r="G101">
        <v>9</v>
      </c>
    </row>
    <row r="102" spans="1:7" x14ac:dyDescent="0.35">
      <c r="A102">
        <v>78</v>
      </c>
      <c r="B102">
        <v>7.7051698031581282</v>
      </c>
      <c r="C102">
        <v>1.2948301968418718</v>
      </c>
      <c r="D102">
        <v>0.72439230133863763</v>
      </c>
      <c r="F102">
        <v>87.078651685393254</v>
      </c>
      <c r="G102">
        <v>9</v>
      </c>
    </row>
    <row r="103" spans="1:7" x14ac:dyDescent="0.35">
      <c r="A103">
        <v>79</v>
      </c>
      <c r="B103">
        <v>7.7051698031581282</v>
      </c>
      <c r="C103">
        <v>1.2948301968418718</v>
      </c>
      <c r="D103">
        <v>0.72439230133863763</v>
      </c>
      <c r="F103">
        <v>88.202247191011239</v>
      </c>
      <c r="G103">
        <v>9</v>
      </c>
    </row>
    <row r="104" spans="1:7" x14ac:dyDescent="0.35">
      <c r="A104">
        <v>80</v>
      </c>
      <c r="B104">
        <v>7.7051698031581282</v>
      </c>
      <c r="C104">
        <v>1.2948301968418718</v>
      </c>
      <c r="D104">
        <v>0.72439230133863763</v>
      </c>
      <c r="F104">
        <v>89.325842696629223</v>
      </c>
      <c r="G104">
        <v>9</v>
      </c>
    </row>
    <row r="105" spans="1:7" x14ac:dyDescent="0.35">
      <c r="A105">
        <v>81</v>
      </c>
      <c r="B105">
        <v>7.7051698031581282</v>
      </c>
      <c r="C105">
        <v>1.2948301968418718</v>
      </c>
      <c r="D105">
        <v>0.72439230133863763</v>
      </c>
      <c r="F105">
        <v>90.449438202247194</v>
      </c>
      <c r="G105">
        <v>9</v>
      </c>
    </row>
    <row r="106" spans="1:7" x14ac:dyDescent="0.35">
      <c r="A106">
        <v>82</v>
      </c>
      <c r="B106">
        <v>7.7051698031581282</v>
      </c>
      <c r="C106">
        <v>1.2948301968418718</v>
      </c>
      <c r="D106">
        <v>0.72439230133863763</v>
      </c>
      <c r="F106">
        <v>91.573033707865164</v>
      </c>
      <c r="G106">
        <v>9</v>
      </c>
    </row>
    <row r="107" spans="1:7" x14ac:dyDescent="0.35">
      <c r="A107">
        <v>83</v>
      </c>
      <c r="B107">
        <v>7.7051698031581282</v>
      </c>
      <c r="C107">
        <v>1.2948301968418718</v>
      </c>
      <c r="D107">
        <v>0.72439230133863763</v>
      </c>
      <c r="F107">
        <v>92.696629213483149</v>
      </c>
      <c r="G107">
        <v>9</v>
      </c>
    </row>
    <row r="108" spans="1:7" x14ac:dyDescent="0.35">
      <c r="A108">
        <v>84</v>
      </c>
      <c r="B108">
        <v>7.7051698031581282</v>
      </c>
      <c r="C108">
        <v>1.2948301968418718</v>
      </c>
      <c r="D108">
        <v>0.72439230133863763</v>
      </c>
      <c r="F108">
        <v>93.820224719101134</v>
      </c>
      <c r="G108">
        <v>9</v>
      </c>
    </row>
    <row r="109" spans="1:7" x14ac:dyDescent="0.35">
      <c r="A109">
        <v>85</v>
      </c>
      <c r="B109">
        <v>7.7051698031581282</v>
      </c>
      <c r="C109">
        <v>1.2948301968418718</v>
      </c>
      <c r="D109">
        <v>0.72439230133863763</v>
      </c>
      <c r="F109">
        <v>94.943820224719104</v>
      </c>
      <c r="G109">
        <v>9</v>
      </c>
    </row>
    <row r="110" spans="1:7" x14ac:dyDescent="0.35">
      <c r="A110">
        <v>86</v>
      </c>
      <c r="B110">
        <v>7.7051698031581282</v>
      </c>
      <c r="C110">
        <v>1.2948301968418718</v>
      </c>
      <c r="D110">
        <v>0.72439230133863763</v>
      </c>
      <c r="F110">
        <v>96.067415730337075</v>
      </c>
      <c r="G110">
        <v>9</v>
      </c>
    </row>
    <row r="111" spans="1:7" x14ac:dyDescent="0.35">
      <c r="A111">
        <v>87</v>
      </c>
      <c r="B111">
        <v>7.7051698031581282</v>
      </c>
      <c r="C111">
        <v>1.2948301968418718</v>
      </c>
      <c r="D111">
        <v>0.72439230133863763</v>
      </c>
      <c r="F111">
        <v>97.19101123595506</v>
      </c>
      <c r="G111">
        <v>9</v>
      </c>
    </row>
    <row r="112" spans="1:7" x14ac:dyDescent="0.35">
      <c r="A112">
        <v>88</v>
      </c>
      <c r="B112">
        <v>7.7051698031581282</v>
      </c>
      <c r="C112">
        <v>1.2948301968418718</v>
      </c>
      <c r="D112">
        <v>0.72439230133863763</v>
      </c>
      <c r="F112">
        <v>98.314606741573044</v>
      </c>
      <c r="G112">
        <v>9</v>
      </c>
    </row>
    <row r="113" spans="1:7" ht="15" thickBot="1" x14ac:dyDescent="0.4">
      <c r="A113" s="15">
        <v>89</v>
      </c>
      <c r="B113" s="15">
        <v>7.7051698031581282</v>
      </c>
      <c r="C113" s="15">
        <v>1.2948301968418718</v>
      </c>
      <c r="D113" s="15">
        <v>0.72439230133863763</v>
      </c>
      <c r="F113" s="15">
        <v>99.438202247191015</v>
      </c>
      <c r="G113" s="15">
        <v>9</v>
      </c>
    </row>
  </sheetData>
  <sortState xmlns:xlrd2="http://schemas.microsoft.com/office/spreadsheetml/2017/richdata2" ref="G25:G113">
    <sortCondition ref="G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0"/>
  <sheetViews>
    <sheetView workbookViewId="0">
      <selection activeCell="H10" sqref="H10"/>
    </sheetView>
  </sheetViews>
  <sheetFormatPr defaultRowHeight="14.5" x14ac:dyDescent="0.35"/>
  <cols>
    <col min="1" max="1" width="12.453125" customWidth="1"/>
    <col min="20" max="20" width="16.26953125" customWidth="1"/>
  </cols>
  <sheetData>
    <row r="1" spans="1:26" x14ac:dyDescent="0.35">
      <c r="A1" t="s">
        <v>0</v>
      </c>
      <c r="B1" t="s">
        <v>5</v>
      </c>
      <c r="C1" t="s">
        <v>21</v>
      </c>
      <c r="E1" t="s">
        <v>0</v>
      </c>
      <c r="F1" t="s">
        <v>5</v>
      </c>
    </row>
    <row r="2" spans="1:26" x14ac:dyDescent="0.35">
      <c r="A2">
        <v>20</v>
      </c>
      <c r="B2">
        <v>3</v>
      </c>
      <c r="C2">
        <v>12</v>
      </c>
      <c r="E2">
        <v>20</v>
      </c>
      <c r="F2">
        <v>3</v>
      </c>
    </row>
    <row r="3" spans="1:26" x14ac:dyDescent="0.35">
      <c r="A3">
        <v>20</v>
      </c>
      <c r="B3">
        <v>5</v>
      </c>
      <c r="C3">
        <v>8</v>
      </c>
      <c r="E3">
        <v>20</v>
      </c>
      <c r="F3">
        <v>3</v>
      </c>
    </row>
    <row r="4" spans="1:26" x14ac:dyDescent="0.35">
      <c r="A4">
        <v>30</v>
      </c>
      <c r="B4">
        <v>1</v>
      </c>
      <c r="C4">
        <v>2</v>
      </c>
      <c r="E4">
        <v>20</v>
      </c>
      <c r="F4">
        <v>3</v>
      </c>
    </row>
    <row r="5" spans="1:26" x14ac:dyDescent="0.35">
      <c r="A5">
        <v>30</v>
      </c>
      <c r="B5">
        <v>3</v>
      </c>
      <c r="C5">
        <v>10</v>
      </c>
      <c r="E5">
        <v>20</v>
      </c>
      <c r="F5">
        <v>3</v>
      </c>
    </row>
    <row r="6" spans="1:26" x14ac:dyDescent="0.35">
      <c r="A6">
        <v>40</v>
      </c>
      <c r="B6">
        <v>3</v>
      </c>
      <c r="C6">
        <v>6</v>
      </c>
      <c r="E6">
        <v>20</v>
      </c>
      <c r="F6">
        <v>3</v>
      </c>
    </row>
    <row r="7" spans="1:26" x14ac:dyDescent="0.35">
      <c r="A7">
        <v>40</v>
      </c>
      <c r="B7">
        <v>5</v>
      </c>
      <c r="C7">
        <v>10</v>
      </c>
      <c r="E7">
        <v>20</v>
      </c>
      <c r="F7">
        <v>3</v>
      </c>
    </row>
    <row r="8" spans="1:26" x14ac:dyDescent="0.35">
      <c r="A8">
        <v>40</v>
      </c>
      <c r="B8">
        <v>7</v>
      </c>
      <c r="C8">
        <v>9</v>
      </c>
      <c r="E8">
        <v>20</v>
      </c>
      <c r="F8">
        <v>3</v>
      </c>
    </row>
    <row r="9" spans="1:26" x14ac:dyDescent="0.35">
      <c r="A9">
        <v>40</v>
      </c>
      <c r="B9">
        <v>9</v>
      </c>
      <c r="C9">
        <v>10</v>
      </c>
      <c r="E9">
        <v>20</v>
      </c>
      <c r="F9">
        <v>3</v>
      </c>
    </row>
    <row r="10" spans="1:26" x14ac:dyDescent="0.35">
      <c r="A10">
        <v>50</v>
      </c>
      <c r="B10">
        <v>5</v>
      </c>
      <c r="C10">
        <v>2</v>
      </c>
      <c r="E10">
        <v>20</v>
      </c>
      <c r="F10">
        <v>3</v>
      </c>
    </row>
    <row r="11" spans="1:26" x14ac:dyDescent="0.35">
      <c r="A11">
        <v>50</v>
      </c>
      <c r="B11">
        <v>7</v>
      </c>
      <c r="C11">
        <v>8</v>
      </c>
      <c r="E11">
        <v>20</v>
      </c>
      <c r="F11">
        <v>3</v>
      </c>
    </row>
    <row r="12" spans="1:26" x14ac:dyDescent="0.35">
      <c r="A12">
        <v>50</v>
      </c>
      <c r="B12">
        <v>9</v>
      </c>
      <c r="C12">
        <v>12</v>
      </c>
      <c r="E12">
        <v>20</v>
      </c>
      <c r="F12">
        <v>3</v>
      </c>
    </row>
    <row r="13" spans="1:26" x14ac:dyDescent="0.35">
      <c r="E13">
        <v>20</v>
      </c>
      <c r="F13">
        <v>3</v>
      </c>
    </row>
    <row r="14" spans="1:26" x14ac:dyDescent="0.35">
      <c r="E14">
        <v>20</v>
      </c>
      <c r="F14">
        <v>5</v>
      </c>
    </row>
    <row r="15" spans="1:26" x14ac:dyDescent="0.35">
      <c r="E15">
        <v>20</v>
      </c>
      <c r="F15">
        <v>5</v>
      </c>
    </row>
    <row r="16" spans="1:26" ht="18" customHeight="1" x14ac:dyDescent="0.35">
      <c r="E16">
        <v>20</v>
      </c>
      <c r="F16">
        <v>5</v>
      </c>
      <c r="T16" s="1" t="s">
        <v>11</v>
      </c>
      <c r="U16" s="2">
        <v>1</v>
      </c>
      <c r="V16" s="2">
        <v>3</v>
      </c>
      <c r="W16" s="2">
        <v>5</v>
      </c>
      <c r="X16" s="2">
        <v>7</v>
      </c>
      <c r="Y16" s="2">
        <v>9</v>
      </c>
      <c r="Z16" s="5"/>
    </row>
    <row r="17" spans="5:26" ht="15.5" x14ac:dyDescent="0.35">
      <c r="E17">
        <v>20</v>
      </c>
      <c r="F17">
        <v>5</v>
      </c>
      <c r="T17" s="4">
        <v>20</v>
      </c>
      <c r="U17" s="5">
        <v>0</v>
      </c>
      <c r="V17" s="5">
        <v>12</v>
      </c>
      <c r="W17" s="5">
        <v>8</v>
      </c>
      <c r="X17" s="5">
        <v>0</v>
      </c>
      <c r="Y17" s="5">
        <v>0</v>
      </c>
      <c r="Z17" s="5">
        <f>SUM(U17:Y17)</f>
        <v>20</v>
      </c>
    </row>
    <row r="18" spans="5:26" ht="15.5" x14ac:dyDescent="0.35">
      <c r="E18">
        <v>20</v>
      </c>
      <c r="F18">
        <v>5</v>
      </c>
      <c r="T18" s="4">
        <v>30</v>
      </c>
      <c r="U18" s="5">
        <v>2</v>
      </c>
      <c r="V18" s="5">
        <v>10</v>
      </c>
      <c r="W18" s="5">
        <v>0</v>
      </c>
      <c r="X18" s="5">
        <v>0</v>
      </c>
      <c r="Y18" s="5">
        <v>0</v>
      </c>
      <c r="Z18" s="5">
        <f t="shared" ref="Z18:Z20" si="0">SUM(U18:Y18)</f>
        <v>12</v>
      </c>
    </row>
    <row r="19" spans="5:26" ht="15.5" x14ac:dyDescent="0.35">
      <c r="E19">
        <v>20</v>
      </c>
      <c r="F19">
        <v>5</v>
      </c>
      <c r="T19" s="4">
        <v>40</v>
      </c>
      <c r="U19" s="5">
        <v>0</v>
      </c>
      <c r="V19" s="5">
        <v>6</v>
      </c>
      <c r="W19" s="5">
        <v>10</v>
      </c>
      <c r="X19" s="5">
        <v>9</v>
      </c>
      <c r="Y19" s="5">
        <v>10</v>
      </c>
      <c r="Z19" s="5">
        <f t="shared" si="0"/>
        <v>35</v>
      </c>
    </row>
    <row r="20" spans="5:26" ht="15.5" x14ac:dyDescent="0.35">
      <c r="E20">
        <v>20</v>
      </c>
      <c r="F20">
        <v>5</v>
      </c>
      <c r="T20" s="4">
        <v>50</v>
      </c>
      <c r="U20" s="5">
        <v>0</v>
      </c>
      <c r="V20" s="5">
        <v>0</v>
      </c>
      <c r="W20" s="5">
        <v>2</v>
      </c>
      <c r="X20" s="5">
        <v>8</v>
      </c>
      <c r="Y20" s="5">
        <v>12</v>
      </c>
      <c r="Z20" s="5">
        <f t="shared" si="0"/>
        <v>22</v>
      </c>
    </row>
    <row r="21" spans="5:26" ht="15.5" x14ac:dyDescent="0.35">
      <c r="E21">
        <v>20</v>
      </c>
      <c r="F21">
        <v>5</v>
      </c>
      <c r="T21" s="5"/>
      <c r="U21" s="5">
        <f>SUM(U17:U20)</f>
        <v>2</v>
      </c>
      <c r="V21" s="5">
        <f t="shared" ref="V21:Y21" si="1">SUM(V17:V20)</f>
        <v>28</v>
      </c>
      <c r="W21" s="5">
        <f t="shared" si="1"/>
        <v>20</v>
      </c>
      <c r="X21" s="5">
        <f t="shared" si="1"/>
        <v>17</v>
      </c>
      <c r="Y21" s="5">
        <f t="shared" si="1"/>
        <v>22</v>
      </c>
      <c r="Z21" s="7">
        <f>SUM(U21:Y21)</f>
        <v>89</v>
      </c>
    </row>
    <row r="22" spans="5:26" x14ac:dyDescent="0.35">
      <c r="E22">
        <v>30</v>
      </c>
      <c r="F22">
        <v>1</v>
      </c>
    </row>
    <row r="23" spans="5:26" x14ac:dyDescent="0.35">
      <c r="E23">
        <v>30</v>
      </c>
      <c r="F23">
        <v>1</v>
      </c>
    </row>
    <row r="24" spans="5:26" x14ac:dyDescent="0.35">
      <c r="E24">
        <v>30</v>
      </c>
      <c r="F24">
        <v>3</v>
      </c>
    </row>
    <row r="25" spans="5:26" x14ac:dyDescent="0.35">
      <c r="E25">
        <v>30</v>
      </c>
      <c r="F25">
        <v>3</v>
      </c>
    </row>
    <row r="26" spans="5:26" x14ac:dyDescent="0.35">
      <c r="E26">
        <v>30</v>
      </c>
      <c r="F26">
        <v>3</v>
      </c>
    </row>
    <row r="27" spans="5:26" x14ac:dyDescent="0.35">
      <c r="E27">
        <v>30</v>
      </c>
      <c r="F27">
        <v>3</v>
      </c>
    </row>
    <row r="28" spans="5:26" x14ac:dyDescent="0.35">
      <c r="E28">
        <v>30</v>
      </c>
      <c r="F28">
        <v>3</v>
      </c>
    </row>
    <row r="29" spans="5:26" x14ac:dyDescent="0.35">
      <c r="E29">
        <v>30</v>
      </c>
      <c r="F29">
        <v>3</v>
      </c>
    </row>
    <row r="30" spans="5:26" x14ac:dyDescent="0.35">
      <c r="E30">
        <v>30</v>
      </c>
      <c r="F30">
        <v>3</v>
      </c>
    </row>
    <row r="31" spans="5:26" x14ac:dyDescent="0.35">
      <c r="E31">
        <v>30</v>
      </c>
      <c r="F31">
        <v>3</v>
      </c>
    </row>
    <row r="32" spans="5:26" x14ac:dyDescent="0.35">
      <c r="E32">
        <v>30</v>
      </c>
      <c r="F32">
        <v>3</v>
      </c>
    </row>
    <row r="33" spans="5:6" x14ac:dyDescent="0.35">
      <c r="E33">
        <v>30</v>
      </c>
      <c r="F33">
        <v>3</v>
      </c>
    </row>
    <row r="34" spans="5:6" x14ac:dyDescent="0.35">
      <c r="E34">
        <v>40</v>
      </c>
      <c r="F34">
        <v>3</v>
      </c>
    </row>
    <row r="35" spans="5:6" x14ac:dyDescent="0.35">
      <c r="E35">
        <v>40</v>
      </c>
      <c r="F35">
        <v>3</v>
      </c>
    </row>
    <row r="36" spans="5:6" x14ac:dyDescent="0.35">
      <c r="E36">
        <v>40</v>
      </c>
      <c r="F36">
        <v>3</v>
      </c>
    </row>
    <row r="37" spans="5:6" x14ac:dyDescent="0.35">
      <c r="E37">
        <v>40</v>
      </c>
      <c r="F37">
        <v>3</v>
      </c>
    </row>
    <row r="38" spans="5:6" x14ac:dyDescent="0.35">
      <c r="E38">
        <v>40</v>
      </c>
      <c r="F38">
        <v>3</v>
      </c>
    </row>
    <row r="39" spans="5:6" x14ac:dyDescent="0.35">
      <c r="E39">
        <v>40</v>
      </c>
      <c r="F39">
        <v>3</v>
      </c>
    </row>
    <row r="40" spans="5:6" x14ac:dyDescent="0.35">
      <c r="E40">
        <v>40</v>
      </c>
      <c r="F40">
        <v>5</v>
      </c>
    </row>
    <row r="41" spans="5:6" x14ac:dyDescent="0.35">
      <c r="E41">
        <v>40</v>
      </c>
      <c r="F41">
        <v>5</v>
      </c>
    </row>
    <row r="42" spans="5:6" x14ac:dyDescent="0.35">
      <c r="E42">
        <v>40</v>
      </c>
      <c r="F42">
        <v>5</v>
      </c>
    </row>
    <row r="43" spans="5:6" x14ac:dyDescent="0.35">
      <c r="E43">
        <v>40</v>
      </c>
      <c r="F43">
        <v>5</v>
      </c>
    </row>
    <row r="44" spans="5:6" x14ac:dyDescent="0.35">
      <c r="E44">
        <v>40</v>
      </c>
      <c r="F44">
        <v>5</v>
      </c>
    </row>
    <row r="45" spans="5:6" x14ac:dyDescent="0.35">
      <c r="E45">
        <v>40</v>
      </c>
      <c r="F45">
        <v>5</v>
      </c>
    </row>
    <row r="46" spans="5:6" x14ac:dyDescent="0.35">
      <c r="E46">
        <v>40</v>
      </c>
      <c r="F46">
        <v>5</v>
      </c>
    </row>
    <row r="47" spans="5:6" x14ac:dyDescent="0.35">
      <c r="E47">
        <v>40</v>
      </c>
      <c r="F47">
        <v>5</v>
      </c>
    </row>
    <row r="48" spans="5:6" x14ac:dyDescent="0.35">
      <c r="E48">
        <v>40</v>
      </c>
      <c r="F48">
        <v>5</v>
      </c>
    </row>
    <row r="49" spans="5:6" x14ac:dyDescent="0.35">
      <c r="E49">
        <v>40</v>
      </c>
      <c r="F49">
        <v>5</v>
      </c>
    </row>
    <row r="50" spans="5:6" x14ac:dyDescent="0.35">
      <c r="E50">
        <v>40</v>
      </c>
      <c r="F50">
        <v>7</v>
      </c>
    </row>
    <row r="51" spans="5:6" x14ac:dyDescent="0.35">
      <c r="E51">
        <v>40</v>
      </c>
      <c r="F51">
        <v>7</v>
      </c>
    </row>
    <row r="52" spans="5:6" x14ac:dyDescent="0.35">
      <c r="E52">
        <v>40</v>
      </c>
      <c r="F52">
        <v>7</v>
      </c>
    </row>
    <row r="53" spans="5:6" x14ac:dyDescent="0.35">
      <c r="E53">
        <v>40</v>
      </c>
      <c r="F53">
        <v>7</v>
      </c>
    </row>
    <row r="54" spans="5:6" x14ac:dyDescent="0.35">
      <c r="E54">
        <v>40</v>
      </c>
      <c r="F54">
        <v>7</v>
      </c>
    </row>
    <row r="55" spans="5:6" x14ac:dyDescent="0.35">
      <c r="E55">
        <v>40</v>
      </c>
      <c r="F55">
        <v>7</v>
      </c>
    </row>
    <row r="56" spans="5:6" x14ac:dyDescent="0.35">
      <c r="E56">
        <v>40</v>
      </c>
      <c r="F56">
        <v>7</v>
      </c>
    </row>
    <row r="57" spans="5:6" x14ac:dyDescent="0.35">
      <c r="E57">
        <v>40</v>
      </c>
      <c r="F57">
        <v>7</v>
      </c>
    </row>
    <row r="58" spans="5:6" x14ac:dyDescent="0.35">
      <c r="E58">
        <v>40</v>
      </c>
      <c r="F58">
        <v>7</v>
      </c>
    </row>
    <row r="59" spans="5:6" x14ac:dyDescent="0.35">
      <c r="E59">
        <v>40</v>
      </c>
      <c r="F59">
        <v>9</v>
      </c>
    </row>
    <row r="60" spans="5:6" x14ac:dyDescent="0.35">
      <c r="E60">
        <v>40</v>
      </c>
      <c r="F60">
        <v>9</v>
      </c>
    </row>
    <row r="61" spans="5:6" x14ac:dyDescent="0.35">
      <c r="E61">
        <v>40</v>
      </c>
      <c r="F61">
        <v>9</v>
      </c>
    </row>
    <row r="62" spans="5:6" x14ac:dyDescent="0.35">
      <c r="E62">
        <v>40</v>
      </c>
      <c r="F62">
        <v>9</v>
      </c>
    </row>
    <row r="63" spans="5:6" x14ac:dyDescent="0.35">
      <c r="E63">
        <v>40</v>
      </c>
      <c r="F63">
        <v>9</v>
      </c>
    </row>
    <row r="64" spans="5:6" x14ac:dyDescent="0.35">
      <c r="E64">
        <v>40</v>
      </c>
      <c r="F64">
        <v>9</v>
      </c>
    </row>
    <row r="65" spans="5:6" x14ac:dyDescent="0.35">
      <c r="E65">
        <v>40</v>
      </c>
      <c r="F65">
        <v>9</v>
      </c>
    </row>
    <row r="66" spans="5:6" x14ac:dyDescent="0.35">
      <c r="E66">
        <v>40</v>
      </c>
      <c r="F66">
        <v>9</v>
      </c>
    </row>
    <row r="67" spans="5:6" x14ac:dyDescent="0.35">
      <c r="E67">
        <v>40</v>
      </c>
      <c r="F67">
        <v>9</v>
      </c>
    </row>
    <row r="68" spans="5:6" x14ac:dyDescent="0.35">
      <c r="E68">
        <v>40</v>
      </c>
      <c r="F68">
        <v>9</v>
      </c>
    </row>
    <row r="69" spans="5:6" x14ac:dyDescent="0.35">
      <c r="E69">
        <v>50</v>
      </c>
      <c r="F69">
        <v>5</v>
      </c>
    </row>
    <row r="70" spans="5:6" x14ac:dyDescent="0.35">
      <c r="E70">
        <v>50</v>
      </c>
      <c r="F70">
        <v>5</v>
      </c>
    </row>
    <row r="71" spans="5:6" x14ac:dyDescent="0.35">
      <c r="E71">
        <v>50</v>
      </c>
      <c r="F71">
        <v>7</v>
      </c>
    </row>
    <row r="72" spans="5:6" x14ac:dyDescent="0.35">
      <c r="E72">
        <v>50</v>
      </c>
      <c r="F72">
        <v>7</v>
      </c>
    </row>
    <row r="73" spans="5:6" x14ac:dyDescent="0.35">
      <c r="E73">
        <v>50</v>
      </c>
      <c r="F73">
        <v>7</v>
      </c>
    </row>
    <row r="74" spans="5:6" x14ac:dyDescent="0.35">
      <c r="E74">
        <v>50</v>
      </c>
      <c r="F74">
        <v>7</v>
      </c>
    </row>
    <row r="75" spans="5:6" x14ac:dyDescent="0.35">
      <c r="E75">
        <v>50</v>
      </c>
      <c r="F75">
        <v>7</v>
      </c>
    </row>
    <row r="76" spans="5:6" x14ac:dyDescent="0.35">
      <c r="E76">
        <v>50</v>
      </c>
      <c r="F76">
        <v>7</v>
      </c>
    </row>
    <row r="77" spans="5:6" x14ac:dyDescent="0.35">
      <c r="E77">
        <v>50</v>
      </c>
      <c r="F77">
        <v>7</v>
      </c>
    </row>
    <row r="78" spans="5:6" x14ac:dyDescent="0.35">
      <c r="E78">
        <v>50</v>
      </c>
      <c r="F78">
        <v>7</v>
      </c>
    </row>
    <row r="79" spans="5:6" x14ac:dyDescent="0.35">
      <c r="E79">
        <v>50</v>
      </c>
      <c r="F79">
        <v>9</v>
      </c>
    </row>
    <row r="80" spans="5:6" x14ac:dyDescent="0.35">
      <c r="E80">
        <v>50</v>
      </c>
      <c r="F80">
        <v>9</v>
      </c>
    </row>
    <row r="81" spans="5:6" x14ac:dyDescent="0.35">
      <c r="E81">
        <v>50</v>
      </c>
      <c r="F81">
        <v>9</v>
      </c>
    </row>
    <row r="82" spans="5:6" x14ac:dyDescent="0.35">
      <c r="E82">
        <v>50</v>
      </c>
      <c r="F82">
        <v>9</v>
      </c>
    </row>
    <row r="83" spans="5:6" x14ac:dyDescent="0.35">
      <c r="E83">
        <v>50</v>
      </c>
      <c r="F83">
        <v>9</v>
      </c>
    </row>
    <row r="84" spans="5:6" x14ac:dyDescent="0.35">
      <c r="E84">
        <v>50</v>
      </c>
      <c r="F84">
        <v>9</v>
      </c>
    </row>
    <row r="85" spans="5:6" x14ac:dyDescent="0.35">
      <c r="E85">
        <v>50</v>
      </c>
      <c r="F85">
        <v>9</v>
      </c>
    </row>
    <row r="86" spans="5:6" x14ac:dyDescent="0.35">
      <c r="E86">
        <v>50</v>
      </c>
      <c r="F86">
        <v>9</v>
      </c>
    </row>
    <row r="87" spans="5:6" x14ac:dyDescent="0.35">
      <c r="E87">
        <v>50</v>
      </c>
      <c r="F87">
        <v>9</v>
      </c>
    </row>
    <row r="88" spans="5:6" x14ac:dyDescent="0.35">
      <c r="E88">
        <v>50</v>
      </c>
      <c r="F88">
        <v>9</v>
      </c>
    </row>
    <row r="89" spans="5:6" x14ac:dyDescent="0.35">
      <c r="E89">
        <v>50</v>
      </c>
      <c r="F89">
        <v>9</v>
      </c>
    </row>
    <row r="90" spans="5:6" x14ac:dyDescent="0.35">
      <c r="E90">
        <v>50</v>
      </c>
      <c r="F90">
        <v>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2025-06-05T04:58:05Z</dcterms:modified>
</cp:coreProperties>
</file>