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etro\Downloads\"/>
    </mc:Choice>
  </mc:AlternateContent>
  <xr:revisionPtr revIDLastSave="0" documentId="13_ncr:1_{F2EA4709-DEBB-4819-A6D3-3A635FF85585}" xr6:coauthVersionLast="47" xr6:coauthVersionMax="47" xr10:uidLastSave="{00000000-0000-0000-0000-000000000000}"/>
  <bookViews>
    <workbookView xWindow="-120" yWindow="-120" windowWidth="29040" windowHeight="15840" tabRatio="552" xr2:uid="{00000000-000D-0000-FFFF-FFFF00000000}"/>
  </bookViews>
  <sheets>
    <sheet name="Режим" sheetId="1" r:id="rId1"/>
  </sheets>
  <definedNames>
    <definedName name="__MAIN__">Режим!$A$1:$GB$12</definedName>
    <definedName name="__qryOilWellOP__">Режим!#REF!</definedName>
    <definedName name="_xlnm._FilterDatabase" localSheetId="0" hidden="1">Режим!$B$10:$FY$11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W14" i="1" l="1"/>
  <c r="AH11" i="1"/>
  <c r="DS11" i="1"/>
  <c r="EP11" i="1"/>
  <c r="EW11" i="1"/>
  <c r="EZ11" i="1"/>
  <c r="FA11" i="1"/>
  <c r="FC11" i="1"/>
  <c r="FD11" i="1"/>
  <c r="FQ11" i="1"/>
  <c r="FE11" i="1" s="1"/>
  <c r="X13" i="1"/>
  <c r="AD13" i="1"/>
  <c r="AE13" i="1"/>
  <c r="BB13" i="1"/>
  <c r="BC13" i="1"/>
  <c r="BD13" i="1"/>
  <c r="BE13" i="1"/>
  <c r="BI13" i="1"/>
  <c r="BJ13" i="1"/>
  <c r="BK13" i="1"/>
  <c r="BL13" i="1"/>
  <c r="BM13" i="1"/>
  <c r="ET13" i="1"/>
  <c r="EU13" i="1"/>
  <c r="EV13" i="1"/>
  <c r="EX13" i="1"/>
  <c r="EY13" i="1"/>
  <c r="FM13" i="1"/>
  <c r="FO13" i="1"/>
  <c r="X14" i="1"/>
  <c r="AD14" i="1"/>
  <c r="AE14" i="1"/>
  <c r="BB14" i="1"/>
  <c r="BC14" i="1"/>
  <c r="BD14" i="1"/>
  <c r="BE14" i="1"/>
  <c r="BI14" i="1"/>
  <c r="BJ14" i="1"/>
  <c r="BK14" i="1"/>
  <c r="BL14" i="1"/>
  <c r="BM14" i="1"/>
  <c r="ET14" i="1"/>
  <c r="EU14" i="1"/>
  <c r="EV14" i="1"/>
  <c r="EX14" i="1"/>
  <c r="EY14" i="1"/>
  <c r="FM14" i="1"/>
  <c r="FO14" i="1"/>
  <c r="X15" i="1"/>
  <c r="AD15" i="1"/>
  <c r="AE15" i="1"/>
  <c r="BB15" i="1"/>
  <c r="BC15" i="1"/>
  <c r="BD15" i="1"/>
  <c r="BE15" i="1"/>
  <c r="BI15" i="1"/>
  <c r="BJ15" i="1"/>
  <c r="BK15" i="1"/>
  <c r="BL15" i="1"/>
  <c r="BM15" i="1"/>
  <c r="ET15" i="1"/>
  <c r="EU15" i="1"/>
  <c r="EV15" i="1"/>
  <c r="EX15" i="1"/>
  <c r="EY15" i="1"/>
  <c r="FM15" i="1"/>
  <c r="FO15" i="1"/>
  <c r="EZ13" i="1" l="1"/>
  <c r="FA15" i="1"/>
  <c r="EZ14" i="1"/>
  <c r="FD14" i="1"/>
  <c r="FB11" i="1"/>
  <c r="EP13" i="1"/>
  <c r="FA13" i="1"/>
  <c r="EP14" i="1"/>
  <c r="EP15" i="1"/>
  <c r="FD15" i="1"/>
  <c r="FD13" i="1"/>
  <c r="EW15" i="1"/>
  <c r="EW13" i="1"/>
  <c r="FC13" i="1"/>
  <c r="FC15" i="1"/>
  <c r="FC14" i="1"/>
  <c r="FA14" i="1"/>
  <c r="EZ15" i="1"/>
  <c r="FB14" i="1" l="1"/>
  <c r="FB15" i="1"/>
  <c r="FE13" i="1"/>
  <c r="FE15" i="1"/>
  <c r="FE14" i="1"/>
  <c r="F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олег</author>
    <author>User</author>
    <author>pshl</author>
    <author>Пашали А.А.</author>
    <author>startsevma</author>
    <author>Старцев</author>
    <author>svsokolov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>Названия НГДУ или другой структурной еденицы</t>
        </r>
      </text>
    </comment>
    <comment ref="C7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Название месторождения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7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Тип скважины:
1.вертикальная - ВЕРТ
2.горизонтальная -ГОР</t>
        </r>
      </text>
    </comment>
    <comment ref="J7" authorId="2" shapeId="0" xr:uid="{00000000-0006-0000-0000-000004000000}">
      <text>
        <r>
          <rPr>
            <sz val="8"/>
            <color indexed="81"/>
            <rFont val="Tahoma"/>
            <family val="2"/>
            <charset val="204"/>
          </rPr>
          <t>Указывается 
внутренний диаметр</t>
        </r>
      </text>
    </comment>
    <comment ref="K7" authorId="2" shapeId="0" xr:uid="{00000000-0006-0000-0000-000005000000}">
      <text>
        <r>
          <rPr>
            <sz val="8"/>
            <color indexed="81"/>
            <rFont val="Tahoma"/>
            <family val="2"/>
            <charset val="204"/>
          </rPr>
          <t>Указывается 
внешний диаметр</t>
        </r>
      </text>
    </comment>
    <comment ref="L7" authorId="3" shapeId="0" xr:uid="{00000000-0006-0000-0000-000006000000}">
      <text>
        <r>
          <rPr>
            <sz val="8"/>
            <color indexed="81"/>
            <rFont val="Tahoma"/>
            <family val="2"/>
            <charset val="204"/>
          </rPr>
          <t xml:space="preserve">Диаметр штуцера
</t>
        </r>
      </text>
    </comment>
    <comment ref="M7" authorId="1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Глубина до верхней дыры перфорации</t>
        </r>
      </text>
    </comment>
    <comment ref="N7" authorId="1" shapeId="0" xr:uid="{00000000-0006-0000-0000-000008000000}">
      <text>
        <r>
          <rPr>
            <b/>
            <sz val="8"/>
            <color indexed="81"/>
            <rFont val="Tahoma"/>
            <family val="2"/>
            <charset val="204"/>
          </rPr>
          <t>Удлинение на глубине Нвд</t>
        </r>
      </text>
    </comment>
    <comment ref="O7" authorId="4" shapeId="0" xr:uid="{00000000-0006-0000-0000-000009000000}">
      <text>
        <r>
          <rPr>
            <sz val="8"/>
            <color indexed="81"/>
            <rFont val="Tahoma"/>
            <family val="2"/>
            <charset val="204"/>
          </rPr>
          <t>Способ эксплуатации</t>
        </r>
      </text>
    </comment>
    <comment ref="U7" authorId="0" shapeId="0" xr:uid="{00000000-0006-0000-0000-00000A000000}">
      <text>
        <r>
          <rPr>
            <sz val="8"/>
            <color indexed="81"/>
            <rFont val="Tahoma"/>
            <family val="2"/>
            <charset val="204"/>
          </rPr>
          <t>Глубина спуска насоса</t>
        </r>
      </text>
    </comment>
    <comment ref="V7" authorId="1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Буферное давление</t>
        </r>
      </text>
    </comment>
    <comment ref="X7" authorId="0" shapeId="0" xr:uid="{00000000-0006-0000-0000-00000C000000}">
      <text>
        <r>
          <rPr>
            <sz val="8"/>
            <color indexed="81"/>
            <rFont val="Tahoma"/>
            <family val="2"/>
            <charset val="204"/>
          </rPr>
          <t xml:space="preserve">Давление на контуре питания
</t>
        </r>
      </text>
    </comment>
    <comment ref="Z7" authorId="0" shapeId="0" xr:uid="{00000000-0006-0000-0000-00000D000000}">
      <text>
        <r>
          <rPr>
            <sz val="8"/>
            <color indexed="81"/>
            <rFont val="Tahoma"/>
            <family val="2"/>
            <charset val="204"/>
          </rPr>
          <t xml:space="preserve">Динамический уровень
</t>
        </r>
      </text>
    </comment>
    <comment ref="AA7" authorId="5" shapeId="0" xr:uid="{00000000-0006-0000-0000-00000E000000}">
      <text>
        <r>
          <rPr>
            <sz val="8"/>
            <color indexed="81"/>
            <rFont val="Tahoma"/>
            <family val="2"/>
            <charset val="204"/>
          </rPr>
          <t>Давление затрубное</t>
        </r>
      </text>
    </comment>
    <comment ref="AB7" authorId="5" shapeId="0" xr:uid="{00000000-0006-0000-0000-00000F000000}">
      <text>
        <r>
          <rPr>
            <sz val="8"/>
            <color indexed="81"/>
            <rFont val="Tahoma"/>
            <family val="2"/>
            <charset val="204"/>
          </rPr>
          <t>Давление на приеме насоса (ЭЦН)</t>
        </r>
      </text>
    </comment>
    <comment ref="AJ7" authorId="0" shapeId="0" xr:uid="{00000000-0006-0000-0000-000010000000}">
      <text>
        <r>
          <rPr>
            <sz val="8"/>
            <color indexed="81"/>
            <rFont val="Tahoma"/>
            <family val="2"/>
            <charset val="204"/>
          </rPr>
          <t xml:space="preserve">Давление насыщения, атм
</t>
        </r>
      </text>
    </comment>
    <comment ref="AK7" authorId="6" shapeId="0" xr:uid="{00000000-0006-0000-0000-000011000000}">
      <text>
        <r>
          <rPr>
            <sz val="8"/>
            <color indexed="81"/>
            <rFont val="Tahoma"/>
            <family val="2"/>
            <charset val="204"/>
          </rPr>
          <t>Замеренный газовый фактор, куб.м/т</t>
        </r>
      </text>
    </comment>
    <comment ref="AL7" authorId="6" shapeId="0" xr:uid="{00000000-0006-0000-0000-000012000000}">
      <text>
        <r>
          <rPr>
            <sz val="8"/>
            <color indexed="81"/>
            <rFont val="Tahoma"/>
            <family val="2"/>
            <charset val="204"/>
          </rPr>
          <t>Пластовая температура в градусах Цельсия</t>
        </r>
      </text>
    </comment>
    <comment ref="AM7" authorId="6" shapeId="0" xr:uid="{00000000-0006-0000-0000-000013000000}">
      <text>
        <r>
          <rPr>
            <sz val="8"/>
            <color indexed="81"/>
            <rFont val="Tahoma"/>
            <family val="2"/>
            <charset val="204"/>
          </rPr>
          <t>Скин после ГРП или подтвержденный исследованиями</t>
        </r>
      </text>
    </comment>
    <comment ref="AQ7" authorId="0" shapeId="0" xr:uid="{00000000-0006-0000-0000-000014000000}">
      <text>
        <r>
          <rPr>
            <sz val="8"/>
            <color indexed="81"/>
            <rFont val="Tahoma"/>
            <family val="2"/>
            <charset val="204"/>
          </rPr>
          <t>Вязкость нефти в пластовых условиях</t>
        </r>
      </text>
    </comment>
    <comment ref="AR7" authorId="0" shapeId="0" xr:uid="{00000000-0006-0000-0000-000015000000}">
      <text>
        <r>
          <rPr>
            <sz val="8"/>
            <color indexed="81"/>
            <rFont val="Tahoma"/>
            <family val="2"/>
            <charset val="204"/>
          </rPr>
          <t>Вязкость воды в пластовых условиях</t>
        </r>
      </text>
    </comment>
    <comment ref="AT7" authorId="0" shapeId="0" xr:uid="{00000000-0006-0000-0000-000016000000}">
      <text>
        <r>
          <rPr>
            <sz val="8"/>
            <color indexed="81"/>
            <rFont val="Tahoma"/>
            <family val="2"/>
            <charset val="204"/>
          </rPr>
          <t>Объемный коэффициент нефти</t>
        </r>
      </text>
    </comment>
    <comment ref="AU7" authorId="0" shapeId="0" xr:uid="{00000000-0006-0000-0000-000017000000}">
      <text>
        <r>
          <rPr>
            <sz val="8"/>
            <color indexed="81"/>
            <rFont val="Tahoma"/>
            <family val="2"/>
            <charset val="204"/>
          </rPr>
          <t>Плотность нефти в поверхностных условиях</t>
        </r>
      </text>
    </comment>
    <comment ref="AV7" authorId="0" shapeId="0" xr:uid="{00000000-0006-0000-0000-000018000000}">
      <text>
        <r>
          <rPr>
            <sz val="8"/>
            <color indexed="81"/>
            <rFont val="Tahoma"/>
            <family val="2"/>
            <charset val="204"/>
          </rPr>
          <t>Плотность воды в поверхностных условиях</t>
        </r>
      </text>
    </comment>
    <comment ref="BA7" authorId="6" shapeId="0" xr:uid="{00000000-0006-0000-0000-000019000000}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BO7" authorId="6" shapeId="0" xr:uid="{00000000-0006-0000-0000-00001A000000}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BY7" authorId="6" shapeId="0" xr:uid="{00000000-0006-0000-0000-00001B000000}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CI7" authorId="6" shapeId="0" xr:uid="{00000000-0006-0000-0000-00001C000000}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CS7" authorId="6" shapeId="0" xr:uid="{00000000-0006-0000-0000-00001D000000}">
      <text>
        <r>
          <rPr>
            <sz val="8"/>
            <color indexed="81"/>
            <rFont val="Tahoma"/>
            <family val="2"/>
            <charset val="204"/>
          </rPr>
          <t>Максимально возможная глубина спуска оборудования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F7" authorId="0" shapeId="0" xr:uid="{00000000-0006-0000-0000-00001E000000}">
      <text>
        <r>
          <rPr>
            <sz val="8"/>
            <color indexed="81"/>
            <rFont val="Tahoma"/>
            <family val="2"/>
            <charset val="204"/>
          </rPr>
          <t xml:space="preserve">Зависимая ячейка ввод стого по шаблону
</t>
        </r>
      </text>
    </comment>
    <comment ref="EQ7" authorId="6" shapeId="0" xr:uid="{00000000-0006-0000-0000-00001F000000}">
      <text>
        <r>
          <rPr>
            <sz val="8"/>
            <color indexed="81"/>
            <rFont val="Tahoma"/>
            <family val="2"/>
            <charset val="204"/>
          </rPr>
          <t>Для скважин в периодической эксплуатации указывается время в работе и в накоплении</t>
        </r>
      </text>
    </comment>
    <comment ref="ES7" authorId="6" shapeId="0" xr:uid="{00000000-0006-0000-0000-000020000000}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FH7" authorId="6" shapeId="0" xr:uid="{00000000-0006-0000-0000-000021000000}">
      <text>
        <r>
          <rPr>
            <sz val="10"/>
            <color indexed="81"/>
            <rFont val="Tahoma"/>
            <family val="2"/>
            <charset val="204"/>
          </rPr>
          <t>Длина хвостовика насоса</t>
        </r>
      </text>
    </comment>
    <comment ref="AE8" authorId="0" shapeId="0" xr:uid="{00000000-0006-0000-0000-000022000000}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AF8" authorId="0" shapeId="0" xr:uid="{00000000-0006-0000-0000-000023000000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AH8" authorId="0" shapeId="0" xr:uid="{00000000-0006-0000-0000-000024000000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FM8" authorId="0" shapeId="0" xr:uid="{00000000-0006-0000-0000-000025000000}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FN8" authorId="0" shapeId="0" xr:uid="{00000000-0006-0000-0000-000026000000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C9" authorId="1" shapeId="0" xr:uid="{00000000-0006-0000-0000-000027000000}">
      <text>
        <r>
          <rPr>
            <b/>
            <sz val="8"/>
            <color indexed="81"/>
            <rFont val="Tahoma"/>
            <family val="2"/>
            <charset val="204"/>
          </rPr>
          <t>Название месторождения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9" authorId="1" shapeId="0" xr:uid="{00000000-0006-0000-0000-000028000000}">
      <text>
        <r>
          <rPr>
            <sz val="8"/>
            <color indexed="81"/>
            <rFont val="Tahoma"/>
            <family val="2"/>
            <charset val="204"/>
          </rPr>
          <t>Код месторождения</t>
        </r>
      </text>
    </comment>
    <comment ref="AM9" authorId="6" shapeId="0" xr:uid="{00000000-0006-0000-0000-000029000000}">
      <text>
        <r>
          <rPr>
            <sz val="8"/>
            <color indexed="81"/>
            <rFont val="Tahoma"/>
            <family val="2"/>
            <charset val="204"/>
          </rPr>
          <t>Скин после ГРП или подтвержденный исследованиями</t>
        </r>
      </text>
    </comment>
    <comment ref="AO9" authorId="0" shapeId="0" xr:uid="{00000000-0006-0000-0000-00002A000000}">
      <text>
        <r>
          <rPr>
            <sz val="8"/>
            <color indexed="81"/>
            <rFont val="Tahoma"/>
            <family val="2"/>
            <charset val="204"/>
          </rPr>
          <t>Дата проведения ГРП</t>
        </r>
      </text>
    </comment>
    <comment ref="DU9" authorId="6" shapeId="0" xr:uid="{00000000-0006-0000-0000-00002B000000}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тип</t>
        </r>
      </text>
    </comment>
    <comment ref="DV9" authorId="6" shapeId="0" xr:uid="{00000000-0006-0000-0000-00002C000000}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диаметр</t>
        </r>
      </text>
    </comment>
    <comment ref="DW9" authorId="6" shapeId="0" xr:uid="{00000000-0006-0000-0000-00002D000000}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глубина спуска</t>
        </r>
      </text>
    </comment>
  </commentList>
</comments>
</file>

<file path=xl/sharedStrings.xml><?xml version="1.0" encoding="utf-8"?>
<sst xmlns="http://schemas.openxmlformats.org/spreadsheetml/2006/main" count="352" uniqueCount="191">
  <si>
    <t>%</t>
  </si>
  <si>
    <t>F</t>
  </si>
  <si>
    <t>k</t>
  </si>
  <si>
    <t>А</t>
  </si>
  <si>
    <t>м</t>
  </si>
  <si>
    <t>ºC</t>
  </si>
  <si>
    <t>ГФ</t>
  </si>
  <si>
    <t>Гц</t>
  </si>
  <si>
    <t>КН</t>
  </si>
  <si>
    <t>СЭ</t>
  </si>
  <si>
    <t>мД</t>
  </si>
  <si>
    <t>мм</t>
  </si>
  <si>
    <t>Skin</t>
  </si>
  <si>
    <t>I X\X</t>
  </si>
  <si>
    <t>АПВ</t>
  </si>
  <si>
    <t>ГЗУ</t>
  </si>
  <si>
    <t>ГОР</t>
  </si>
  <si>
    <t>ГРП</t>
  </si>
  <si>
    <t>ДНС</t>
  </si>
  <si>
    <t>ИДН</t>
  </si>
  <si>
    <t>КНС</t>
  </si>
  <si>
    <t>Код</t>
  </si>
  <si>
    <t>МРП</t>
  </si>
  <si>
    <t>Н д</t>
  </si>
  <si>
    <t>Нет</t>
  </si>
  <si>
    <t>ПДФ</t>
  </si>
  <si>
    <t>ПЭД</t>
  </si>
  <si>
    <t>Тип</t>
  </si>
  <si>
    <t>Удл</t>
  </si>
  <si>
    <t>Цех</t>
  </si>
  <si>
    <t>ЭЦН</t>
  </si>
  <si>
    <t>атм</t>
  </si>
  <si>
    <t>кВт</t>
  </si>
  <si>
    <t>мДм</t>
  </si>
  <si>
    <t>сПз</t>
  </si>
  <si>
    <t>час</t>
  </si>
  <si>
    <t>Q ж</t>
  </si>
  <si>
    <t>ГДИС</t>
  </si>
  <si>
    <t>К пр</t>
  </si>
  <si>
    <t>Куст</t>
  </si>
  <si>
    <t>НГДУ</t>
  </si>
  <si>
    <t>Н сп</t>
  </si>
  <si>
    <t>Р пл</t>
  </si>
  <si>
    <t>Тнак</t>
  </si>
  <si>
    <t>Траб</t>
  </si>
  <si>
    <t>дней</t>
  </si>
  <si>
    <t>м3/т</t>
  </si>
  <si>
    <t>мг/л</t>
  </si>
  <si>
    <t>D шт</t>
  </si>
  <si>
    <t xml:space="preserve">Q ж </t>
  </si>
  <si>
    <t xml:space="preserve">Q н </t>
  </si>
  <si>
    <t>Q пг</t>
  </si>
  <si>
    <t>T пл</t>
  </si>
  <si>
    <t>ГФ пг</t>
  </si>
  <si>
    <t xml:space="preserve">Дата </t>
  </si>
  <si>
    <t>№
скв</t>
  </si>
  <si>
    <t>Итого</t>
  </si>
  <si>
    <t>К пад</t>
  </si>
  <si>
    <t>Марка</t>
  </si>
  <si>
    <t>Н вдп</t>
  </si>
  <si>
    <t>Пласт</t>
  </si>
  <si>
    <t>Р буф</t>
  </si>
  <si>
    <t>Р заб</t>
  </si>
  <si>
    <t>Р лин</t>
  </si>
  <si>
    <t>Р нас</t>
  </si>
  <si>
    <t>Режим</t>
  </si>
  <si>
    <t>Фирма</t>
  </si>
  <si>
    <t>г/см3</t>
  </si>
  <si>
    <t>д/м/г</t>
  </si>
  <si>
    <t>м3/м3</t>
  </si>
  <si>
    <t>мин-1</t>
  </si>
  <si>
    <t>т/сут</t>
  </si>
  <si>
    <t>D нкт</t>
  </si>
  <si>
    <t>D э/к</t>
  </si>
  <si>
    <t>I ном</t>
  </si>
  <si>
    <t>I раб</t>
  </si>
  <si>
    <t>Н перф</t>
  </si>
  <si>
    <t>м3/сут</t>
  </si>
  <si>
    <t>P затр</t>
  </si>
  <si>
    <t xml:space="preserve">Qтеор </t>
  </si>
  <si>
    <t>Диаметр</t>
  </si>
  <si>
    <t>Нсп мах</t>
  </si>
  <si>
    <t>Об. к-т</t>
  </si>
  <si>
    <t>Спутник</t>
  </si>
  <si>
    <t>Тип ГЗУ</t>
  </si>
  <si>
    <t>JD опт.</t>
  </si>
  <si>
    <t>Q нефти</t>
  </si>
  <si>
    <t>В работе</t>
  </si>
  <si>
    <t>№ ячейки</t>
  </si>
  <si>
    <t>№бригады</t>
  </si>
  <si>
    <t>Мощность</t>
  </si>
  <si>
    <t>Название</t>
  </si>
  <si>
    <t>Нефтяные</t>
  </si>
  <si>
    <t>Описание</t>
  </si>
  <si>
    <t>Проверки</t>
  </si>
  <si>
    <t>Удл (Нд)</t>
  </si>
  <si>
    <t>JD факт.</t>
  </si>
  <si>
    <t>Дата ГДИС</t>
  </si>
  <si>
    <t>№ бригады</t>
  </si>
  <si>
    <t>Удл (Нсп)</t>
  </si>
  <si>
    <t>Хвостовик</t>
  </si>
  <si>
    <t>Код пласта</t>
  </si>
  <si>
    <t>Примечание</t>
  </si>
  <si>
    <t>Тип насоса</t>
  </si>
  <si>
    <t>м3/сут/атм</t>
  </si>
  <si>
    <t>Действующий</t>
  </si>
  <si>
    <t>Комментарии</t>
  </si>
  <si>
    <t>Мероприятия</t>
  </si>
  <si>
    <t>Прирост Q н</t>
  </si>
  <si>
    <t>Р на
приёме</t>
  </si>
  <si>
    <t>Р пл на ВДП</t>
  </si>
  <si>
    <t>dQж при ГРП</t>
  </si>
  <si>
    <t>dQж при ИДН</t>
  </si>
  <si>
    <t>dQн при ГРП</t>
  </si>
  <si>
    <t>dQн при ИДН</t>
  </si>
  <si>
    <t>Группа фонда</t>
  </si>
  <si>
    <t>Дата запуска</t>
  </si>
  <si>
    <t>Плот-ть
воды</t>
  </si>
  <si>
    <t xml:space="preserve">Прирост Q н </t>
  </si>
  <si>
    <t>Тип
скважины</t>
  </si>
  <si>
    <t>Число
ошибок</t>
  </si>
  <si>
    <t>ЭЦН-200-2750</t>
  </si>
  <si>
    <t>Q жид-
кости</t>
  </si>
  <si>
    <t>В-ть
жидкости</t>
  </si>
  <si>
    <t>Месторождение</t>
  </si>
  <si>
    <t>Обводненность</t>
  </si>
  <si>
    <t>Плот-ть
нефти</t>
  </si>
  <si>
    <t>Рпл начальное</t>
  </si>
  <si>
    <t>Удл (Нсп max)</t>
  </si>
  <si>
    <t>Число качаний</t>
  </si>
  <si>
    <t>Lхвост насоса</t>
  </si>
  <si>
    <t>Глубина спуска</t>
  </si>
  <si>
    <t>Дата остановки</t>
  </si>
  <si>
    <t>Кподачи
насоса</t>
  </si>
  <si>
    <t>Нерентабельная</t>
  </si>
  <si>
    <t>Р заб
замерное</t>
  </si>
  <si>
    <t>Станок-качалка</t>
  </si>
  <si>
    <t>% прироста Q н</t>
  </si>
  <si>
    <t>КН закрепленный</t>
  </si>
  <si>
    <t>Причина простоя</t>
  </si>
  <si>
    <t>Проницае- мость</t>
  </si>
  <si>
    <t>Действующий фонд</t>
  </si>
  <si>
    <t>Диаметр плунжера</t>
  </si>
  <si>
    <t>Коэф-т
сепарации</t>
  </si>
  <si>
    <t>Номинальный напор</t>
  </si>
  <si>
    <t>Общий прирост Q н</t>
  </si>
  <si>
    <t>Планируемый режим</t>
  </si>
  <si>
    <t>Режим работы УЭЦН</t>
  </si>
  <si>
    <t>Фактический режим</t>
  </si>
  <si>
    <t>Тип газосепаратора</t>
  </si>
  <si>
    <t>Фонтан
через
насос</t>
  </si>
  <si>
    <t>dQж при ГРП с корр</t>
  </si>
  <si>
    <t>dQж при ИДН с корр</t>
  </si>
  <si>
    <t>Бездействующий фонд</t>
  </si>
  <si>
    <t>Длина хода плунжера</t>
  </si>
  <si>
    <t>К пр 
 от стимуляции</t>
  </si>
  <si>
    <t>Параметры работы ШГН</t>
  </si>
  <si>
    <t>Число
предупреждений</t>
  </si>
  <si>
    <t>Дата установки режима</t>
  </si>
  <si>
    <t>Назначение по проекту</t>
  </si>
  <si>
    <t>Рзаб (геол огр индив)</t>
  </si>
  <si>
    <t>Глубина текущего забоя</t>
  </si>
  <si>
    <t>Дата запуска
после КРС</t>
  </si>
  <si>
    <t>Коэф. продук- тивности</t>
  </si>
  <si>
    <t>Неустановившийся
режим</t>
  </si>
  <si>
    <t>Радиус
контура
питания</t>
  </si>
  <si>
    <t>Нефтенасыщенная
толщина</t>
  </si>
  <si>
    <t>Коэф. Гидропро- водности</t>
  </si>
  <si>
    <t>Рзаб (геол огр на пласт)</t>
  </si>
  <si>
    <t>Плот-ть
раствора
глушения</t>
  </si>
  <si>
    <t>Состояние на
конец месяца</t>
  </si>
  <si>
    <t>Q ж  с поправкой на
D э/к</t>
  </si>
  <si>
    <t xml:space="preserve">В-сть воды
в пл.
условиях </t>
  </si>
  <si>
    <t>Дата ввода в эксплу-атацию</t>
  </si>
  <si>
    <t xml:space="preserve">В-сть нефти
в пл.
условиях </t>
  </si>
  <si>
    <t>Дополнительное оборудование</t>
  </si>
  <si>
    <t>Сравнение расчетов потенциала</t>
  </si>
  <si>
    <t>Номинальная
производительность</t>
  </si>
  <si>
    <t>Содер-жание мех-примесей (КВЧ)</t>
  </si>
  <si>
    <t>Расчёт геологического потенциала</t>
  </si>
  <si>
    <t>НУР ГТМ ВНС. Ограничение по Рзаб 160</t>
  </si>
  <si>
    <t>Qr характеристический дебит жидкости</t>
  </si>
  <si>
    <t>Время до
псевдоустановившегося
режима</t>
  </si>
  <si>
    <t>Расчёт потенциала (Мин. Тех., без огр, не ниже ВДП)</t>
  </si>
  <si>
    <t>Расчёт потенциала (2. Мин. Тех., Нсп(макс) , не ниже ВДП)</t>
  </si>
  <si>
    <t>Uн-2400 Jн-45 Jх.х-21.Ограничение по Р заб-160атм Рпр-140атм.</t>
  </si>
  <si>
    <t>Расчёт потенциала (3. Мин. Тех., Нсп(макс) , не ниже ВДП, Рзаб (утв))</t>
  </si>
  <si>
    <t>Расчёт потенциала (Мин. Тех., Нсп(макс) , не ниже ВДП, Рзаб (утв),  огр Рзаб по скв)</t>
  </si>
  <si>
    <t>XXX</t>
  </si>
  <si>
    <t>XXXX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</si>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</sst>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0.0"/>
    <numFmt numFmtId="166" formatCode="0.000"/>
    <numFmt numFmtId="167" formatCode="dd/mm/yy"/>
    <numFmt numFmtId="168" formatCode="&quot;'_____'______________&quot;\ yyyy\ &quot;г.&quot;"/>
  </numFmts>
  <fonts count="32" x14ac:knownFonts="1">
    <font>
      <sz val="10"/>
      <name val="Arial Cyr"/>
      <charset val="204"/>
    </font>
    <font>
      <sz val="10"/>
      <name val="Arial Cyr"/>
      <charset val="204"/>
    </font>
    <font>
      <sz val="8"/>
      <name val="Tahoma"/>
      <family val="2"/>
    </font>
    <font>
      <sz val="8"/>
      <color indexed="81"/>
      <name val="Tahoma"/>
      <family val="2"/>
      <charset val="204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8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1"/>
      <name val="Tahoma"/>
      <family val="2"/>
      <charset val="204"/>
    </font>
    <font>
      <sz val="8"/>
      <color theme="0"/>
      <name val="Tahoma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CC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medium">
        <color indexed="64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21" fillId="0" borderId="0"/>
    <xf numFmtId="0" fontId="1" fillId="0" borderId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1" fillId="4" borderId="1" applyNumberFormat="0" applyAlignment="0" applyProtection="0"/>
    <xf numFmtId="0" fontId="12" fillId="11" borderId="2" applyNumberFormat="0" applyAlignment="0" applyProtection="0"/>
    <xf numFmtId="0" fontId="13" fillId="11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12" borderId="7" applyNumberFormat="0" applyAlignment="0" applyProtection="0"/>
    <xf numFmtId="0" fontId="19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9" fillId="3" borderId="0" applyNumberFormat="0" applyBorder="0" applyAlignment="0" applyProtection="0"/>
  </cellStyleXfs>
  <cellXfs count="287">
    <xf numFmtId="0" fontId="0" fillId="0" borderId="0" xfId="0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2" fontId="2" fillId="15" borderId="11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" fillId="16" borderId="10" xfId="0" applyNumberFormat="1" applyFont="1" applyFill="1" applyBorder="1" applyAlignment="1">
      <alignment horizontal="center" vertical="center" wrapText="1"/>
    </xf>
    <xf numFmtId="2" fontId="2" fillId="16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2" fontId="2" fillId="16" borderId="13" xfId="0" applyNumberFormat="1" applyFont="1" applyFill="1" applyBorder="1" applyAlignment="1">
      <alignment horizontal="center" vertical="center" wrapText="1"/>
    </xf>
    <xf numFmtId="2" fontId="2" fillId="15" borderId="13" xfId="0" applyNumberFormat="1" applyFont="1" applyFill="1" applyBorder="1" applyAlignment="1">
      <alignment horizontal="center" vertical="center" wrapText="1"/>
    </xf>
    <xf numFmtId="1" fontId="2" fillId="15" borderId="14" xfId="0" applyNumberFormat="1" applyFont="1" applyFill="1" applyBorder="1" applyAlignment="1">
      <alignment horizontal="center" vertical="center" wrapText="1"/>
    </xf>
    <xf numFmtId="1" fontId="2" fillId="15" borderId="15" xfId="0" applyNumberFormat="1" applyFont="1" applyFill="1" applyBorder="1" applyAlignment="1">
      <alignment horizontal="center" vertical="center" wrapText="1"/>
    </xf>
    <xf numFmtId="2" fontId="2" fillId="15" borderId="14" xfId="0" applyNumberFormat="1" applyFont="1" applyFill="1" applyBorder="1" applyAlignment="1">
      <alignment horizontal="center" vertical="center" wrapText="1"/>
    </xf>
    <xf numFmtId="2" fontId="2" fillId="15" borderId="15" xfId="0" applyNumberFormat="1" applyFont="1" applyFill="1" applyBorder="1" applyAlignment="1">
      <alignment horizontal="center" vertical="center" wrapText="1"/>
    </xf>
    <xf numFmtId="2" fontId="2" fillId="15" borderId="16" xfId="0" applyNumberFormat="1" applyFont="1" applyFill="1" applyBorder="1" applyAlignment="1">
      <alignment horizontal="center" vertical="center" wrapText="1"/>
    </xf>
    <xf numFmtId="2" fontId="2" fillId="15" borderId="17" xfId="0" applyNumberFormat="1" applyFont="1" applyFill="1" applyBorder="1" applyAlignment="1">
      <alignment horizontal="center" vertical="center" wrapText="1"/>
    </xf>
    <xf numFmtId="2" fontId="2" fillId="16" borderId="18" xfId="0" applyNumberFormat="1" applyFont="1" applyFill="1" applyBorder="1" applyAlignment="1">
      <alignment horizontal="center" vertical="center" wrapText="1"/>
    </xf>
    <xf numFmtId="2" fontId="2" fillId="16" borderId="19" xfId="0" applyNumberFormat="1" applyFont="1" applyFill="1" applyBorder="1" applyAlignment="1">
      <alignment horizontal="center" vertical="center" wrapText="1"/>
    </xf>
    <xf numFmtId="2" fontId="2" fillId="16" borderId="20" xfId="0" applyNumberFormat="1" applyFont="1" applyFill="1" applyBorder="1" applyAlignment="1">
      <alignment horizontal="center" vertical="center" wrapText="1"/>
    </xf>
    <xf numFmtId="2" fontId="2" fillId="16" borderId="21" xfId="0" applyNumberFormat="1" applyFont="1" applyFill="1" applyBorder="1" applyAlignment="1">
      <alignment horizontal="center" vertical="center" wrapText="1"/>
    </xf>
    <xf numFmtId="2" fontId="2" fillId="15" borderId="22" xfId="0" applyNumberFormat="1" applyFont="1" applyFill="1" applyBorder="1" applyAlignment="1">
      <alignment horizontal="center" vertical="center" wrapText="1"/>
    </xf>
    <xf numFmtId="0" fontId="6" fillId="0" borderId="23" xfId="1" applyFont="1" applyFill="1" applyBorder="1" applyAlignment="1">
      <alignment vertical="center"/>
    </xf>
    <xf numFmtId="0" fontId="6" fillId="0" borderId="23" xfId="1" applyFont="1" applyFill="1" applyBorder="1" applyAlignment="1">
      <alignment horizontal="right" vertical="center"/>
    </xf>
    <xf numFmtId="1" fontId="6" fillId="0" borderId="23" xfId="0" applyNumberFormat="1" applyFont="1" applyFill="1" applyBorder="1" applyAlignment="1">
      <alignment horizontal="center" vertical="center"/>
    </xf>
    <xf numFmtId="165" fontId="6" fillId="0" borderId="23" xfId="0" applyNumberFormat="1" applyFont="1" applyFill="1" applyBorder="1" applyAlignment="1">
      <alignment horizontal="center" vertical="center"/>
    </xf>
    <xf numFmtId="14" fontId="6" fillId="0" borderId="23" xfId="1" applyNumberFormat="1" applyFont="1" applyFill="1" applyBorder="1" applyAlignment="1">
      <alignment vertical="center"/>
    </xf>
    <xf numFmtId="2" fontId="6" fillId="0" borderId="2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4" fontId="6" fillId="0" borderId="23" xfId="0" applyNumberFormat="1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49" fontId="6" fillId="0" borderId="23" xfId="1" applyNumberFormat="1" applyFont="1" applyFill="1" applyBorder="1" applyAlignment="1">
      <alignment vertical="center"/>
    </xf>
    <xf numFmtId="2" fontId="6" fillId="0" borderId="23" xfId="0" applyNumberFormat="1" applyFont="1" applyFill="1" applyBorder="1" applyAlignment="1">
      <alignment horizontal="left" vertical="center"/>
    </xf>
    <xf numFmtId="2" fontId="6" fillId="0" borderId="23" xfId="0" applyNumberFormat="1" applyFont="1" applyFill="1" applyBorder="1" applyAlignment="1">
      <alignment vertical="center"/>
    </xf>
    <xf numFmtId="1" fontId="6" fillId="0" borderId="23" xfId="1" applyNumberFormat="1" applyFont="1" applyFill="1" applyBorder="1" applyAlignment="1">
      <alignment horizontal="right" vertical="center"/>
    </xf>
    <xf numFmtId="1" fontId="6" fillId="0" borderId="23" xfId="1" applyNumberFormat="1" applyFont="1" applyFill="1" applyBorder="1" applyAlignment="1">
      <alignment vertical="center"/>
    </xf>
    <xf numFmtId="165" fontId="6" fillId="0" borderId="23" xfId="1" applyNumberFormat="1" applyFont="1" applyFill="1" applyBorder="1" applyAlignment="1">
      <alignment vertical="center"/>
    </xf>
    <xf numFmtId="2" fontId="6" fillId="0" borderId="23" xfId="1" applyNumberFormat="1" applyFont="1" applyFill="1" applyBorder="1" applyAlignment="1">
      <alignment horizontal="right" vertical="center"/>
    </xf>
    <xf numFmtId="166" fontId="6" fillId="0" borderId="23" xfId="1" applyNumberFormat="1" applyFont="1" applyFill="1" applyBorder="1" applyAlignment="1">
      <alignment horizontal="righ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4" fontId="5" fillId="0" borderId="24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0" fillId="0" borderId="28" xfId="0" applyBorder="1"/>
    <xf numFmtId="1" fontId="5" fillId="0" borderId="29" xfId="0" applyNumberFormat="1" applyFont="1" applyFill="1" applyBorder="1" applyAlignment="1">
      <alignment horizontal="center" vertical="center"/>
    </xf>
    <xf numFmtId="1" fontId="5" fillId="0" borderId="30" xfId="0" applyNumberFormat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vertical="center"/>
    </xf>
    <xf numFmtId="0" fontId="21" fillId="0" borderId="32" xfId="1" applyFont="1" applyFill="1" applyBorder="1" applyAlignment="1">
      <alignment horizontal="right"/>
    </xf>
    <xf numFmtId="0" fontId="5" fillId="0" borderId="2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2" fillId="15" borderId="36" xfId="0" applyFont="1" applyFill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2" fontId="2" fillId="15" borderId="37" xfId="0" applyNumberFormat="1" applyFont="1" applyFill="1" applyBorder="1" applyAlignment="1">
      <alignment horizontal="center"/>
    </xf>
    <xf numFmtId="2" fontId="2" fillId="15" borderId="35" xfId="0" applyNumberFormat="1" applyFont="1" applyFill="1" applyBorder="1" applyAlignment="1">
      <alignment horizontal="center"/>
    </xf>
    <xf numFmtId="2" fontId="2" fillId="16" borderId="34" xfId="0" applyNumberFormat="1" applyFont="1" applyFill="1" applyBorder="1" applyAlignment="1">
      <alignment horizontal="center"/>
    </xf>
    <xf numFmtId="2" fontId="2" fillId="16" borderId="37" xfId="0" applyNumberFormat="1" applyFont="1" applyFill="1" applyBorder="1" applyAlignment="1">
      <alignment horizontal="center"/>
    </xf>
    <xf numFmtId="2" fontId="2" fillId="15" borderId="36" xfId="0" applyNumberFormat="1" applyFont="1" applyFill="1" applyBorder="1" applyAlignment="1">
      <alignment horizontal="center"/>
    </xf>
    <xf numFmtId="2" fontId="2" fillId="15" borderId="38" xfId="0" applyNumberFormat="1" applyFont="1" applyFill="1" applyBorder="1" applyAlignment="1">
      <alignment horizontal="center"/>
    </xf>
    <xf numFmtId="2" fontId="2" fillId="15" borderId="34" xfId="0" applyNumberFormat="1" applyFont="1" applyFill="1" applyBorder="1" applyAlignment="1">
      <alignment horizontal="center"/>
    </xf>
    <xf numFmtId="2" fontId="2" fillId="16" borderId="35" xfId="0" applyNumberFormat="1" applyFont="1" applyFill="1" applyBorder="1" applyAlignment="1">
      <alignment horizontal="center"/>
    </xf>
    <xf numFmtId="2" fontId="2" fillId="16" borderId="33" xfId="0" applyNumberFormat="1" applyFont="1" applyFill="1" applyBorder="1" applyAlignment="1">
      <alignment horizontal="center"/>
    </xf>
    <xf numFmtId="2" fontId="2" fillId="16" borderId="36" xfId="0" applyNumberFormat="1" applyFont="1" applyFill="1" applyBorder="1" applyAlignment="1">
      <alignment horizontal="center"/>
    </xf>
    <xf numFmtId="2" fontId="2" fillId="16" borderId="38" xfId="0" applyNumberFormat="1" applyFont="1" applyFill="1" applyBorder="1" applyAlignment="1">
      <alignment horizontal="center"/>
    </xf>
    <xf numFmtId="2" fontId="2" fillId="0" borderId="34" xfId="0" applyNumberFormat="1" applyFont="1" applyFill="1" applyBorder="1" applyAlignment="1">
      <alignment horizontal="center"/>
    </xf>
    <xf numFmtId="2" fontId="2" fillId="0" borderId="37" xfId="0" applyNumberFormat="1" applyFon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2" fontId="2" fillId="16" borderId="34" xfId="0" applyNumberFormat="1" applyFont="1" applyFill="1" applyBorder="1" applyAlignment="1">
      <alignment horizontal="center" vertical="center" wrapText="1"/>
    </xf>
    <xf numFmtId="2" fontId="2" fillId="17" borderId="37" xfId="0" applyNumberFormat="1" applyFont="1" applyFill="1" applyBorder="1" applyAlignment="1">
      <alignment horizontal="center"/>
    </xf>
    <xf numFmtId="1" fontId="2" fillId="0" borderId="39" xfId="1" applyNumberFormat="1" applyFont="1" applyFill="1" applyBorder="1" applyAlignment="1">
      <alignment horizontal="center" vertical="center"/>
    </xf>
    <xf numFmtId="1" fontId="2" fillId="0" borderId="40" xfId="1" applyNumberFormat="1" applyFont="1" applyFill="1" applyBorder="1" applyAlignment="1">
      <alignment horizontal="center" vertical="center"/>
    </xf>
    <xf numFmtId="0" fontId="0" fillId="0" borderId="0" xfId="0" applyBorder="1"/>
    <xf numFmtId="1" fontId="2" fillId="0" borderId="41" xfId="1" applyNumberFormat="1" applyFont="1" applyFill="1" applyBorder="1" applyAlignment="1">
      <alignment horizontal="center" vertical="center"/>
    </xf>
    <xf numFmtId="2" fontId="2" fillId="15" borderId="4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2" fontId="2" fillId="0" borderId="0" xfId="25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25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2" fontId="6" fillId="0" borderId="0" xfId="0" applyNumberFormat="1" applyFont="1" applyFill="1" applyBorder="1" applyAlignment="1">
      <alignment vertical="center"/>
    </xf>
    <xf numFmtId="2" fontId="2" fillId="16" borderId="43" xfId="0" applyNumberFormat="1" applyFont="1" applyFill="1" applyBorder="1" applyAlignment="1">
      <alignment horizontal="center" vertical="center" wrapText="1"/>
    </xf>
    <xf numFmtId="2" fontId="2" fillId="16" borderId="44" xfId="0" applyNumberFormat="1" applyFont="1" applyFill="1" applyBorder="1" applyAlignment="1">
      <alignment vertical="center" wrapText="1"/>
    </xf>
    <xf numFmtId="0" fontId="0" fillId="0" borderId="25" xfId="0" applyBorder="1" applyAlignment="1"/>
    <xf numFmtId="0" fontId="6" fillId="16" borderId="44" xfId="0" applyFont="1" applyFill="1" applyBorder="1" applyAlignment="1"/>
    <xf numFmtId="0" fontId="6" fillId="16" borderId="25" xfId="0" applyFont="1" applyFill="1" applyBorder="1" applyAlignment="1"/>
    <xf numFmtId="0" fontId="6" fillId="16" borderId="30" xfId="0" applyFont="1" applyFill="1" applyBorder="1" applyAlignment="1"/>
    <xf numFmtId="0" fontId="6" fillId="0" borderId="23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horizontal="center" vertical="center"/>
    </xf>
    <xf numFmtId="2" fontId="2" fillId="17" borderId="38" xfId="0" applyNumberFormat="1" applyFont="1" applyFill="1" applyBorder="1" applyAlignment="1">
      <alignment horizontal="center"/>
    </xf>
    <xf numFmtId="1" fontId="5" fillId="0" borderId="45" xfId="0" applyNumberFormat="1" applyFont="1" applyFill="1" applyBorder="1" applyAlignment="1">
      <alignment horizontal="center" vertical="center"/>
    </xf>
    <xf numFmtId="1" fontId="5" fillId="0" borderId="25" xfId="0" applyNumberFormat="1" applyFont="1" applyFill="1" applyBorder="1" applyAlignment="1">
      <alignment horizontal="center" vertical="center"/>
    </xf>
    <xf numFmtId="0" fontId="0" fillId="0" borderId="45" xfId="0" applyBorder="1"/>
    <xf numFmtId="2" fontId="2" fillId="17" borderId="34" xfId="0" applyNumberFormat="1" applyFont="1" applyFill="1" applyBorder="1" applyAlignment="1">
      <alignment horizontal="center"/>
    </xf>
    <xf numFmtId="2" fontId="2" fillId="20" borderId="37" xfId="0" applyNumberFormat="1" applyFont="1" applyFill="1" applyBorder="1" applyAlignment="1">
      <alignment horizontal="center"/>
    </xf>
    <xf numFmtId="2" fontId="2" fillId="20" borderId="35" xfId="0" applyNumberFormat="1" applyFont="1" applyFill="1" applyBorder="1" applyAlignment="1">
      <alignment horizontal="center"/>
    </xf>
    <xf numFmtId="0" fontId="31" fillId="0" borderId="31" xfId="1" applyFont="1" applyFill="1" applyBorder="1" applyAlignment="1">
      <alignment vertical="center"/>
    </xf>
    <xf numFmtId="2" fontId="2" fillId="15" borderId="46" xfId="0" applyNumberFormat="1" applyFont="1" applyFill="1" applyBorder="1" applyAlignment="1">
      <alignment horizontal="center"/>
    </xf>
    <xf numFmtId="2" fontId="2" fillId="15" borderId="4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 vertical="center"/>
    </xf>
    <xf numFmtId="0" fontId="2" fillId="0" borderId="4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8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20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center" vertical="top"/>
    </xf>
    <xf numFmtId="2" fontId="2" fillId="16" borderId="1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Border="1" applyAlignment="1">
      <alignment horizontal="center" vertical="top"/>
    </xf>
    <xf numFmtId="2" fontId="2" fillId="15" borderId="1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7" fontId="5" fillId="0" borderId="0" xfId="0" applyNumberFormat="1" applyFont="1" applyFill="1" applyBorder="1" applyAlignment="1">
      <alignment horizontal="left" vertical="top"/>
    </xf>
    <xf numFmtId="2" fontId="2" fillId="0" borderId="0" xfId="2" applyNumberFormat="1" applyFont="1" applyFill="1" applyAlignment="1">
      <alignment horizontal="center" vertical="top"/>
    </xf>
    <xf numFmtId="0" fontId="0" fillId="0" borderId="0" xfId="0" applyAlignment="1"/>
    <xf numFmtId="0" fontId="5" fillId="0" borderId="0" xfId="0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168" fontId="5" fillId="0" borderId="0" xfId="0" applyNumberFormat="1" applyFont="1" applyFill="1" applyAlignment="1"/>
    <xf numFmtId="14" fontId="6" fillId="0" borderId="23" xfId="0" applyNumberFormat="1" applyFont="1" applyFill="1" applyBorder="1" applyAlignment="1">
      <alignment horizontal="center" vertical="center"/>
    </xf>
    <xf numFmtId="2" fontId="2" fillId="16" borderId="47" xfId="0" applyNumberFormat="1" applyFont="1" applyFill="1" applyBorder="1" applyAlignment="1">
      <alignment horizontal="center"/>
    </xf>
    <xf numFmtId="2" fontId="2" fillId="16" borderId="48" xfId="0" applyNumberFormat="1" applyFont="1" applyFill="1" applyBorder="1" applyAlignment="1">
      <alignment horizontal="center"/>
    </xf>
    <xf numFmtId="2" fontId="2" fillId="16" borderId="49" xfId="0" applyNumberFormat="1" applyFont="1" applyFill="1" applyBorder="1" applyAlignment="1">
      <alignment horizontal="center" vertical="center" wrapText="1"/>
    </xf>
    <xf numFmtId="2" fontId="2" fillId="16" borderId="50" xfId="0" applyNumberFormat="1" applyFont="1" applyFill="1" applyBorder="1" applyAlignment="1">
      <alignment horizontal="center" vertical="center" wrapText="1"/>
    </xf>
    <xf numFmtId="2" fontId="2" fillId="16" borderId="51" xfId="0" applyNumberFormat="1" applyFont="1" applyFill="1" applyBorder="1" applyAlignment="1">
      <alignment horizontal="center" vertical="center" wrapText="1"/>
    </xf>
    <xf numFmtId="168" fontId="5" fillId="0" borderId="0" xfId="0" applyNumberFormat="1" applyFont="1" applyFill="1" applyAlignment="1">
      <alignment horizontal="left"/>
    </xf>
    <xf numFmtId="2" fontId="2" fillId="20" borderId="38" xfId="0" applyNumberFormat="1" applyFont="1" applyFill="1" applyBorder="1" applyAlignment="1">
      <alignment horizontal="center"/>
    </xf>
    <xf numFmtId="1" fontId="6" fillId="0" borderId="39" xfId="0" applyNumberFormat="1" applyFont="1" applyFill="1" applyBorder="1" applyAlignment="1">
      <alignment vertical="center"/>
    </xf>
    <xf numFmtId="2" fontId="2" fillId="20" borderId="17" xfId="0" applyNumberFormat="1" applyFont="1" applyFill="1" applyBorder="1" applyAlignment="1">
      <alignment vertical="center" wrapText="1"/>
    </xf>
    <xf numFmtId="2" fontId="2" fillId="20" borderId="38" xfId="0" applyNumberFormat="1" applyFont="1" applyFill="1" applyBorder="1" applyAlignment="1"/>
    <xf numFmtId="2" fontId="2" fillId="20" borderId="52" xfId="0" applyNumberFormat="1" applyFont="1" applyFill="1" applyBorder="1" applyAlignment="1">
      <alignment horizontal="center" vertical="center"/>
    </xf>
    <xf numFmtId="2" fontId="2" fillId="16" borderId="36" xfId="0" applyNumberFormat="1" applyFont="1" applyFill="1" applyBorder="1" applyAlignment="1">
      <alignment horizontal="center" vertical="center" wrapText="1"/>
    </xf>
    <xf numFmtId="2" fontId="2" fillId="20" borderId="56" xfId="0" applyNumberFormat="1" applyFont="1" applyFill="1" applyBorder="1" applyAlignment="1">
      <alignment horizontal="center" vertical="center" wrapText="1"/>
    </xf>
    <xf numFmtId="2" fontId="2" fillId="20" borderId="12" xfId="0" applyNumberFormat="1" applyFont="1" applyFill="1" applyBorder="1" applyAlignment="1">
      <alignment horizontal="center" vertical="center" wrapText="1"/>
    </xf>
    <xf numFmtId="0" fontId="7" fillId="20" borderId="44" xfId="0" applyFont="1" applyFill="1" applyBorder="1" applyAlignment="1">
      <alignment horizontal="center"/>
    </xf>
    <xf numFmtId="0" fontId="7" fillId="20" borderId="25" xfId="0" applyFont="1" applyFill="1" applyBorder="1" applyAlignment="1">
      <alignment horizontal="center"/>
    </xf>
    <xf numFmtId="0" fontId="7" fillId="20" borderId="30" xfId="0" applyFont="1" applyFill="1" applyBorder="1" applyAlignment="1">
      <alignment horizontal="center"/>
    </xf>
    <xf numFmtId="2" fontId="2" fillId="20" borderId="82" xfId="0" applyNumberFormat="1" applyFont="1" applyFill="1" applyBorder="1" applyAlignment="1">
      <alignment horizontal="center" vertical="center" wrapText="1"/>
    </xf>
    <xf numFmtId="2" fontId="2" fillId="20" borderId="20" xfId="0" applyNumberFormat="1" applyFont="1" applyFill="1" applyBorder="1" applyAlignment="1">
      <alignment horizontal="center" vertical="center" wrapText="1"/>
    </xf>
    <xf numFmtId="2" fontId="2" fillId="20" borderId="11" xfId="0" applyNumberFormat="1" applyFont="1" applyFill="1" applyBorder="1" applyAlignment="1">
      <alignment horizontal="center" vertical="center" wrapText="1"/>
    </xf>
    <xf numFmtId="2" fontId="2" fillId="15" borderId="11" xfId="0" applyNumberFormat="1" applyFont="1" applyFill="1" applyBorder="1" applyAlignment="1">
      <alignment horizontal="center" vertical="center"/>
    </xf>
    <xf numFmtId="2" fontId="2" fillId="15" borderId="12" xfId="0" applyNumberFormat="1" applyFont="1" applyFill="1" applyBorder="1" applyAlignment="1">
      <alignment horizontal="center" vertical="center"/>
    </xf>
    <xf numFmtId="168" fontId="5" fillId="0" borderId="0" xfId="0" applyNumberFormat="1" applyFont="1" applyFill="1" applyAlignment="1">
      <alignment horizontal="right"/>
    </xf>
    <xf numFmtId="168" fontId="5" fillId="0" borderId="0" xfId="0" applyNumberFormat="1" applyFont="1" applyFill="1" applyAlignment="1">
      <alignment horizontal="left"/>
    </xf>
    <xf numFmtId="0" fontId="6" fillId="16" borderId="44" xfId="0" applyFont="1" applyFill="1" applyBorder="1" applyAlignment="1">
      <alignment horizontal="center"/>
    </xf>
    <xf numFmtId="0" fontId="6" fillId="16" borderId="25" xfId="0" applyFont="1" applyFill="1" applyBorder="1" applyAlignment="1">
      <alignment horizontal="center"/>
    </xf>
    <xf numFmtId="0" fontId="6" fillId="16" borderId="30" xfId="0" applyFont="1" applyFill="1" applyBorder="1" applyAlignment="1">
      <alignment horizontal="center"/>
    </xf>
    <xf numFmtId="2" fontId="2" fillId="15" borderId="13" xfId="0" applyNumberFormat="1" applyFont="1" applyFill="1" applyBorder="1" applyAlignment="1">
      <alignment horizontal="center" vertical="center" wrapText="1"/>
    </xf>
    <xf numFmtId="2" fontId="2" fillId="15" borderId="10" xfId="0" applyNumberFormat="1" applyFont="1" applyFill="1" applyBorder="1" applyAlignment="1">
      <alignment horizontal="center" vertical="center" wrapText="1"/>
    </xf>
    <xf numFmtId="2" fontId="2" fillId="15" borderId="13" xfId="0" applyNumberFormat="1" applyFont="1" applyFill="1" applyBorder="1" applyAlignment="1">
      <alignment horizontal="center" vertical="center"/>
    </xf>
    <xf numFmtId="2" fontId="2" fillId="15" borderId="10" xfId="0" applyNumberFormat="1" applyFont="1" applyFill="1" applyBorder="1" applyAlignment="1">
      <alignment horizontal="center" vertical="center"/>
    </xf>
    <xf numFmtId="2" fontId="2" fillId="16" borderId="83" xfId="0" applyNumberFormat="1" applyFont="1" applyFill="1" applyBorder="1" applyAlignment="1">
      <alignment horizontal="center" vertical="center" wrapText="1"/>
    </xf>
    <xf numFmtId="2" fontId="2" fillId="16" borderId="12" xfId="0" applyNumberFormat="1" applyFont="1" applyFill="1" applyBorder="1" applyAlignment="1">
      <alignment horizontal="center" vertical="center" wrapText="1"/>
    </xf>
    <xf numFmtId="2" fontId="2" fillId="16" borderId="15" xfId="0" applyNumberFormat="1" applyFont="1" applyFill="1" applyBorder="1" applyAlignment="1">
      <alignment horizontal="center" vertical="center" wrapText="1"/>
    </xf>
    <xf numFmtId="2" fontId="2" fillId="16" borderId="18" xfId="0" applyNumberFormat="1" applyFont="1" applyFill="1" applyBorder="1" applyAlignment="1">
      <alignment horizontal="center" vertical="center" wrapText="1"/>
    </xf>
    <xf numFmtId="2" fontId="2" fillId="16" borderId="63" xfId="0" applyNumberFormat="1" applyFont="1" applyFill="1" applyBorder="1" applyAlignment="1">
      <alignment horizontal="center" vertical="center" wrapText="1"/>
    </xf>
    <xf numFmtId="2" fontId="2" fillId="16" borderId="64" xfId="0" applyNumberFormat="1" applyFont="1" applyFill="1" applyBorder="1" applyAlignment="1">
      <alignment horizontal="center" vertical="center" wrapText="1"/>
    </xf>
    <xf numFmtId="2" fontId="2" fillId="16" borderId="13" xfId="0" applyNumberFormat="1" applyFont="1" applyFill="1" applyBorder="1" applyAlignment="1">
      <alignment horizontal="center" vertical="center" wrapText="1"/>
    </xf>
    <xf numFmtId="2" fontId="2" fillId="16" borderId="10" xfId="0" applyNumberFormat="1" applyFont="1" applyFill="1" applyBorder="1" applyAlignment="1">
      <alignment horizontal="center" vertical="center" wrapText="1"/>
    </xf>
    <xf numFmtId="0" fontId="7" fillId="15" borderId="54" xfId="0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2" fontId="2" fillId="15" borderId="54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2" fontId="2" fillId="15" borderId="57" xfId="0" applyNumberFormat="1" applyFont="1" applyFill="1" applyBorder="1" applyAlignment="1">
      <alignment horizontal="center" vertical="center" wrapText="1"/>
    </xf>
    <xf numFmtId="2" fontId="2" fillId="15" borderId="58" xfId="0" applyNumberFormat="1" applyFont="1" applyFill="1" applyBorder="1" applyAlignment="1">
      <alignment horizontal="center" vertical="center" wrapText="1"/>
    </xf>
    <xf numFmtId="2" fontId="2" fillId="15" borderId="59" xfId="0" applyNumberFormat="1" applyFont="1" applyFill="1" applyBorder="1" applyAlignment="1">
      <alignment horizontal="center" vertical="center" wrapText="1"/>
    </xf>
    <xf numFmtId="1" fontId="2" fillId="15" borderId="65" xfId="0" applyNumberFormat="1" applyFont="1" applyFill="1" applyBorder="1" applyAlignment="1">
      <alignment horizontal="center" vertical="center" wrapText="1"/>
    </xf>
    <xf numFmtId="0" fontId="2" fillId="15" borderId="66" xfId="0" applyFont="1" applyFill="1" applyBorder="1" applyAlignment="1">
      <alignment horizontal="center"/>
    </xf>
    <xf numFmtId="1" fontId="2" fillId="15" borderId="13" xfId="0" applyNumberFormat="1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/>
    </xf>
    <xf numFmtId="2" fontId="2" fillId="16" borderId="65" xfId="0" applyNumberFormat="1" applyFont="1" applyFill="1" applyBorder="1" applyAlignment="1">
      <alignment horizontal="center" vertical="center" wrapText="1"/>
    </xf>
    <xf numFmtId="2" fontId="2" fillId="16" borderId="66" xfId="0" applyNumberFormat="1" applyFont="1" applyFill="1" applyBorder="1" applyAlignment="1">
      <alignment horizontal="center" vertical="center" wrapText="1"/>
    </xf>
    <xf numFmtId="2" fontId="2" fillId="15" borderId="83" xfId="0" applyNumberFormat="1" applyFont="1" applyFill="1" applyBorder="1" applyAlignment="1">
      <alignment horizontal="center" vertical="center" wrapText="1"/>
    </xf>
    <xf numFmtId="2" fontId="2" fillId="15" borderId="63" xfId="0" applyNumberFormat="1" applyFont="1" applyFill="1" applyBorder="1" applyAlignment="1">
      <alignment horizontal="center" vertical="center" wrapText="1"/>
    </xf>
    <xf numFmtId="2" fontId="2" fillId="15" borderId="64" xfId="0" applyNumberFormat="1" applyFont="1" applyFill="1" applyBorder="1" applyAlignment="1">
      <alignment horizontal="center" vertical="center" wrapText="1"/>
    </xf>
    <xf numFmtId="2" fontId="2" fillId="15" borderId="67" xfId="0" applyNumberFormat="1" applyFont="1" applyFill="1" applyBorder="1" applyAlignment="1">
      <alignment horizontal="center" vertical="center" wrapText="1"/>
    </xf>
    <xf numFmtId="2" fontId="2" fillId="15" borderId="43" xfId="0" applyNumberFormat="1" applyFont="1" applyFill="1" applyBorder="1" applyAlignment="1">
      <alignment horizontal="center" vertical="center" wrapText="1"/>
    </xf>
    <xf numFmtId="1" fontId="2" fillId="15" borderId="10" xfId="0" applyNumberFormat="1" applyFont="1" applyFill="1" applyBorder="1" applyAlignment="1">
      <alignment horizontal="center" vertical="center" wrapText="1"/>
    </xf>
    <xf numFmtId="2" fontId="2" fillId="15" borderId="15" xfId="0" applyNumberFormat="1" applyFont="1" applyFill="1" applyBorder="1" applyAlignment="1">
      <alignment horizontal="center" vertical="center" wrapText="1"/>
    </xf>
    <xf numFmtId="2" fontId="2" fillId="15" borderId="18" xfId="0" applyNumberFormat="1" applyFont="1" applyFill="1" applyBorder="1" applyAlignment="1">
      <alignment horizontal="center" vertical="center" wrapText="1"/>
    </xf>
    <xf numFmtId="1" fontId="2" fillId="15" borderId="54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81" xfId="0" applyBorder="1" applyAlignment="1">
      <alignment horizontal="center"/>
    </xf>
    <xf numFmtId="1" fontId="2" fillId="15" borderId="63" xfId="0" applyNumberFormat="1" applyFont="1" applyFill="1" applyBorder="1" applyAlignment="1">
      <alignment horizontal="center" vertical="center" wrapText="1"/>
    </xf>
    <xf numFmtId="0" fontId="2" fillId="15" borderId="64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2" fillId="16" borderId="54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9" xfId="0" applyBorder="1"/>
    <xf numFmtId="2" fontId="2" fillId="16" borderId="65" xfId="0" applyNumberFormat="1" applyFont="1" applyFill="1" applyBorder="1" applyAlignment="1">
      <alignment horizontal="center" vertical="center"/>
    </xf>
    <xf numFmtId="0" fontId="0" fillId="0" borderId="75" xfId="0" applyBorder="1"/>
    <xf numFmtId="0" fontId="0" fillId="0" borderId="76" xfId="0" applyBorder="1"/>
    <xf numFmtId="2" fontId="2" fillId="16" borderId="14" xfId="0" applyNumberFormat="1" applyFont="1" applyFill="1" applyBorder="1" applyAlignment="1">
      <alignment horizontal="center"/>
    </xf>
    <xf numFmtId="2" fontId="2" fillId="16" borderId="13" xfId="0" applyNumberFormat="1" applyFont="1" applyFill="1" applyBorder="1" applyAlignment="1">
      <alignment horizontal="center"/>
    </xf>
    <xf numFmtId="2" fontId="2" fillId="16" borderId="15" xfId="0" applyNumberFormat="1" applyFont="1" applyFill="1" applyBorder="1" applyAlignment="1">
      <alignment horizontal="center"/>
    </xf>
    <xf numFmtId="2" fontId="2" fillId="18" borderId="77" xfId="0" applyNumberFormat="1" applyFont="1" applyFill="1" applyBorder="1" applyAlignment="1">
      <alignment horizontal="center" vertical="center" wrapText="1"/>
    </xf>
    <xf numFmtId="2" fontId="2" fillId="18" borderId="78" xfId="0" applyNumberFormat="1" applyFont="1" applyFill="1" applyBorder="1" applyAlignment="1">
      <alignment horizontal="center" vertical="center" wrapText="1"/>
    </xf>
    <xf numFmtId="2" fontId="2" fillId="18" borderId="60" xfId="0" applyNumberFormat="1" applyFont="1" applyFill="1" applyBorder="1" applyAlignment="1">
      <alignment horizontal="center" vertical="center" wrapText="1"/>
    </xf>
    <xf numFmtId="2" fontId="2" fillId="18" borderId="79" xfId="0" applyNumberFormat="1" applyFont="1" applyFill="1" applyBorder="1" applyAlignment="1">
      <alignment horizontal="center" vertical="center" wrapText="1"/>
    </xf>
    <xf numFmtId="2" fontId="2" fillId="16" borderId="80" xfId="0" applyNumberFormat="1" applyFont="1" applyFill="1" applyBorder="1" applyAlignment="1">
      <alignment horizontal="center" vertical="center"/>
    </xf>
    <xf numFmtId="0" fontId="0" fillId="0" borderId="19" xfId="0" applyBorder="1"/>
    <xf numFmtId="2" fontId="2" fillId="20" borderId="10" xfId="0" applyNumberFormat="1" applyFont="1" applyFill="1" applyBorder="1" applyAlignment="1">
      <alignment horizontal="center" vertical="center"/>
    </xf>
    <xf numFmtId="2" fontId="2" fillId="15" borderId="22" xfId="0" applyNumberFormat="1" applyFont="1" applyFill="1" applyBorder="1" applyAlignment="1">
      <alignment horizontal="center" vertical="center"/>
    </xf>
    <xf numFmtId="2" fontId="2" fillId="15" borderId="20" xfId="0" applyNumberFormat="1" applyFont="1" applyFill="1" applyBorder="1" applyAlignment="1">
      <alignment horizontal="center" vertical="center"/>
    </xf>
    <xf numFmtId="2" fontId="2" fillId="16" borderId="13" xfId="0" applyNumberFormat="1" applyFont="1" applyFill="1" applyBorder="1" applyAlignment="1">
      <alignment horizontal="center" wrapText="1"/>
    </xf>
    <xf numFmtId="2" fontId="2" fillId="16" borderId="10" xfId="0" applyNumberFormat="1" applyFont="1" applyFill="1" applyBorder="1" applyAlignment="1">
      <alignment horizontal="center"/>
    </xf>
    <xf numFmtId="2" fontId="2" fillId="16" borderId="67" xfId="0" applyNumberFormat="1" applyFont="1" applyFill="1" applyBorder="1" applyAlignment="1">
      <alignment horizontal="center" vertical="center" wrapText="1"/>
    </xf>
    <xf numFmtId="2" fontId="2" fillId="16" borderId="43" xfId="0" applyNumberFormat="1" applyFont="1" applyFill="1" applyBorder="1" applyAlignment="1">
      <alignment horizontal="center" vertical="center" wrapText="1"/>
    </xf>
    <xf numFmtId="2" fontId="2" fillId="15" borderId="53" xfId="0" applyNumberFormat="1" applyFont="1" applyFill="1" applyBorder="1" applyAlignment="1">
      <alignment horizontal="center" wrapText="1"/>
    </xf>
    <xf numFmtId="0" fontId="0" fillId="15" borderId="16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2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2" fontId="2" fillId="15" borderId="68" xfId="0" applyNumberFormat="1" applyFont="1" applyFill="1" applyBorder="1" applyAlignment="1">
      <alignment horizontal="center" vertical="center" wrapText="1"/>
    </xf>
    <xf numFmtId="2" fontId="2" fillId="17" borderId="67" xfId="0" applyNumberFormat="1" applyFont="1" applyFill="1" applyBorder="1" applyAlignment="1">
      <alignment horizontal="center" vertical="center" wrapText="1"/>
    </xf>
    <xf numFmtId="2" fontId="2" fillId="17" borderId="43" xfId="0" applyNumberFormat="1" applyFont="1" applyFill="1" applyBorder="1" applyAlignment="1">
      <alignment horizontal="center" vertical="center" wrapText="1"/>
    </xf>
    <xf numFmtId="2" fontId="2" fillId="19" borderId="69" xfId="0" applyNumberFormat="1" applyFont="1" applyFill="1" applyBorder="1" applyAlignment="1">
      <alignment horizontal="center" vertical="center" wrapText="1"/>
    </xf>
    <xf numFmtId="2" fontId="2" fillId="19" borderId="70" xfId="0" applyNumberFormat="1" applyFont="1" applyFill="1" applyBorder="1" applyAlignment="1">
      <alignment horizontal="center" vertical="center" wrapText="1"/>
    </xf>
    <xf numFmtId="2" fontId="2" fillId="19" borderId="52" xfId="0" applyNumberFormat="1" applyFont="1" applyFill="1" applyBorder="1" applyAlignment="1">
      <alignment horizontal="center" vertical="center" wrapText="1"/>
    </xf>
    <xf numFmtId="2" fontId="2" fillId="19" borderId="61" xfId="0" applyNumberFormat="1" applyFont="1" applyFill="1" applyBorder="1" applyAlignment="1">
      <alignment horizontal="center" vertical="center" wrapText="1"/>
    </xf>
    <xf numFmtId="2" fontId="2" fillId="17" borderId="12" xfId="0" applyNumberFormat="1" applyFont="1" applyFill="1" applyBorder="1" applyAlignment="1">
      <alignment horizontal="center" vertical="center" wrapText="1"/>
    </xf>
    <xf numFmtId="2" fontId="2" fillId="17" borderId="10" xfId="0" applyNumberFormat="1" applyFont="1" applyFill="1" applyBorder="1" applyAlignment="1">
      <alignment horizontal="center" vertical="center" wrapText="1"/>
    </xf>
    <xf numFmtId="0" fontId="7" fillId="17" borderId="27" xfId="0" applyFont="1" applyFill="1" applyBorder="1" applyAlignment="1">
      <alignment horizontal="center"/>
    </xf>
    <xf numFmtId="0" fontId="7" fillId="17" borderId="50" xfId="0" applyFont="1" applyFill="1" applyBorder="1" applyAlignment="1">
      <alignment horizontal="center"/>
    </xf>
    <xf numFmtId="0" fontId="7" fillId="17" borderId="71" xfId="0" applyFont="1" applyFill="1" applyBorder="1" applyAlignment="1">
      <alignment horizontal="center"/>
    </xf>
    <xf numFmtId="2" fontId="6" fillId="16" borderId="56" xfId="0" applyNumberFormat="1" applyFont="1" applyFill="1" applyBorder="1" applyAlignment="1">
      <alignment horizontal="center" vertical="center" wrapText="1"/>
    </xf>
    <xf numFmtId="0" fontId="22" fillId="0" borderId="12" xfId="0" applyFont="1" applyBorder="1"/>
    <xf numFmtId="2" fontId="2" fillId="16" borderId="72" xfId="0" applyNumberFormat="1" applyFont="1" applyFill="1" applyBorder="1" applyAlignment="1">
      <alignment horizontal="center" vertical="center" wrapText="1"/>
    </xf>
    <xf numFmtId="2" fontId="2" fillId="16" borderId="17" xfId="0" applyNumberFormat="1" applyFont="1" applyFill="1" applyBorder="1" applyAlignment="1">
      <alignment horizontal="center" vertical="center" wrapText="1"/>
    </xf>
    <xf numFmtId="2" fontId="2" fillId="16" borderId="52" xfId="0" applyNumberFormat="1" applyFont="1" applyFill="1" applyBorder="1" applyAlignment="1">
      <alignment horizontal="center" vertical="center" wrapText="1"/>
    </xf>
    <xf numFmtId="2" fontId="2" fillId="17" borderId="63" xfId="0" applyNumberFormat="1" applyFont="1" applyFill="1" applyBorder="1" applyAlignment="1">
      <alignment horizontal="center" vertical="center" wrapText="1"/>
    </xf>
    <xf numFmtId="2" fontId="2" fillId="17" borderId="64" xfId="0" applyNumberFormat="1" applyFont="1" applyFill="1" applyBorder="1" applyAlignment="1">
      <alignment horizontal="center" vertical="center" wrapText="1"/>
    </xf>
    <xf numFmtId="2" fontId="2" fillId="17" borderId="56" xfId="0" applyNumberFormat="1" applyFont="1" applyFill="1" applyBorder="1" applyAlignment="1">
      <alignment horizontal="center" vertical="center" wrapText="1"/>
    </xf>
    <xf numFmtId="2" fontId="2" fillId="15" borderId="73" xfId="0" applyNumberFormat="1" applyFont="1" applyFill="1" applyBorder="1" applyAlignment="1">
      <alignment horizontal="center" vertical="center" wrapText="1"/>
    </xf>
    <xf numFmtId="2" fontId="2" fillId="15" borderId="74" xfId="0" applyNumberFormat="1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2" fontId="2" fillId="15" borderId="53" xfId="0" applyNumberFormat="1" applyFont="1" applyFill="1" applyBorder="1" applyAlignment="1">
      <alignment horizontal="center" vertical="center" wrapText="1"/>
    </xf>
    <xf numFmtId="2" fontId="2" fillId="15" borderId="16" xfId="0" applyNumberFormat="1" applyFont="1" applyFill="1" applyBorder="1" applyAlignment="1">
      <alignment horizontal="center" vertical="center" wrapText="1"/>
    </xf>
    <xf numFmtId="2" fontId="2" fillId="15" borderId="19" xfId="0" applyNumberFormat="1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62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5" borderId="28" xfId="0" applyFill="1" applyBorder="1" applyAlignment="1">
      <alignment horizontal="center" vertical="center" wrapText="1"/>
    </xf>
    <xf numFmtId="2" fontId="2" fillId="16" borderId="53" xfId="0" applyNumberFormat="1" applyFont="1" applyFill="1" applyBorder="1" applyAlignment="1">
      <alignment horizontal="center" vertical="center" wrapText="1"/>
    </xf>
    <xf numFmtId="2" fontId="2" fillId="16" borderId="16" xfId="0" applyNumberFormat="1" applyFont="1" applyFill="1" applyBorder="1" applyAlignment="1">
      <alignment horizontal="center" vertical="center" wrapText="1"/>
    </xf>
    <xf numFmtId="2" fontId="2" fillId="16" borderId="19" xfId="0" applyNumberFormat="1" applyFont="1" applyFill="1" applyBorder="1" applyAlignment="1">
      <alignment horizontal="center" vertical="center" wrapText="1"/>
    </xf>
    <xf numFmtId="2" fontId="2" fillId="15" borderId="24" xfId="0" applyNumberFormat="1" applyFont="1" applyFill="1" applyBorder="1" applyAlignment="1">
      <alignment horizontal="center" vertical="center" wrapText="1"/>
    </xf>
    <xf numFmtId="2" fontId="2" fillId="15" borderId="55" xfId="0" applyNumberFormat="1" applyFont="1" applyFill="1" applyBorder="1" applyAlignment="1">
      <alignment horizontal="center" vertical="center" wrapText="1"/>
    </xf>
    <xf numFmtId="2" fontId="2" fillId="15" borderId="45" xfId="0" applyNumberFormat="1" applyFont="1" applyFill="1" applyBorder="1" applyAlignment="1">
      <alignment horizontal="center" vertical="center" wrapText="1"/>
    </xf>
    <xf numFmtId="2" fontId="2" fillId="15" borderId="29" xfId="0" applyNumberFormat="1" applyFont="1" applyFill="1" applyBorder="1" applyAlignment="1">
      <alignment horizontal="center" vertical="center" wrapText="1"/>
    </xf>
    <xf numFmtId="2" fontId="2" fillId="15" borderId="60" xfId="0" applyNumberFormat="1" applyFont="1" applyFill="1" applyBorder="1" applyAlignment="1">
      <alignment horizontal="center" vertical="center" wrapText="1"/>
    </xf>
    <xf numFmtId="2" fontId="2" fillId="15" borderId="61" xfId="0" applyNumberFormat="1" applyFont="1" applyFill="1" applyBorder="1" applyAlignment="1">
      <alignment horizontal="center" vertical="center" wrapText="1"/>
    </xf>
    <xf numFmtId="2" fontId="2" fillId="15" borderId="62" xfId="0" applyNumberFormat="1" applyFont="1" applyFill="1" applyBorder="1" applyAlignment="1">
      <alignment horizontal="center" vertical="center" wrapText="1"/>
    </xf>
    <xf numFmtId="2" fontId="2" fillId="15" borderId="63" xfId="0" applyNumberFormat="1" applyFont="1" applyFill="1" applyBorder="1" applyAlignment="1">
      <alignment horizontal="center" vertical="center"/>
    </xf>
    <xf numFmtId="2" fontId="2" fillId="15" borderId="64" xfId="0" applyNumberFormat="1" applyFont="1" applyFill="1" applyBorder="1" applyAlignment="1">
      <alignment horizontal="center" vertical="center"/>
    </xf>
    <xf numFmtId="0" fontId="7" fillId="16" borderId="54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29" xfId="0" applyFont="1" applyFill="1" applyBorder="1" applyAlignment="1">
      <alignment horizontal="center"/>
    </xf>
  </cellXfs>
  <cellStyles count="27">
    <cellStyle name="Normal_Sheet2" xfId="1" xr:uid="{00000000-0005-0000-0000-000000000000}"/>
    <cellStyle name="Normal_ТН июль" xfId="2" xr:uid="{00000000-0005-0000-0000-000001000000}"/>
    <cellStyle name="Акцент1" xfId="3" builtinId="29" customBuiltin="1"/>
    <cellStyle name="Акцент2" xfId="4" builtinId="33" customBuiltin="1"/>
    <cellStyle name="Акцент3" xfId="5" builtinId="37" customBuiltin="1"/>
    <cellStyle name="Акцент4" xfId="6" builtinId="41" customBuiltin="1"/>
    <cellStyle name="Акцент5" xfId="7" builtinId="45" customBuiltin="1"/>
    <cellStyle name="Акцент6" xfId="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Финансовый" xfId="25" builtinId="3"/>
    <cellStyle name="Хороший" xfId="26" builtinId="26" customBuiltin="1"/>
  </cellStyles>
  <dxfs count="7"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6"/>
      </font>
      <fill>
        <patternFill>
          <bgColor indexed="26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310243</xdr:colOff>
      <xdr:row>3</xdr:row>
      <xdr:rowOff>43543</xdr:rowOff>
    </xdr:from>
    <xdr:to>
      <xdr:col>15</xdr:col>
      <xdr:colOff>751114</xdr:colOff>
      <xdr:row>6</xdr:row>
      <xdr:rowOff>157843</xdr:rowOff>
    </xdr:to>
    <xdr:sp macro="" textlink="">
      <xdr:nvSpPr>
        <xdr:cNvPr id="162520" name="Text Box 150232" hidden="1">
          <a:extLst>
            <a:ext uri="{FF2B5EF4-FFF2-40B4-BE49-F238E27FC236}">
              <a16:creationId xmlns:a16="http://schemas.microsoft.com/office/drawing/2014/main" id="{9F352855-5ECC-7A50-4759-E76C64EB5E35}"/>
            </a:ext>
          </a:extLst>
        </xdr:cNvPr>
        <xdr:cNvSpPr txBox="1">
          <a:spLocks noChangeArrowheads="1"/>
        </xdr:cNvSpPr>
      </xdr:nvSpPr>
      <xdr:spPr bwMode="auto">
        <a:xfrm>
          <a:off x="8044543" y="794657"/>
          <a:ext cx="1300843" cy="7021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119743</xdr:colOff>
      <xdr:row>2</xdr:row>
      <xdr:rowOff>92529</xdr:rowOff>
    </xdr:from>
    <xdr:to>
      <xdr:col>6</xdr:col>
      <xdr:colOff>0</xdr:colOff>
      <xdr:row>2</xdr:row>
      <xdr:rowOff>321129</xdr:rowOff>
    </xdr:to>
    <xdr:sp macro="" textlink="">
      <xdr:nvSpPr>
        <xdr:cNvPr id="229083" name="Text Box 215771" hidden="1">
          <a:extLst>
            <a:ext uri="{FF2B5EF4-FFF2-40B4-BE49-F238E27FC236}">
              <a16:creationId xmlns:a16="http://schemas.microsoft.com/office/drawing/2014/main" id="{34DE23B4-0C68-A73A-0470-A624FB4E0635}"/>
            </a:ext>
          </a:extLst>
        </xdr:cNvPr>
        <xdr:cNvSpPr txBox="1">
          <a:spLocks noChangeArrowheads="1"/>
        </xdr:cNvSpPr>
      </xdr:nvSpPr>
      <xdr:spPr bwMode="auto">
        <a:xfrm>
          <a:off x="3412671" y="408214"/>
          <a:ext cx="843643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321129</xdr:colOff>
      <xdr:row>1803</xdr:row>
      <xdr:rowOff>16329</xdr:rowOff>
    </xdr:from>
    <xdr:to>
      <xdr:col>26</xdr:col>
      <xdr:colOff>359229</xdr:colOff>
      <xdr:row>1807</xdr:row>
      <xdr:rowOff>76200</xdr:rowOff>
    </xdr:to>
    <xdr:sp macro="" textlink="">
      <xdr:nvSpPr>
        <xdr:cNvPr id="229084" name="Text Box 215772" hidden="1">
          <a:extLst>
            <a:ext uri="{FF2B5EF4-FFF2-40B4-BE49-F238E27FC236}">
              <a16:creationId xmlns:a16="http://schemas.microsoft.com/office/drawing/2014/main" id="{79D25B39-BFE4-339B-8B0F-2C3F610B34E8}"/>
            </a:ext>
          </a:extLst>
        </xdr:cNvPr>
        <xdr:cNvSpPr txBox="1">
          <a:spLocks noChangeArrowheads="1"/>
        </xdr:cNvSpPr>
      </xdr:nvSpPr>
      <xdr:spPr bwMode="auto">
        <a:xfrm>
          <a:off x="14260286" y="285238371"/>
          <a:ext cx="1306285" cy="6912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ainSheet"/>
  <dimension ref="A1:GB18"/>
  <sheetViews>
    <sheetView tabSelected="1" workbookViewId="0">
      <pane xSplit="5" ySplit="10" topLeftCell="F11" activePane="bottomRight" state="frozen"/>
      <selection pane="topRight"/>
      <selection pane="bottomLeft"/>
      <selection pane="bottomRight" activeCell="EL15" sqref="EL15"/>
    </sheetView>
  </sheetViews>
  <sheetFormatPr defaultRowHeight="12.75" x14ac:dyDescent="0.2"/>
  <cols>
    <col min="1" max="1" width="7" bestFit="1" customWidth="1"/>
    <col min="2" max="2" width="19.7109375" customWidth="1"/>
    <col min="3" max="3" width="12.7109375" bestFit="1" customWidth="1"/>
    <col min="4" max="4" width="7.140625" customWidth="1"/>
    <col min="5" max="5" width="5.5703125" customWidth="1"/>
    <col min="6" max="6" width="8.28515625" bestFit="1" customWidth="1"/>
    <col min="7" max="7" width="4.85546875" bestFit="1" customWidth="1"/>
    <col min="8" max="8" width="7" customWidth="1"/>
    <col min="9" max="9" width="7.7109375" customWidth="1"/>
    <col min="10" max="10" width="6.85546875" bestFit="1" customWidth="1"/>
    <col min="11" max="11" width="6.5703125" customWidth="1"/>
    <col min="12" max="13" width="8" customWidth="1"/>
    <col min="14" max="14" width="7.140625" customWidth="1"/>
    <col min="15" max="15" width="5" customWidth="1"/>
    <col min="16" max="16" width="14.140625" customWidth="1"/>
    <col min="17" max="18" width="10.7109375" customWidth="1"/>
    <col min="19" max="19" width="5.5703125" customWidth="1"/>
    <col min="20" max="20" width="8.42578125" customWidth="1"/>
    <col min="21" max="21" width="8" customWidth="1"/>
    <col min="22" max="22" width="6" customWidth="1"/>
    <col min="23" max="23" width="5.5703125" customWidth="1"/>
    <col min="24" max="25" width="6.5703125" customWidth="1"/>
    <col min="26" max="26" width="11.42578125" bestFit="1" customWidth="1"/>
    <col min="27" max="27" width="6" bestFit="1" customWidth="1"/>
    <col min="28" max="28" width="6.85546875" customWidth="1"/>
    <col min="29" max="29" width="8.140625" customWidth="1"/>
    <col min="30" max="30" width="6.85546875" customWidth="1"/>
    <col min="31" max="31" width="7.42578125" bestFit="1" customWidth="1"/>
    <col min="32" max="33" width="7.42578125" customWidth="1"/>
    <col min="34" max="34" width="8" customWidth="1"/>
    <col min="35" max="35" width="10.7109375" bestFit="1" customWidth="1"/>
    <col min="36" max="36" width="6.7109375" customWidth="1"/>
    <col min="37" max="37" width="6.85546875" customWidth="1"/>
    <col min="38" max="38" width="5.85546875" customWidth="1"/>
    <col min="39" max="39" width="6" customWidth="1"/>
    <col min="40" max="40" width="7.42578125" customWidth="1"/>
    <col min="41" max="41" width="13.42578125" customWidth="1"/>
    <col min="42" max="44" width="9.85546875" customWidth="1"/>
    <col min="45" max="45" width="8.5703125" customWidth="1"/>
    <col min="46" max="46" width="7.7109375" customWidth="1"/>
    <col min="47" max="47" width="7.5703125" customWidth="1"/>
    <col min="48" max="48" width="7.28515625" customWidth="1"/>
    <col min="49" max="49" width="6.5703125" bestFit="1" customWidth="1"/>
    <col min="50" max="50" width="6.28515625" customWidth="1"/>
    <col min="51" max="51" width="6.85546875" customWidth="1"/>
    <col min="52" max="52" width="8.7109375" customWidth="1"/>
    <col min="53" max="53" width="7.85546875" customWidth="1"/>
    <col min="54" max="54" width="8.42578125" customWidth="1"/>
    <col min="55" max="55" width="10.5703125" customWidth="1"/>
    <col min="56" max="56" width="7.5703125" customWidth="1"/>
    <col min="57" max="57" width="7.28515625" customWidth="1"/>
    <col min="58" max="59" width="7.140625" customWidth="1"/>
    <col min="60" max="60" width="10.42578125" customWidth="1"/>
    <col min="61" max="61" width="6.85546875" hidden="1" customWidth="1"/>
    <col min="62" max="62" width="10.5703125" hidden="1" customWidth="1"/>
    <col min="63" max="63" width="9" hidden="1" customWidth="1"/>
    <col min="64" max="64" width="9.85546875" hidden="1" customWidth="1"/>
    <col min="65" max="65" width="11.85546875" customWidth="1"/>
    <col min="66" max="73" width="10.140625" customWidth="1"/>
    <col min="74" max="76" width="10.140625" hidden="1" customWidth="1"/>
    <col min="77" max="83" width="10.140625" customWidth="1"/>
    <col min="84" max="86" width="10.140625" hidden="1" customWidth="1"/>
    <col min="87" max="93" width="10.140625" customWidth="1"/>
    <col min="94" max="96" width="10.140625" hidden="1" customWidth="1"/>
    <col min="97" max="97" width="6.85546875" customWidth="1"/>
    <col min="98" max="98" width="9.28515625" customWidth="1"/>
    <col min="99" max="99" width="11.42578125" customWidth="1"/>
    <col min="100" max="100" width="14.85546875" customWidth="1"/>
    <col min="101" max="101" width="25.85546875" customWidth="1"/>
    <col min="102" max="102" width="11.7109375" customWidth="1"/>
    <col min="103" max="103" width="10.7109375" customWidth="1"/>
    <col min="104" max="104" width="0.140625" customWidth="1"/>
    <col min="105" max="105" width="13.5703125" customWidth="1"/>
    <col min="106" max="106" width="39.42578125" hidden="1" customWidth="1"/>
    <col min="107" max="107" width="10.42578125" customWidth="1"/>
    <col min="108" max="109" width="9.85546875" customWidth="1"/>
    <col min="110" max="110" width="7.5703125" customWidth="1"/>
    <col min="111" max="111" width="26.7109375" customWidth="1"/>
    <col min="112" max="112" width="9.28515625" customWidth="1"/>
    <col min="114" max="114" width="9.28515625" customWidth="1"/>
    <col min="115" max="115" width="7.140625" customWidth="1"/>
    <col min="118" max="118" width="10.28515625" customWidth="1"/>
    <col min="119" max="119" width="9.5703125" customWidth="1"/>
    <col min="120" max="120" width="8.42578125" customWidth="1"/>
    <col min="121" max="121" width="19.85546875" customWidth="1"/>
    <col min="122" max="122" width="9.42578125" customWidth="1"/>
    <col min="123" max="124" width="8.28515625" customWidth="1"/>
    <col min="125" max="125" width="10" customWidth="1"/>
    <col min="126" max="126" width="7.85546875" customWidth="1"/>
    <col min="127" max="127" width="8.42578125" customWidth="1"/>
    <col min="128" max="128" width="12.42578125" customWidth="1"/>
    <col min="129" max="129" width="8" customWidth="1"/>
    <col min="130" max="130" width="8.140625" customWidth="1"/>
    <col min="131" max="131" width="5.42578125" customWidth="1"/>
    <col min="132" max="132" width="6.140625" customWidth="1"/>
    <col min="133" max="133" width="6" customWidth="1"/>
    <col min="134" max="134" width="7.5703125" customWidth="1"/>
    <col min="135" max="135" width="6.5703125" customWidth="1"/>
    <col min="140" max="141" width="9.5703125" customWidth="1"/>
    <col min="144" max="144" width="11.42578125" customWidth="1"/>
    <col min="145" max="145" width="8.5703125" customWidth="1"/>
    <col min="146" max="146" width="10.5703125" hidden="1" customWidth="1"/>
    <col min="147" max="147" width="6.85546875" hidden="1" customWidth="1"/>
    <col min="148" max="148" width="0.140625" customWidth="1"/>
    <col min="149" max="149" width="9" hidden="1" customWidth="1"/>
    <col min="150" max="154" width="0" hidden="1" customWidth="1"/>
    <col min="155" max="155" width="9.140625" hidden="1" customWidth="1"/>
    <col min="159" max="160" width="9.140625" hidden="1" customWidth="1"/>
    <col min="161" max="161" width="9.42578125" hidden="1" customWidth="1"/>
    <col min="164" max="168" width="7" customWidth="1"/>
    <col min="174" max="174" width="6.7109375" customWidth="1"/>
    <col min="176" max="176" width="21.42578125" customWidth="1"/>
    <col min="177" max="177" width="11.140625" customWidth="1"/>
    <col min="178" max="178" width="12.7109375" customWidth="1"/>
    <col min="180" max="180" width="7.28515625" customWidth="1"/>
    <col min="181" max="181" width="11.140625" customWidth="1"/>
  </cols>
  <sheetData>
    <row r="1" spans="1:184" ht="12.75" customHeight="1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9"/>
      <c r="K1" s="119"/>
      <c r="L1" s="119"/>
      <c r="M1" s="119"/>
      <c r="N1" s="119"/>
      <c r="O1" s="119"/>
      <c r="P1" s="119"/>
      <c r="Q1" s="119"/>
      <c r="R1" s="120"/>
      <c r="S1" s="120"/>
      <c r="T1" s="120"/>
      <c r="U1" s="120"/>
      <c r="V1" s="120"/>
      <c r="W1" s="120"/>
      <c r="X1" s="120"/>
      <c r="Y1" s="120"/>
      <c r="Z1" s="120"/>
      <c r="AA1" s="119"/>
      <c r="AB1" s="119"/>
      <c r="AC1" s="119"/>
      <c r="AD1" s="119"/>
      <c r="AE1" s="119"/>
      <c r="AF1" s="119"/>
      <c r="AG1" s="119"/>
      <c r="AH1" s="119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96"/>
      <c r="BB1" s="95"/>
      <c r="BC1" s="95"/>
      <c r="BD1" s="3"/>
      <c r="BE1" s="97"/>
      <c r="BF1" s="97"/>
      <c r="BG1" s="97"/>
      <c r="BH1" s="87"/>
      <c r="BI1" s="87"/>
      <c r="BJ1" s="94"/>
      <c r="BK1" s="95"/>
      <c r="BL1" s="88"/>
      <c r="BM1" s="88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</row>
    <row r="2" spans="1:184" ht="12.75" customHeight="1" x14ac:dyDescent="0.2">
      <c r="A2" s="118"/>
      <c r="B2" s="118"/>
      <c r="C2" s="121"/>
      <c r="D2" s="118"/>
      <c r="F2" s="122"/>
      <c r="G2" s="122"/>
      <c r="H2" s="123"/>
      <c r="I2" s="120"/>
      <c r="J2" s="124"/>
      <c r="K2" s="118"/>
      <c r="L2" s="121"/>
      <c r="M2" s="119"/>
      <c r="N2" s="119"/>
      <c r="O2" s="119"/>
      <c r="P2" s="119"/>
      <c r="Q2" s="119"/>
      <c r="R2" s="125"/>
      <c r="S2" s="120"/>
      <c r="T2" s="126"/>
      <c r="U2" s="120"/>
      <c r="V2" s="120"/>
      <c r="W2" s="120"/>
      <c r="X2" s="120"/>
      <c r="Y2" s="120"/>
      <c r="Z2" s="120"/>
      <c r="AA2" s="119"/>
      <c r="AB2" s="119"/>
      <c r="AC2" s="127"/>
      <c r="AD2" s="128"/>
      <c r="AE2" s="119"/>
      <c r="AF2" s="119"/>
      <c r="AG2" s="119"/>
      <c r="AH2" s="12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4"/>
      <c r="BB2" s="4"/>
      <c r="BC2" s="87"/>
      <c r="BD2" s="3"/>
      <c r="BE2" s="89"/>
      <c r="BF2" s="90"/>
      <c r="BG2" s="89"/>
      <c r="BH2" s="87"/>
      <c r="BI2" s="87"/>
      <c r="BJ2" s="94"/>
      <c r="BK2" s="95"/>
      <c r="BL2" s="88"/>
      <c r="BM2" s="88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84" ht="34.5" customHeight="1" x14ac:dyDescent="0.2">
      <c r="A3" s="118"/>
      <c r="B3" s="118"/>
      <c r="C3" s="240"/>
      <c r="D3" s="240"/>
      <c r="E3" s="240"/>
      <c r="F3" s="240"/>
      <c r="G3" s="240"/>
      <c r="H3" s="240"/>
      <c r="I3" s="240"/>
      <c r="J3" s="120"/>
      <c r="K3" s="118"/>
      <c r="L3" s="121"/>
      <c r="M3" s="119"/>
      <c r="N3" s="119"/>
      <c r="O3" s="119"/>
      <c r="P3" s="119"/>
      <c r="Q3" s="119"/>
      <c r="R3" s="239"/>
      <c r="S3" s="239"/>
      <c r="T3" s="239"/>
      <c r="U3" s="239"/>
      <c r="V3" s="239"/>
      <c r="W3" s="239"/>
      <c r="X3" s="239"/>
      <c r="Y3" s="239"/>
      <c r="Z3" s="239"/>
      <c r="AA3" s="129"/>
      <c r="AB3" s="119"/>
      <c r="AC3" s="130"/>
      <c r="AD3" s="128"/>
      <c r="AE3" s="119"/>
      <c r="AF3" s="119"/>
      <c r="AG3" s="119"/>
      <c r="AH3" s="128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91"/>
      <c r="BB3" s="4"/>
      <c r="BC3" s="87"/>
      <c r="BD3" s="3"/>
      <c r="BE3" s="89"/>
      <c r="BF3" s="90"/>
      <c r="BG3" s="89"/>
      <c r="BH3" s="87"/>
      <c r="BI3" s="87"/>
      <c r="BJ3" s="94"/>
      <c r="BK3" s="95"/>
      <c r="BL3" s="92"/>
      <c r="BM3" s="9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</row>
    <row r="4" spans="1:184" x14ac:dyDescent="0.2">
      <c r="A4" s="120"/>
      <c r="B4" s="120"/>
      <c r="C4" s="120"/>
      <c r="D4" s="120"/>
      <c r="E4" s="131"/>
      <c r="G4" s="132"/>
      <c r="H4" s="137"/>
      <c r="J4" s="120"/>
      <c r="K4" s="133"/>
      <c r="L4" s="134"/>
      <c r="M4" s="129"/>
      <c r="N4" s="129"/>
      <c r="O4" s="129"/>
      <c r="P4" s="129"/>
      <c r="Q4" s="129"/>
      <c r="S4" s="126"/>
      <c r="T4" s="126"/>
      <c r="V4" s="120"/>
      <c r="W4" s="120"/>
      <c r="X4" s="138"/>
      <c r="Y4" s="138"/>
      <c r="Z4" s="119"/>
      <c r="AA4" s="119"/>
      <c r="AB4" s="119"/>
      <c r="AC4" s="135"/>
      <c r="AD4" s="119"/>
      <c r="AE4" s="119"/>
      <c r="AF4" s="119"/>
      <c r="AG4" s="119"/>
      <c r="AH4" s="119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86"/>
      <c r="BB4" s="3"/>
      <c r="BC4" s="3"/>
      <c r="BD4" s="3"/>
      <c r="BE4" s="89"/>
      <c r="BF4" s="90"/>
      <c r="BG4" s="89"/>
      <c r="BH4" s="3"/>
      <c r="BI4" s="3"/>
      <c r="BJ4" s="94"/>
      <c r="BK4" s="95"/>
      <c r="BL4" s="88"/>
      <c r="BM4" s="88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</row>
    <row r="5" spans="1:184" ht="21.75" customHeight="1" x14ac:dyDescent="0.2">
      <c r="A5" s="120"/>
      <c r="B5" s="120"/>
      <c r="C5" s="163"/>
      <c r="D5" s="163"/>
      <c r="E5" s="163"/>
      <c r="F5" s="163"/>
      <c r="H5" s="139"/>
      <c r="I5" s="139"/>
      <c r="J5" s="136"/>
      <c r="K5" s="1"/>
      <c r="L5" s="5"/>
      <c r="M5" s="2"/>
      <c r="N5" s="2"/>
      <c r="O5" s="2"/>
      <c r="P5" s="2"/>
      <c r="Q5" s="2"/>
      <c r="S5" s="139"/>
      <c r="T5" s="164"/>
      <c r="U5" s="164"/>
      <c r="V5" s="164"/>
      <c r="W5" s="164"/>
      <c r="X5" s="164"/>
      <c r="Y5" s="146"/>
      <c r="Z5" s="119"/>
      <c r="AA5" s="119"/>
      <c r="AB5" s="119"/>
      <c r="AC5" s="119"/>
      <c r="AD5" s="119"/>
      <c r="AE5" s="119"/>
      <c r="AF5" s="119"/>
      <c r="AG5" s="119"/>
      <c r="AH5" s="119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3"/>
      <c r="BB5" s="3"/>
      <c r="BC5" s="3"/>
      <c r="BD5" s="3"/>
      <c r="BE5" s="3"/>
      <c r="BF5" s="93"/>
      <c r="BG5" s="3"/>
      <c r="BH5" s="3"/>
      <c r="BI5" s="3"/>
      <c r="BJ5" s="95"/>
      <c r="BK5" s="95"/>
      <c r="BL5" s="88"/>
      <c r="BM5" s="88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</row>
    <row r="6" spans="1:184" ht="12.75" customHeight="1" thickBo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84" ht="13.5" customHeight="1" thickBot="1" x14ac:dyDescent="0.25">
      <c r="A7" s="1"/>
      <c r="B7" s="192" t="s">
        <v>40</v>
      </c>
      <c r="C7" s="206" t="s">
        <v>124</v>
      </c>
      <c r="D7" s="207"/>
      <c r="E7" s="210" t="s">
        <v>55</v>
      </c>
      <c r="F7" s="194" t="s">
        <v>119</v>
      </c>
      <c r="G7" s="194" t="s">
        <v>39</v>
      </c>
      <c r="H7" s="194" t="s">
        <v>60</v>
      </c>
      <c r="I7" s="194" t="s">
        <v>88</v>
      </c>
      <c r="J7" s="168" t="s">
        <v>73</v>
      </c>
      <c r="K7" s="168" t="s">
        <v>72</v>
      </c>
      <c r="L7" s="153" t="s">
        <v>48</v>
      </c>
      <c r="M7" s="170" t="s">
        <v>59</v>
      </c>
      <c r="N7" s="168" t="s">
        <v>28</v>
      </c>
      <c r="O7" s="168" t="s">
        <v>9</v>
      </c>
      <c r="P7" s="168" t="s">
        <v>103</v>
      </c>
      <c r="Q7" s="168" t="s">
        <v>177</v>
      </c>
      <c r="R7" s="168" t="s">
        <v>144</v>
      </c>
      <c r="S7" s="168" t="s">
        <v>1</v>
      </c>
      <c r="T7" s="153" t="s">
        <v>143</v>
      </c>
      <c r="U7" s="170" t="s">
        <v>41</v>
      </c>
      <c r="V7" s="168" t="s">
        <v>61</v>
      </c>
      <c r="W7" s="168" t="s">
        <v>63</v>
      </c>
      <c r="X7" s="170" t="s">
        <v>42</v>
      </c>
      <c r="Y7" s="153" t="s">
        <v>110</v>
      </c>
      <c r="Z7" s="168" t="s">
        <v>23</v>
      </c>
      <c r="AA7" s="168" t="s">
        <v>78</v>
      </c>
      <c r="AB7" s="204" t="s">
        <v>109</v>
      </c>
      <c r="AC7" s="217" t="s">
        <v>148</v>
      </c>
      <c r="AD7" s="218"/>
      <c r="AE7" s="218"/>
      <c r="AF7" s="218"/>
      <c r="AG7" s="218"/>
      <c r="AH7" s="219"/>
      <c r="AI7" s="199" t="s">
        <v>170</v>
      </c>
      <c r="AJ7" s="168" t="s">
        <v>64</v>
      </c>
      <c r="AK7" s="168" t="s">
        <v>6</v>
      </c>
      <c r="AL7" s="201" t="s">
        <v>52</v>
      </c>
      <c r="AM7" s="183" t="s">
        <v>17</v>
      </c>
      <c r="AN7" s="184"/>
      <c r="AO7" s="184"/>
      <c r="AP7" s="185"/>
      <c r="AQ7" s="199" t="s">
        <v>174</v>
      </c>
      <c r="AR7" s="168" t="s">
        <v>172</v>
      </c>
      <c r="AS7" s="178" t="s">
        <v>123</v>
      </c>
      <c r="AT7" s="168" t="s">
        <v>82</v>
      </c>
      <c r="AU7" s="168" t="s">
        <v>126</v>
      </c>
      <c r="AV7" s="168" t="s">
        <v>117</v>
      </c>
      <c r="AW7" s="168" t="s">
        <v>76</v>
      </c>
      <c r="AX7" s="178" t="s">
        <v>2</v>
      </c>
      <c r="AY7" s="178" t="s">
        <v>8</v>
      </c>
      <c r="AZ7" s="174" t="s">
        <v>38</v>
      </c>
      <c r="BA7" s="214" t="s">
        <v>187</v>
      </c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6"/>
      <c r="BO7" s="214" t="s">
        <v>183</v>
      </c>
      <c r="BP7" s="215"/>
      <c r="BQ7" s="215"/>
      <c r="BR7" s="215"/>
      <c r="BS7" s="215"/>
      <c r="BT7" s="215"/>
      <c r="BU7" s="215"/>
      <c r="BV7" s="215"/>
      <c r="BW7" s="215"/>
      <c r="BX7" s="216"/>
      <c r="BY7" s="214" t="s">
        <v>184</v>
      </c>
      <c r="BZ7" s="215"/>
      <c r="CA7" s="215"/>
      <c r="CB7" s="215"/>
      <c r="CC7" s="215"/>
      <c r="CD7" s="215"/>
      <c r="CE7" s="215"/>
      <c r="CF7" s="215"/>
      <c r="CG7" s="215"/>
      <c r="CH7" s="216"/>
      <c r="CI7" s="214" t="s">
        <v>186</v>
      </c>
      <c r="CJ7" s="215"/>
      <c r="CK7" s="215"/>
      <c r="CL7" s="215"/>
      <c r="CM7" s="215"/>
      <c r="CN7" s="215"/>
      <c r="CO7" s="215"/>
      <c r="CP7" s="215"/>
      <c r="CQ7" s="215"/>
      <c r="CR7" s="216"/>
      <c r="CS7" s="236" t="s">
        <v>81</v>
      </c>
      <c r="CT7" s="153" t="s">
        <v>178</v>
      </c>
      <c r="CU7" s="232" t="s">
        <v>182</v>
      </c>
      <c r="CV7" s="153" t="s">
        <v>139</v>
      </c>
      <c r="CW7" s="170" t="s">
        <v>102</v>
      </c>
      <c r="CX7" s="158" t="s">
        <v>162</v>
      </c>
      <c r="CY7" s="220" t="s">
        <v>94</v>
      </c>
      <c r="CZ7" s="221"/>
      <c r="DA7" s="221"/>
      <c r="DB7" s="222"/>
      <c r="DC7" s="264" t="s">
        <v>116</v>
      </c>
      <c r="DD7" s="153" t="s">
        <v>132</v>
      </c>
      <c r="DE7" s="153" t="s">
        <v>22</v>
      </c>
      <c r="DF7" s="153" t="s">
        <v>165</v>
      </c>
      <c r="DG7" s="153" t="s">
        <v>107</v>
      </c>
      <c r="DH7" s="153" t="s">
        <v>98</v>
      </c>
      <c r="DI7" s="153" t="s">
        <v>29</v>
      </c>
      <c r="DJ7" s="153" t="s">
        <v>101</v>
      </c>
      <c r="DK7" s="153" t="s">
        <v>150</v>
      </c>
      <c r="DL7" s="153" t="s">
        <v>134</v>
      </c>
      <c r="DM7" s="153" t="s">
        <v>164</v>
      </c>
      <c r="DN7" s="153" t="s">
        <v>173</v>
      </c>
      <c r="DO7" s="153" t="s">
        <v>159</v>
      </c>
      <c r="DP7" s="153" t="s">
        <v>135</v>
      </c>
      <c r="DQ7" s="153" t="s">
        <v>115</v>
      </c>
      <c r="DR7" s="153" t="s">
        <v>166</v>
      </c>
      <c r="DS7" s="255" t="s">
        <v>169</v>
      </c>
      <c r="DT7" s="153" t="s">
        <v>161</v>
      </c>
      <c r="DU7" s="183" t="s">
        <v>175</v>
      </c>
      <c r="DV7" s="267"/>
      <c r="DW7" s="268"/>
      <c r="DX7" s="180" t="s">
        <v>149</v>
      </c>
      <c r="DY7" s="183" t="s">
        <v>26</v>
      </c>
      <c r="DZ7" s="184"/>
      <c r="EA7" s="184"/>
      <c r="EB7" s="184"/>
      <c r="EC7" s="185"/>
      <c r="ED7" s="183" t="s">
        <v>156</v>
      </c>
      <c r="EE7" s="275"/>
      <c r="EF7" s="275"/>
      <c r="EG7" s="275"/>
      <c r="EH7" s="272" t="s">
        <v>79</v>
      </c>
      <c r="EI7" s="176" t="s">
        <v>133</v>
      </c>
      <c r="EJ7" s="153" t="s">
        <v>15</v>
      </c>
      <c r="EK7" s="153" t="s">
        <v>84</v>
      </c>
      <c r="EL7" s="153" t="s">
        <v>18</v>
      </c>
      <c r="EM7" s="153" t="s">
        <v>20</v>
      </c>
      <c r="EN7" s="153" t="s">
        <v>138</v>
      </c>
      <c r="EO7" s="153" t="s">
        <v>127</v>
      </c>
      <c r="EP7" s="255" t="s">
        <v>181</v>
      </c>
      <c r="EQ7" s="183" t="s">
        <v>14</v>
      </c>
      <c r="ER7" s="278"/>
      <c r="ES7" s="99" t="s">
        <v>179</v>
      </c>
      <c r="ET7" s="100"/>
      <c r="EU7" s="100"/>
      <c r="EV7" s="100"/>
      <c r="EW7" s="100"/>
      <c r="EX7" s="100"/>
      <c r="EY7" s="100"/>
      <c r="EZ7" s="284" t="s">
        <v>176</v>
      </c>
      <c r="FA7" s="285"/>
      <c r="FB7" s="285"/>
      <c r="FC7" s="285"/>
      <c r="FD7" s="285"/>
      <c r="FE7" s="286"/>
      <c r="FF7" s="282" t="s">
        <v>99</v>
      </c>
      <c r="FG7" s="204" t="s">
        <v>95</v>
      </c>
      <c r="FH7" s="189" t="s">
        <v>130</v>
      </c>
      <c r="FI7" s="183" t="s">
        <v>128</v>
      </c>
      <c r="FJ7" s="189" t="s">
        <v>57</v>
      </c>
      <c r="FK7" s="189" t="s">
        <v>168</v>
      </c>
      <c r="FL7" s="189" t="s">
        <v>160</v>
      </c>
      <c r="FM7" s="250" t="s">
        <v>146</v>
      </c>
      <c r="FN7" s="251"/>
      <c r="FO7" s="252"/>
      <c r="FP7" s="252"/>
      <c r="FQ7" s="252"/>
      <c r="FR7" s="155" t="s">
        <v>147</v>
      </c>
      <c r="FS7" s="156"/>
      <c r="FT7" s="156"/>
      <c r="FU7" s="157"/>
      <c r="FV7" s="155" t="s">
        <v>37</v>
      </c>
      <c r="FW7" s="156"/>
      <c r="FX7" s="156"/>
      <c r="FY7" s="157"/>
    </row>
    <row r="8" spans="1:184" ht="11.25" customHeight="1" thickBot="1" x14ac:dyDescent="0.25">
      <c r="A8" s="1"/>
      <c r="B8" s="193"/>
      <c r="C8" s="208"/>
      <c r="D8" s="209"/>
      <c r="E8" s="211"/>
      <c r="F8" s="195"/>
      <c r="G8" s="195"/>
      <c r="H8" s="203"/>
      <c r="I8" s="203"/>
      <c r="J8" s="169"/>
      <c r="K8" s="169"/>
      <c r="L8" s="212"/>
      <c r="M8" s="171"/>
      <c r="N8" s="169"/>
      <c r="O8" s="169"/>
      <c r="P8" s="169"/>
      <c r="Q8" s="169"/>
      <c r="R8" s="169"/>
      <c r="S8" s="169"/>
      <c r="T8" s="160"/>
      <c r="U8" s="171"/>
      <c r="V8" s="169"/>
      <c r="W8" s="169"/>
      <c r="X8" s="171"/>
      <c r="Y8" s="160"/>
      <c r="Z8" s="169"/>
      <c r="AA8" s="169"/>
      <c r="AB8" s="205"/>
      <c r="AC8" s="227" t="s">
        <v>62</v>
      </c>
      <c r="AD8" s="172" t="s">
        <v>86</v>
      </c>
      <c r="AE8" s="198" t="s">
        <v>122</v>
      </c>
      <c r="AF8" s="241" t="s">
        <v>125</v>
      </c>
      <c r="AG8" s="261" t="s">
        <v>51</v>
      </c>
      <c r="AH8" s="241" t="s">
        <v>53</v>
      </c>
      <c r="AI8" s="200"/>
      <c r="AJ8" s="169"/>
      <c r="AK8" s="169"/>
      <c r="AL8" s="202"/>
      <c r="AM8" s="186"/>
      <c r="AN8" s="187"/>
      <c r="AO8" s="187"/>
      <c r="AP8" s="188"/>
      <c r="AQ8" s="200"/>
      <c r="AR8" s="169"/>
      <c r="AS8" s="179"/>
      <c r="AT8" s="169"/>
      <c r="AU8" s="169"/>
      <c r="AV8" s="169"/>
      <c r="AW8" s="169"/>
      <c r="AX8" s="179"/>
      <c r="AY8" s="179"/>
      <c r="AZ8" s="175"/>
      <c r="BA8" s="196" t="s">
        <v>62</v>
      </c>
      <c r="BB8" s="165" t="s">
        <v>19</v>
      </c>
      <c r="BC8" s="166"/>
      <c r="BD8" s="166"/>
      <c r="BE8" s="167"/>
      <c r="BF8" s="176" t="s">
        <v>85</v>
      </c>
      <c r="BG8" s="178" t="s">
        <v>12</v>
      </c>
      <c r="BH8" s="234" t="s">
        <v>155</v>
      </c>
      <c r="BI8" s="165" t="s">
        <v>17</v>
      </c>
      <c r="BJ8" s="166"/>
      <c r="BK8" s="166"/>
      <c r="BL8" s="167"/>
      <c r="BM8" s="176" t="s">
        <v>145</v>
      </c>
      <c r="BN8" s="174" t="s">
        <v>137</v>
      </c>
      <c r="BO8" s="196" t="s">
        <v>62</v>
      </c>
      <c r="BP8" s="165" t="s">
        <v>19</v>
      </c>
      <c r="BQ8" s="166"/>
      <c r="BR8" s="167"/>
      <c r="BS8" s="176" t="s">
        <v>85</v>
      </c>
      <c r="BT8" s="178" t="s">
        <v>12</v>
      </c>
      <c r="BU8" s="234" t="s">
        <v>155</v>
      </c>
      <c r="BV8" s="165" t="s">
        <v>17</v>
      </c>
      <c r="BW8" s="166"/>
      <c r="BX8" s="167"/>
      <c r="BY8" s="196" t="s">
        <v>62</v>
      </c>
      <c r="BZ8" s="165" t="s">
        <v>19</v>
      </c>
      <c r="CA8" s="166"/>
      <c r="CB8" s="167"/>
      <c r="CC8" s="176" t="s">
        <v>85</v>
      </c>
      <c r="CD8" s="178" t="s">
        <v>12</v>
      </c>
      <c r="CE8" s="234" t="s">
        <v>155</v>
      </c>
      <c r="CF8" s="165" t="s">
        <v>17</v>
      </c>
      <c r="CG8" s="166"/>
      <c r="CH8" s="167"/>
      <c r="CI8" s="196" t="s">
        <v>62</v>
      </c>
      <c r="CJ8" s="165" t="s">
        <v>19</v>
      </c>
      <c r="CK8" s="166"/>
      <c r="CL8" s="167"/>
      <c r="CM8" s="176" t="s">
        <v>85</v>
      </c>
      <c r="CN8" s="178" t="s">
        <v>12</v>
      </c>
      <c r="CO8" s="234" t="s">
        <v>155</v>
      </c>
      <c r="CP8" s="165" t="s">
        <v>17</v>
      </c>
      <c r="CQ8" s="166"/>
      <c r="CR8" s="167"/>
      <c r="CS8" s="237"/>
      <c r="CT8" s="160"/>
      <c r="CU8" s="233"/>
      <c r="CV8" s="161"/>
      <c r="CW8" s="229"/>
      <c r="CX8" s="230"/>
      <c r="CY8" s="223" t="s">
        <v>120</v>
      </c>
      <c r="CZ8" s="224"/>
      <c r="DA8" s="244" t="s">
        <v>157</v>
      </c>
      <c r="DB8" s="245"/>
      <c r="DC8" s="265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256"/>
      <c r="DT8" s="160"/>
      <c r="DU8" s="269"/>
      <c r="DV8" s="270"/>
      <c r="DW8" s="271"/>
      <c r="DX8" s="181"/>
      <c r="DY8" s="186"/>
      <c r="DZ8" s="187"/>
      <c r="EA8" s="187"/>
      <c r="EB8" s="187"/>
      <c r="EC8" s="188"/>
      <c r="ED8" s="276"/>
      <c r="EE8" s="277"/>
      <c r="EF8" s="277"/>
      <c r="EG8" s="277"/>
      <c r="EH8" s="273"/>
      <c r="EI8" s="263"/>
      <c r="EJ8" s="160"/>
      <c r="EK8" s="160"/>
      <c r="EL8" s="160"/>
      <c r="EM8" s="160"/>
      <c r="EN8" s="160"/>
      <c r="EO8" s="160"/>
      <c r="EP8" s="256"/>
      <c r="EQ8" s="279"/>
      <c r="ER8" s="280"/>
      <c r="ES8" s="196" t="s">
        <v>62</v>
      </c>
      <c r="ET8" s="101" t="s">
        <v>19</v>
      </c>
      <c r="EU8" s="102"/>
      <c r="EV8" s="102"/>
      <c r="EW8" s="103"/>
      <c r="EX8" s="101" t="s">
        <v>17</v>
      </c>
      <c r="EY8" s="102"/>
      <c r="EZ8" s="253" t="s">
        <v>112</v>
      </c>
      <c r="FA8" s="253" t="s">
        <v>152</v>
      </c>
      <c r="FB8" s="253" t="s">
        <v>114</v>
      </c>
      <c r="FC8" s="253" t="s">
        <v>111</v>
      </c>
      <c r="FD8" s="253" t="s">
        <v>151</v>
      </c>
      <c r="FE8" s="253" t="s">
        <v>113</v>
      </c>
      <c r="FF8" s="283"/>
      <c r="FG8" s="205"/>
      <c r="FH8" s="190"/>
      <c r="FI8" s="281"/>
      <c r="FJ8" s="190"/>
      <c r="FK8" s="190"/>
      <c r="FL8" s="190"/>
      <c r="FM8" s="258" t="s">
        <v>122</v>
      </c>
      <c r="FN8" s="248" t="s">
        <v>125</v>
      </c>
      <c r="FO8" s="242" t="s">
        <v>86</v>
      </c>
      <c r="FP8" s="260" t="s">
        <v>51</v>
      </c>
      <c r="FQ8" s="242" t="s">
        <v>53</v>
      </c>
      <c r="FR8" s="153" t="s">
        <v>65</v>
      </c>
      <c r="FS8" s="153" t="s">
        <v>158</v>
      </c>
      <c r="FT8" s="149"/>
      <c r="FU8" s="158" t="s">
        <v>106</v>
      </c>
      <c r="FV8" s="153" t="s">
        <v>97</v>
      </c>
      <c r="FW8" s="153" t="s">
        <v>167</v>
      </c>
      <c r="FX8" s="153" t="s">
        <v>163</v>
      </c>
      <c r="FY8" s="158" t="s">
        <v>140</v>
      </c>
    </row>
    <row r="9" spans="1:184" ht="21" customHeight="1" thickBot="1" x14ac:dyDescent="0.25">
      <c r="A9" s="1"/>
      <c r="B9" s="193"/>
      <c r="C9" s="13" t="s">
        <v>91</v>
      </c>
      <c r="D9" s="14" t="s">
        <v>21</v>
      </c>
      <c r="E9" s="211"/>
      <c r="F9" s="195"/>
      <c r="G9" s="195"/>
      <c r="H9" s="203"/>
      <c r="I9" s="203"/>
      <c r="J9" s="169"/>
      <c r="K9" s="169"/>
      <c r="L9" s="213"/>
      <c r="M9" s="171"/>
      <c r="N9" s="169"/>
      <c r="O9" s="169"/>
      <c r="P9" s="169"/>
      <c r="Q9" s="169"/>
      <c r="R9" s="169"/>
      <c r="S9" s="169"/>
      <c r="T9" s="154"/>
      <c r="U9" s="171"/>
      <c r="V9" s="169"/>
      <c r="W9" s="169"/>
      <c r="X9" s="171"/>
      <c r="Y9" s="154"/>
      <c r="Z9" s="169"/>
      <c r="AA9" s="169"/>
      <c r="AB9" s="205"/>
      <c r="AC9" s="228"/>
      <c r="AD9" s="173"/>
      <c r="AE9" s="154"/>
      <c r="AF9" s="159"/>
      <c r="AG9" s="262"/>
      <c r="AH9" s="159"/>
      <c r="AI9" s="200"/>
      <c r="AJ9" s="169"/>
      <c r="AK9" s="169"/>
      <c r="AL9" s="202"/>
      <c r="AM9" s="15" t="s">
        <v>12</v>
      </c>
      <c r="AN9" s="11" t="s">
        <v>96</v>
      </c>
      <c r="AO9" s="12" t="s">
        <v>54</v>
      </c>
      <c r="AP9" s="16" t="s">
        <v>66</v>
      </c>
      <c r="AQ9" s="200"/>
      <c r="AR9" s="169"/>
      <c r="AS9" s="179"/>
      <c r="AT9" s="169"/>
      <c r="AU9" s="169"/>
      <c r="AV9" s="169"/>
      <c r="AW9" s="169"/>
      <c r="AX9" s="179"/>
      <c r="AY9" s="179"/>
      <c r="AZ9" s="175"/>
      <c r="BA9" s="197"/>
      <c r="BB9" s="20" t="s">
        <v>36</v>
      </c>
      <c r="BC9" s="9" t="s">
        <v>171</v>
      </c>
      <c r="BD9" s="9" t="s">
        <v>50</v>
      </c>
      <c r="BE9" s="21" t="s">
        <v>108</v>
      </c>
      <c r="BF9" s="177"/>
      <c r="BG9" s="179"/>
      <c r="BH9" s="235"/>
      <c r="BI9" s="22" t="s">
        <v>49</v>
      </c>
      <c r="BJ9" s="8" t="s">
        <v>171</v>
      </c>
      <c r="BK9" s="8" t="s">
        <v>50</v>
      </c>
      <c r="BL9" s="19" t="s">
        <v>118</v>
      </c>
      <c r="BM9" s="177"/>
      <c r="BN9" s="175"/>
      <c r="BO9" s="197"/>
      <c r="BP9" s="143" t="s">
        <v>36</v>
      </c>
      <c r="BQ9" s="144" t="s">
        <v>171</v>
      </c>
      <c r="BR9" s="145" t="s">
        <v>50</v>
      </c>
      <c r="BS9" s="177"/>
      <c r="BT9" s="179"/>
      <c r="BU9" s="235"/>
      <c r="BV9" s="22" t="s">
        <v>49</v>
      </c>
      <c r="BW9" s="8" t="s">
        <v>171</v>
      </c>
      <c r="BX9" s="19" t="s">
        <v>50</v>
      </c>
      <c r="BY9" s="197"/>
      <c r="BZ9" s="143" t="s">
        <v>36</v>
      </c>
      <c r="CA9" s="144" t="s">
        <v>171</v>
      </c>
      <c r="CB9" s="145" t="s">
        <v>50</v>
      </c>
      <c r="CC9" s="177"/>
      <c r="CD9" s="179"/>
      <c r="CE9" s="235"/>
      <c r="CF9" s="22" t="s">
        <v>49</v>
      </c>
      <c r="CG9" s="8" t="s">
        <v>171</v>
      </c>
      <c r="CH9" s="19" t="s">
        <v>50</v>
      </c>
      <c r="CI9" s="197"/>
      <c r="CJ9" s="143" t="s">
        <v>36</v>
      </c>
      <c r="CK9" s="144" t="s">
        <v>171</v>
      </c>
      <c r="CL9" s="145" t="s">
        <v>50</v>
      </c>
      <c r="CM9" s="177"/>
      <c r="CN9" s="179"/>
      <c r="CO9" s="235"/>
      <c r="CP9" s="22" t="s">
        <v>49</v>
      </c>
      <c r="CQ9" s="8" t="s">
        <v>171</v>
      </c>
      <c r="CR9" s="19" t="s">
        <v>50</v>
      </c>
      <c r="CS9" s="238"/>
      <c r="CT9" s="154"/>
      <c r="CU9" s="233"/>
      <c r="CV9" s="162"/>
      <c r="CW9" s="229"/>
      <c r="CX9" s="231"/>
      <c r="CY9" s="225"/>
      <c r="CZ9" s="226"/>
      <c r="DA9" s="246"/>
      <c r="DB9" s="247"/>
      <c r="DC9" s="266"/>
      <c r="DD9" s="154"/>
      <c r="DE9" s="154"/>
      <c r="DF9" s="154"/>
      <c r="DG9" s="160"/>
      <c r="DH9" s="160" t="s">
        <v>89</v>
      </c>
      <c r="DI9" s="160"/>
      <c r="DJ9" s="160"/>
      <c r="DK9" s="160"/>
      <c r="DL9" s="160"/>
      <c r="DM9" s="160"/>
      <c r="DN9" s="160"/>
      <c r="DO9" s="160"/>
      <c r="DP9" s="160"/>
      <c r="DQ9" s="160"/>
      <c r="DR9" s="154"/>
      <c r="DS9" s="256"/>
      <c r="DT9" s="160"/>
      <c r="DU9" s="15" t="s">
        <v>27</v>
      </c>
      <c r="DV9" s="12" t="s">
        <v>80</v>
      </c>
      <c r="DW9" s="16" t="s">
        <v>131</v>
      </c>
      <c r="DX9" s="182"/>
      <c r="DY9" s="17" t="s">
        <v>58</v>
      </c>
      <c r="DZ9" s="18" t="s">
        <v>90</v>
      </c>
      <c r="EA9" s="18" t="s">
        <v>13</v>
      </c>
      <c r="EB9" s="18" t="s">
        <v>74</v>
      </c>
      <c r="EC9" s="23" t="s">
        <v>75</v>
      </c>
      <c r="ED9" s="17" t="s">
        <v>129</v>
      </c>
      <c r="EE9" s="6" t="s">
        <v>154</v>
      </c>
      <c r="EF9" s="6" t="s">
        <v>142</v>
      </c>
      <c r="EG9" s="18" t="s">
        <v>136</v>
      </c>
      <c r="EH9" s="274"/>
      <c r="EI9" s="263"/>
      <c r="EJ9" s="160"/>
      <c r="EK9" s="154"/>
      <c r="EL9" s="160"/>
      <c r="EM9" s="160"/>
      <c r="EN9" s="154"/>
      <c r="EO9" s="154"/>
      <c r="EP9" s="257"/>
      <c r="EQ9" s="17" t="s">
        <v>44</v>
      </c>
      <c r="ER9" s="23" t="s">
        <v>43</v>
      </c>
      <c r="ES9" s="197"/>
      <c r="ET9" s="20" t="s">
        <v>36</v>
      </c>
      <c r="EU9" s="9" t="s">
        <v>171</v>
      </c>
      <c r="EV9" s="9" t="s">
        <v>50</v>
      </c>
      <c r="EW9" s="21" t="s">
        <v>108</v>
      </c>
      <c r="EX9" s="22" t="s">
        <v>49</v>
      </c>
      <c r="EY9" s="98" t="s">
        <v>171</v>
      </c>
      <c r="EZ9" s="254"/>
      <c r="FA9" s="254"/>
      <c r="FB9" s="254"/>
      <c r="FC9" s="254"/>
      <c r="FD9" s="254"/>
      <c r="FE9" s="254"/>
      <c r="FF9" s="283"/>
      <c r="FG9" s="205"/>
      <c r="FH9" s="191"/>
      <c r="FI9" s="276"/>
      <c r="FJ9" s="191"/>
      <c r="FK9" s="191"/>
      <c r="FL9" s="191"/>
      <c r="FM9" s="259"/>
      <c r="FN9" s="249"/>
      <c r="FO9" s="243"/>
      <c r="FP9" s="248"/>
      <c r="FQ9" s="243"/>
      <c r="FR9" s="154"/>
      <c r="FS9" s="154"/>
      <c r="FT9" s="151" t="s">
        <v>93</v>
      </c>
      <c r="FU9" s="159"/>
      <c r="FV9" s="154"/>
      <c r="FW9" s="154"/>
      <c r="FX9" s="154"/>
      <c r="FY9" s="159"/>
    </row>
    <row r="10" spans="1:184" ht="13.5" thickBot="1" x14ac:dyDescent="0.25">
      <c r="A10" s="1"/>
      <c r="B10" s="60"/>
      <c r="C10" s="61"/>
      <c r="D10" s="62"/>
      <c r="E10" s="63"/>
      <c r="F10" s="64"/>
      <c r="G10" s="64"/>
      <c r="H10" s="64"/>
      <c r="I10" s="64"/>
      <c r="J10" s="65" t="s">
        <v>11</v>
      </c>
      <c r="K10" s="65" t="s">
        <v>11</v>
      </c>
      <c r="L10" s="65" t="s">
        <v>11</v>
      </c>
      <c r="M10" s="65" t="s">
        <v>4</v>
      </c>
      <c r="N10" s="65" t="s">
        <v>4</v>
      </c>
      <c r="O10" s="65"/>
      <c r="P10" s="65"/>
      <c r="Q10" s="65" t="s">
        <v>77</v>
      </c>
      <c r="R10" s="65" t="s">
        <v>4</v>
      </c>
      <c r="S10" s="65" t="s">
        <v>7</v>
      </c>
      <c r="T10" s="65"/>
      <c r="U10" s="65" t="s">
        <v>4</v>
      </c>
      <c r="V10" s="65" t="s">
        <v>31</v>
      </c>
      <c r="W10" s="65" t="s">
        <v>31</v>
      </c>
      <c r="X10" s="65" t="s">
        <v>31</v>
      </c>
      <c r="Y10" s="65" t="s">
        <v>31</v>
      </c>
      <c r="Z10" s="65" t="s">
        <v>4</v>
      </c>
      <c r="AA10" s="65" t="s">
        <v>31</v>
      </c>
      <c r="AB10" s="66" t="s">
        <v>31</v>
      </c>
      <c r="AC10" s="67" t="s">
        <v>31</v>
      </c>
      <c r="AD10" s="68" t="s">
        <v>71</v>
      </c>
      <c r="AE10" s="65" t="s">
        <v>77</v>
      </c>
      <c r="AF10" s="66" t="s">
        <v>0</v>
      </c>
      <c r="AG10" s="66" t="s">
        <v>77</v>
      </c>
      <c r="AH10" s="66" t="s">
        <v>46</v>
      </c>
      <c r="AI10" s="69"/>
      <c r="AJ10" s="65" t="s">
        <v>31</v>
      </c>
      <c r="AK10" s="65" t="s">
        <v>46</v>
      </c>
      <c r="AL10" s="70" t="s">
        <v>5</v>
      </c>
      <c r="AM10" s="71"/>
      <c r="AN10" s="68"/>
      <c r="AO10" s="65" t="s">
        <v>68</v>
      </c>
      <c r="AP10" s="66"/>
      <c r="AQ10" s="69" t="s">
        <v>34</v>
      </c>
      <c r="AR10" s="65" t="s">
        <v>34</v>
      </c>
      <c r="AS10" s="68" t="s">
        <v>34</v>
      </c>
      <c r="AT10" s="65" t="s">
        <v>69</v>
      </c>
      <c r="AU10" s="65" t="s">
        <v>67</v>
      </c>
      <c r="AV10" s="65" t="s">
        <v>67</v>
      </c>
      <c r="AW10" s="65" t="s">
        <v>4</v>
      </c>
      <c r="AX10" s="68" t="s">
        <v>10</v>
      </c>
      <c r="AY10" s="68" t="s">
        <v>33</v>
      </c>
      <c r="AZ10" s="72" t="s">
        <v>104</v>
      </c>
      <c r="BA10" s="73" t="s">
        <v>31</v>
      </c>
      <c r="BB10" s="67" t="s">
        <v>77</v>
      </c>
      <c r="BC10" s="68" t="s">
        <v>77</v>
      </c>
      <c r="BD10" s="68" t="s">
        <v>71</v>
      </c>
      <c r="BE10" s="72" t="s">
        <v>71</v>
      </c>
      <c r="BF10" s="74"/>
      <c r="BG10" s="68"/>
      <c r="BH10" s="75" t="s">
        <v>104</v>
      </c>
      <c r="BI10" s="67" t="s">
        <v>77</v>
      </c>
      <c r="BJ10" s="68" t="s">
        <v>77</v>
      </c>
      <c r="BK10" s="68" t="s">
        <v>71</v>
      </c>
      <c r="BL10" s="72" t="s">
        <v>71</v>
      </c>
      <c r="BM10" s="74" t="s">
        <v>71</v>
      </c>
      <c r="BN10" s="72" t="s">
        <v>0</v>
      </c>
      <c r="BO10" s="73" t="s">
        <v>31</v>
      </c>
      <c r="BP10" s="141" t="s">
        <v>77</v>
      </c>
      <c r="BQ10" s="142" t="s">
        <v>77</v>
      </c>
      <c r="BR10" s="142" t="s">
        <v>71</v>
      </c>
      <c r="BS10" s="74"/>
      <c r="BT10" s="68"/>
      <c r="BU10" s="75" t="s">
        <v>104</v>
      </c>
      <c r="BV10" s="67" t="s">
        <v>77</v>
      </c>
      <c r="BW10" s="68" t="s">
        <v>77</v>
      </c>
      <c r="BX10" s="72" t="s">
        <v>71</v>
      </c>
      <c r="BY10" s="73" t="s">
        <v>31</v>
      </c>
      <c r="BZ10" s="141" t="s">
        <v>77</v>
      </c>
      <c r="CA10" s="142" t="s">
        <v>77</v>
      </c>
      <c r="CB10" s="142" t="s">
        <v>71</v>
      </c>
      <c r="CC10" s="74"/>
      <c r="CD10" s="68"/>
      <c r="CE10" s="75" t="s">
        <v>104</v>
      </c>
      <c r="CF10" s="67" t="s">
        <v>77</v>
      </c>
      <c r="CG10" s="68" t="s">
        <v>77</v>
      </c>
      <c r="CH10" s="72" t="s">
        <v>71</v>
      </c>
      <c r="CI10" s="73" t="s">
        <v>31</v>
      </c>
      <c r="CJ10" s="141" t="s">
        <v>77</v>
      </c>
      <c r="CK10" s="142" t="s">
        <v>77</v>
      </c>
      <c r="CL10" s="142" t="s">
        <v>71</v>
      </c>
      <c r="CM10" s="74"/>
      <c r="CN10" s="68"/>
      <c r="CO10" s="75" t="s">
        <v>104</v>
      </c>
      <c r="CP10" s="67" t="s">
        <v>77</v>
      </c>
      <c r="CQ10" s="68" t="s">
        <v>77</v>
      </c>
      <c r="CR10" s="72" t="s">
        <v>71</v>
      </c>
      <c r="CS10" s="69" t="s">
        <v>4</v>
      </c>
      <c r="CT10" s="65" t="s">
        <v>47</v>
      </c>
      <c r="CU10" s="68" t="s">
        <v>45</v>
      </c>
      <c r="CV10" s="65"/>
      <c r="CW10" s="65"/>
      <c r="CX10" s="65" t="s">
        <v>68</v>
      </c>
      <c r="CY10" s="76"/>
      <c r="CZ10" s="77"/>
      <c r="DA10" s="77"/>
      <c r="DB10" s="78"/>
      <c r="DC10" s="71" t="s">
        <v>68</v>
      </c>
      <c r="DD10" s="65"/>
      <c r="DE10" s="65"/>
      <c r="DF10" s="65" t="s">
        <v>4</v>
      </c>
      <c r="DG10" s="65"/>
      <c r="DH10" s="65"/>
      <c r="DI10" s="65"/>
      <c r="DJ10" s="65"/>
      <c r="DK10" s="65"/>
      <c r="DL10" s="65"/>
      <c r="DM10" s="65"/>
      <c r="DN10" s="65" t="s">
        <v>68</v>
      </c>
      <c r="DO10" s="65"/>
      <c r="DP10" s="65" t="s">
        <v>31</v>
      </c>
      <c r="DQ10" s="65"/>
      <c r="DR10" s="65" t="s">
        <v>4</v>
      </c>
      <c r="DS10" s="75" t="s">
        <v>67</v>
      </c>
      <c r="DT10" s="65" t="s">
        <v>4</v>
      </c>
      <c r="DU10" s="71"/>
      <c r="DV10" s="65" t="s">
        <v>11</v>
      </c>
      <c r="DW10" s="66" t="s">
        <v>4</v>
      </c>
      <c r="DX10" s="70"/>
      <c r="DY10" s="71"/>
      <c r="DZ10" s="65" t="s">
        <v>32</v>
      </c>
      <c r="EA10" s="65" t="s">
        <v>3</v>
      </c>
      <c r="EB10" s="65" t="s">
        <v>3</v>
      </c>
      <c r="EC10" s="66" t="s">
        <v>3</v>
      </c>
      <c r="ED10" s="71" t="s">
        <v>70</v>
      </c>
      <c r="EE10" s="65" t="s">
        <v>4</v>
      </c>
      <c r="EF10" s="65" t="s">
        <v>11</v>
      </c>
      <c r="EG10" s="70"/>
      <c r="EH10" s="79" t="s">
        <v>77</v>
      </c>
      <c r="EI10" s="152"/>
      <c r="EJ10" s="69"/>
      <c r="EK10" s="69"/>
      <c r="EL10" s="65"/>
      <c r="EM10" s="65"/>
      <c r="EN10" s="70" t="s">
        <v>33</v>
      </c>
      <c r="EO10" s="65" t="s">
        <v>31</v>
      </c>
      <c r="EP10" s="75" t="s">
        <v>77</v>
      </c>
      <c r="EQ10" s="71" t="s">
        <v>35</v>
      </c>
      <c r="ER10" s="66" t="s">
        <v>35</v>
      </c>
      <c r="ES10" s="73" t="s">
        <v>31</v>
      </c>
      <c r="ET10" s="67" t="s">
        <v>77</v>
      </c>
      <c r="EU10" s="68" t="s">
        <v>77</v>
      </c>
      <c r="EV10" s="68" t="s">
        <v>71</v>
      </c>
      <c r="EW10" s="72" t="s">
        <v>71</v>
      </c>
      <c r="EX10" s="67" t="s">
        <v>77</v>
      </c>
      <c r="EY10" s="75" t="s">
        <v>77</v>
      </c>
      <c r="EZ10" s="68" t="s">
        <v>77</v>
      </c>
      <c r="FA10" s="68" t="s">
        <v>77</v>
      </c>
      <c r="FB10" s="75" t="s">
        <v>71</v>
      </c>
      <c r="FC10" s="68" t="s">
        <v>77</v>
      </c>
      <c r="FD10" s="68" t="s">
        <v>77</v>
      </c>
      <c r="FE10" s="75" t="s">
        <v>71</v>
      </c>
      <c r="FF10" s="69" t="s">
        <v>4</v>
      </c>
      <c r="FG10" s="66" t="s">
        <v>4</v>
      </c>
      <c r="FH10" s="114" t="s">
        <v>4</v>
      </c>
      <c r="FI10" s="85" t="s">
        <v>4</v>
      </c>
      <c r="FJ10" s="115"/>
      <c r="FK10" s="115"/>
      <c r="FL10" s="115"/>
      <c r="FM10" s="110" t="s">
        <v>77</v>
      </c>
      <c r="FN10" s="80" t="s">
        <v>0</v>
      </c>
      <c r="FO10" s="106" t="s">
        <v>71</v>
      </c>
      <c r="FP10" s="106"/>
      <c r="FQ10" s="106" t="s">
        <v>46</v>
      </c>
      <c r="FR10" s="111"/>
      <c r="FS10" s="111"/>
      <c r="FT10" s="150"/>
      <c r="FU10" s="112"/>
      <c r="FV10" s="111"/>
      <c r="FW10" s="111"/>
      <c r="FX10" s="147"/>
      <c r="FY10" s="112"/>
    </row>
    <row r="11" spans="1:184" s="7" customFormat="1" x14ac:dyDescent="0.2">
      <c r="A11" s="57"/>
      <c r="B11" s="56" t="s">
        <v>189</v>
      </c>
      <c r="C11" s="24" t="s">
        <v>188</v>
      </c>
      <c r="D11" s="24" t="s">
        <v>190</v>
      </c>
      <c r="E11" s="24" t="s">
        <v>190</v>
      </c>
      <c r="F11" s="24" t="s">
        <v>16</v>
      </c>
      <c r="G11" s="24" t="s">
        <v>188</v>
      </c>
      <c r="H11" s="24" t="s">
        <v>188</v>
      </c>
      <c r="I11" s="24"/>
      <c r="J11" s="36">
        <v>159.6</v>
      </c>
      <c r="K11" s="25">
        <v>65.900000000000006</v>
      </c>
      <c r="L11" s="37"/>
      <c r="M11" s="36">
        <v>3043.54</v>
      </c>
      <c r="N11" s="36">
        <v>436.54</v>
      </c>
      <c r="O11" s="24" t="s">
        <v>30</v>
      </c>
      <c r="P11" s="24" t="s">
        <v>121</v>
      </c>
      <c r="Q11" s="25">
        <v>200</v>
      </c>
      <c r="R11" s="24">
        <v>2750</v>
      </c>
      <c r="S11" s="38">
        <v>45</v>
      </c>
      <c r="T11" s="25">
        <v>0.7</v>
      </c>
      <c r="U11" s="25">
        <v>2692.42</v>
      </c>
      <c r="V11" s="36">
        <v>34</v>
      </c>
      <c r="W11" s="36">
        <v>18</v>
      </c>
      <c r="X11" s="36">
        <v>247.98699999999999</v>
      </c>
      <c r="Y11" s="36">
        <v>247.98699999999999</v>
      </c>
      <c r="Z11" s="36">
        <v>800</v>
      </c>
      <c r="AA11" s="36">
        <v>33</v>
      </c>
      <c r="AB11" s="37">
        <v>139</v>
      </c>
      <c r="AC11" s="35">
        <v>147.90691823675661</v>
      </c>
      <c r="AD11" s="26">
        <v>117.21996000000001</v>
      </c>
      <c r="AE11" s="25">
        <v>220</v>
      </c>
      <c r="AF11" s="26">
        <v>37.9</v>
      </c>
      <c r="AG11" s="116">
        <v>8791.5</v>
      </c>
      <c r="AH11" s="26">
        <f>IF(AD11&lt;&gt;0,AG11/AD11,"")</f>
        <v>75.000025592910958</v>
      </c>
      <c r="AI11" s="24" t="s">
        <v>87</v>
      </c>
      <c r="AJ11" s="40">
        <v>117</v>
      </c>
      <c r="AK11" s="40">
        <v>75</v>
      </c>
      <c r="AL11" s="25">
        <v>90</v>
      </c>
      <c r="AM11" s="24"/>
      <c r="AN11" s="27">
        <v>0.14143864440878251</v>
      </c>
      <c r="AO11" s="28"/>
      <c r="AP11" s="24"/>
      <c r="AQ11" s="39">
        <v>1.4</v>
      </c>
      <c r="AR11" s="39">
        <v>0.5</v>
      </c>
      <c r="AS11" s="29">
        <v>1.4903764265031509</v>
      </c>
      <c r="AT11" s="40">
        <v>1.149</v>
      </c>
      <c r="AU11" s="40">
        <v>0.85799999999999998</v>
      </c>
      <c r="AV11" s="40">
        <v>1</v>
      </c>
      <c r="AW11" s="25">
        <v>322.85000000000002</v>
      </c>
      <c r="AX11" s="26">
        <v>1.5176650855774028</v>
      </c>
      <c r="AY11" s="26">
        <v>489.97817287866462</v>
      </c>
      <c r="AZ11" s="29">
        <v>2.198239610959229</v>
      </c>
      <c r="BA11" s="26">
        <v>28</v>
      </c>
      <c r="BB11" s="26">
        <v>426.61152997135241</v>
      </c>
      <c r="BC11" s="26">
        <v>426.61152997135241</v>
      </c>
      <c r="BD11" s="26">
        <v>227.30630217627603</v>
      </c>
      <c r="BE11" s="26">
        <v>110.08633999999998</v>
      </c>
      <c r="BF11" s="29"/>
      <c r="BG11" s="26"/>
      <c r="BH11" s="29"/>
      <c r="BI11" s="26"/>
      <c r="BJ11" s="26"/>
      <c r="BK11" s="26"/>
      <c r="BL11" s="26"/>
      <c r="BM11" s="26"/>
      <c r="BN11" s="26">
        <v>93.914330000000007</v>
      </c>
      <c r="BO11" s="26">
        <v>28</v>
      </c>
      <c r="BP11" s="26">
        <v>426.61152997135241</v>
      </c>
      <c r="BQ11" s="26">
        <v>426.61152997135241</v>
      </c>
      <c r="BR11" s="26">
        <v>227.30630217627603</v>
      </c>
      <c r="BS11" s="29"/>
      <c r="BT11" s="26"/>
      <c r="BU11" s="29"/>
      <c r="BV11" s="26"/>
      <c r="BW11" s="26"/>
      <c r="BX11" s="26"/>
      <c r="BY11" s="26">
        <v>28</v>
      </c>
      <c r="BZ11" s="26">
        <v>426.61152997135241</v>
      </c>
      <c r="CA11" s="26">
        <v>426.61152997135241</v>
      </c>
      <c r="CB11" s="26">
        <v>227.30630217627603</v>
      </c>
      <c r="CC11" s="29"/>
      <c r="CD11" s="26"/>
      <c r="CE11" s="29"/>
      <c r="CF11" s="26"/>
      <c r="CG11" s="26"/>
      <c r="CH11" s="26"/>
      <c r="CI11" s="26">
        <v>28</v>
      </c>
      <c r="CJ11" s="26">
        <v>426.61152997135241</v>
      </c>
      <c r="CK11" s="26">
        <v>426.61152997135241</v>
      </c>
      <c r="CL11" s="26">
        <v>227.30630217627603</v>
      </c>
      <c r="CM11" s="29"/>
      <c r="CN11" s="26"/>
      <c r="CO11" s="29"/>
      <c r="CP11" s="26"/>
      <c r="CQ11" s="26"/>
      <c r="CR11" s="26"/>
      <c r="CS11" s="30"/>
      <c r="CT11" s="24">
        <v>74</v>
      </c>
      <c r="CU11" s="26">
        <v>124.66286637911506</v>
      </c>
      <c r="CV11" s="24"/>
      <c r="CW11" s="24" t="s">
        <v>180</v>
      </c>
      <c r="CX11" s="31">
        <v>44612.958796296298</v>
      </c>
      <c r="CY11" s="32">
        <v>0</v>
      </c>
      <c r="CZ11" s="32"/>
      <c r="DA11" s="32">
        <v>0</v>
      </c>
      <c r="DB11" s="32"/>
      <c r="DC11" s="31">
        <v>44612</v>
      </c>
      <c r="DD11" s="31">
        <v>44609</v>
      </c>
      <c r="DE11" s="104">
        <v>0</v>
      </c>
      <c r="DF11" s="25">
        <v>250</v>
      </c>
      <c r="DG11" s="24"/>
      <c r="DH11" s="32">
        <v>0</v>
      </c>
      <c r="DI11" s="24" t="s">
        <v>190</v>
      </c>
      <c r="DJ11" s="32" t="s">
        <v>188</v>
      </c>
      <c r="DK11" s="33" t="s">
        <v>24</v>
      </c>
      <c r="DL11" s="32" t="s">
        <v>24</v>
      </c>
      <c r="DM11" s="32" t="s">
        <v>24</v>
      </c>
      <c r="DN11" s="31">
        <v>44609</v>
      </c>
      <c r="DO11" s="32" t="s">
        <v>92</v>
      </c>
      <c r="DP11" s="37"/>
      <c r="DQ11" s="32" t="s">
        <v>105</v>
      </c>
      <c r="DR11" s="32">
        <v>322.85000000000002</v>
      </c>
      <c r="DS11" s="34">
        <f>IF(M11-N11=0, 0, X11*1.05*10/(M11-N11))</f>
        <v>0.99879689298043728</v>
      </c>
      <c r="DT11" s="25">
        <v>3379</v>
      </c>
      <c r="DU11" s="25" t="s">
        <v>100</v>
      </c>
      <c r="DV11" s="25">
        <v>99.2</v>
      </c>
      <c r="DW11" s="25">
        <v>3379</v>
      </c>
      <c r="DX11" s="32"/>
      <c r="DY11" s="32"/>
      <c r="DZ11" s="32"/>
      <c r="EA11" s="32"/>
      <c r="EB11" s="32"/>
      <c r="EC11" s="32">
        <v>29.4</v>
      </c>
      <c r="ED11" s="24"/>
      <c r="EE11" s="24"/>
      <c r="EF11" s="25"/>
      <c r="EG11" s="32"/>
      <c r="EH11" s="34">
        <v>180</v>
      </c>
      <c r="EI11" s="27">
        <v>1.1000000000000001</v>
      </c>
      <c r="EJ11" s="32"/>
      <c r="EK11" s="32" t="s">
        <v>83</v>
      </c>
      <c r="EL11" s="32" t="s">
        <v>188</v>
      </c>
      <c r="EM11" s="32"/>
      <c r="EN11" s="35"/>
      <c r="EO11" s="30">
        <v>263</v>
      </c>
      <c r="EP11" s="26">
        <f>AY11*EO11/(23*AQ11*AT11)</f>
        <v>3483.024922213991</v>
      </c>
      <c r="EQ11" s="32"/>
      <c r="ER11" s="32"/>
      <c r="ES11" s="26">
        <v>28</v>
      </c>
      <c r="ET11" s="26">
        <v>426.61152997135241</v>
      </c>
      <c r="EU11" s="26">
        <v>426.61152997135241</v>
      </c>
      <c r="EV11" s="26">
        <v>227.30630217627603</v>
      </c>
      <c r="EW11" s="26">
        <f>EV11-AD11</f>
        <v>110.08634217627602</v>
      </c>
      <c r="EX11" s="26"/>
      <c r="EY11" s="26"/>
      <c r="EZ11" s="26">
        <f>BB11-FM11</f>
        <v>206.61152997135241</v>
      </c>
      <c r="FA11" s="26">
        <f>BC11-FM11</f>
        <v>206.61152997135241</v>
      </c>
      <c r="FB11" s="26">
        <f>BD11-FQ11</f>
        <v>152.30627658336508</v>
      </c>
      <c r="FC11" s="26">
        <f>BI11-FM11</f>
        <v>-220</v>
      </c>
      <c r="FD11" s="26">
        <f>BJ11-FM11</f>
        <v>-220</v>
      </c>
      <c r="FE11" s="26">
        <f>BK11-FQ11</f>
        <v>-75.000025592910958</v>
      </c>
      <c r="FF11" s="81">
        <v>193.93</v>
      </c>
      <c r="FG11" s="82">
        <v>5.1100000000000003</v>
      </c>
      <c r="FH11" s="82"/>
      <c r="FI11" s="84">
        <v>436.54</v>
      </c>
      <c r="FJ11" s="117">
        <v>1</v>
      </c>
      <c r="FK11" s="117">
        <v>40</v>
      </c>
      <c r="FL11" s="117"/>
      <c r="FM11" s="25">
        <v>220</v>
      </c>
      <c r="FN11" s="26">
        <v>37.9</v>
      </c>
      <c r="FO11" s="26">
        <v>117.21996000000001</v>
      </c>
      <c r="FP11" s="116">
        <v>8791.5</v>
      </c>
      <c r="FQ11" s="26">
        <f>IF(FO11&lt;&gt;0,FP11/FO11,"")</f>
        <v>75.000025592910958</v>
      </c>
      <c r="FR11" s="26" t="s">
        <v>25</v>
      </c>
      <c r="FS11" s="140">
        <v>44611</v>
      </c>
      <c r="FT11" s="148" t="s">
        <v>185</v>
      </c>
      <c r="FU11" s="26" t="s">
        <v>185</v>
      </c>
      <c r="FV11" s="26"/>
      <c r="FW11" s="140"/>
      <c r="FX11" s="148"/>
      <c r="FY11" s="26"/>
      <c r="FZ11" s="113">
        <v>101</v>
      </c>
      <c r="GA11" s="113"/>
      <c r="GB11" s="113"/>
    </row>
    <row r="12" spans="1:184" ht="13.5" thickBot="1" x14ac:dyDescent="0.25">
      <c r="A12" s="53"/>
      <c r="FG12" s="53"/>
      <c r="FH12" s="83"/>
      <c r="FI12" s="83"/>
      <c r="FJ12" s="83"/>
      <c r="FK12" s="83"/>
      <c r="FL12" s="83"/>
      <c r="FR12" s="109"/>
      <c r="FV12" s="109"/>
    </row>
    <row r="13" spans="1:184" s="10" customFormat="1" ht="16.5" customHeight="1" thickBot="1" x14ac:dyDescent="0.2">
      <c r="A13" s="58"/>
      <c r="B13" s="41" t="s">
        <v>141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52">
        <f>SUMIF($DQ11:$DQ12,"Действующий",X11:X12)/COUNTIF($DQ11:$DQ12,"Действующий")</f>
        <v>247.98699999999999</v>
      </c>
      <c r="Y13" s="52"/>
      <c r="Z13" s="42"/>
      <c r="AA13" s="44"/>
      <c r="AB13" s="44"/>
      <c r="AC13" s="44"/>
      <c r="AD13" s="44">
        <f>SUMIF($DQ11:$DQ12,"Действующий",AD11:AD12)</f>
        <v>117.21996000000001</v>
      </c>
      <c r="AE13" s="44">
        <f>SUMIF($DQ11:$DQ12,"Действующий",AE11:AE12)</f>
        <v>220</v>
      </c>
      <c r="AF13" s="44"/>
      <c r="AG13" s="44"/>
      <c r="AH13" s="42"/>
      <c r="AI13" s="42"/>
      <c r="AJ13" s="42"/>
      <c r="AK13" s="45"/>
      <c r="AL13" s="44"/>
      <c r="AM13" s="46"/>
      <c r="AN13" s="46"/>
      <c r="AO13" s="46"/>
      <c r="AP13" s="46"/>
      <c r="AQ13" s="42"/>
      <c r="AR13" s="44"/>
      <c r="AS13" s="42"/>
      <c r="AT13" s="42"/>
      <c r="AU13" s="42"/>
      <c r="AV13" s="44"/>
      <c r="AW13" s="44"/>
      <c r="AX13" s="44"/>
      <c r="AY13" s="46"/>
      <c r="AZ13" s="42"/>
      <c r="BA13" s="42"/>
      <c r="BB13" s="44">
        <f>SUMIF($DQ11:$DQ12,"Действующий",BB11:BB12)</f>
        <v>426.61152997135241</v>
      </c>
      <c r="BC13" s="44">
        <f>SUMIF($DQ11:$DQ12,"Действующий",BC11:BC12)</f>
        <v>426.61152997135241</v>
      </c>
      <c r="BD13" s="44">
        <f>SUMIF($DQ11:$DQ12,"Действующий",BD11:BD12)</f>
        <v>227.30630217627603</v>
      </c>
      <c r="BE13" s="44">
        <f>SUMIF($DQ11:$DQ12,"Действующий",BE11:BE12)</f>
        <v>110.08633999999998</v>
      </c>
      <c r="BF13" s="44"/>
      <c r="BG13" s="43"/>
      <c r="BH13" s="43"/>
      <c r="BI13" s="44">
        <f>SUMIF($DQ11:$DQ12,"Действующий",BI11:BI12)</f>
        <v>0</v>
      </c>
      <c r="BJ13" s="44">
        <f>SUMIF($DQ11:$DQ12,"Действующий",BJ11:BJ12)</f>
        <v>0</v>
      </c>
      <c r="BK13" s="44">
        <f>SUMIF($DQ11:$DQ12,"Действующий",BK11:BK12)</f>
        <v>0</v>
      </c>
      <c r="BL13" s="44">
        <f>SUMIF($DQ11:$DQ12,"Действующий",BL11:BL12)</f>
        <v>0</v>
      </c>
      <c r="BM13" s="44">
        <f>SUMIF($DQ11:$DQ12,"Действующий",BM11:BM12)</f>
        <v>0</v>
      </c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7"/>
      <c r="CT13" s="47"/>
      <c r="CU13" s="47"/>
      <c r="CV13" s="47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8"/>
      <c r="EB13" s="42"/>
      <c r="EC13" s="42"/>
      <c r="ED13" s="42"/>
      <c r="EE13" s="42"/>
      <c r="EF13" s="49"/>
      <c r="EG13" s="43"/>
      <c r="EH13" s="43"/>
      <c r="EI13" s="43"/>
      <c r="EJ13" s="43"/>
      <c r="EK13" s="43"/>
      <c r="EL13" s="43"/>
      <c r="EM13" s="43"/>
      <c r="EN13" s="48"/>
      <c r="EO13" s="48"/>
      <c r="EP13" s="44">
        <f>SUMIF($DQ11:$DQ12,"Действующий",EP11:EP12)</f>
        <v>3483.024922213991</v>
      </c>
      <c r="EQ13" s="48"/>
      <c r="ER13" s="48"/>
      <c r="ES13" s="48"/>
      <c r="ET13" s="44">
        <f>SUMIF($DQ11:$DQ12,"Действующий",ET11:ET12)</f>
        <v>426.61152997135241</v>
      </c>
      <c r="EU13" s="44">
        <f>SUMIF($DQ11:$DQ12,"Действующий",EU11:EU12)</f>
        <v>426.61152997135241</v>
      </c>
      <c r="EV13" s="44">
        <f>SUMIF($DQ11:$DQ12,"Действующий",EV11:EV12)</f>
        <v>227.30630217627603</v>
      </c>
      <c r="EW13" s="44">
        <f>SUMIF($DQ11:$DQ12,"Действующий",EW11:EW12)</f>
        <v>110.08634217627602</v>
      </c>
      <c r="EX13" s="44">
        <f>SUMIF($DQ11:$DQ12,"Действующий",EX11:EX12)</f>
        <v>0</v>
      </c>
      <c r="EY13" s="44">
        <f>SUMIF($DQ11:$DQ12,"Действующий",EY11:EY12)</f>
        <v>0</v>
      </c>
      <c r="EZ13" s="44">
        <f>SUMIF($DQ11:$DQ12,"Действующий",EZ11:EZ12)</f>
        <v>206.61152997135241</v>
      </c>
      <c r="FA13" s="44">
        <f>SUMIF($DQ11:$DQ12,"Действующий",FA11:FA12)</f>
        <v>206.61152997135241</v>
      </c>
      <c r="FB13" s="44">
        <f>SUMIF($DQ11:$DQ12,"Действующий",FB11:FB12)</f>
        <v>152.30627658336508</v>
      </c>
      <c r="FC13" s="44">
        <f>SUMIF($DQ11:$DQ12,"Действующий",FC11:FC12)</f>
        <v>-220</v>
      </c>
      <c r="FD13" s="44">
        <f>SUMIF($DQ11:$DQ12,"Действующий",FD11:FD12)</f>
        <v>-220</v>
      </c>
      <c r="FE13" s="44">
        <f>SUMIF($DQ11:$DQ12,"Действующий",FE11:FE12)</f>
        <v>-75.000025592910958</v>
      </c>
      <c r="FF13" s="44"/>
      <c r="FG13" s="54"/>
      <c r="FH13" s="44"/>
      <c r="FI13" s="44"/>
      <c r="FJ13" s="44"/>
      <c r="FK13" s="44"/>
      <c r="FL13" s="44"/>
      <c r="FM13" s="44">
        <f>SUMIF($DQ11:$DQ12,"Действующий",FM11:FM12)</f>
        <v>220</v>
      </c>
      <c r="FN13" s="44"/>
      <c r="FO13" s="44">
        <f>SUMIF($DQ11:$DQ12,"Действующий",FO11:FO12)</f>
        <v>117.21996000000001</v>
      </c>
      <c r="FP13" s="44"/>
      <c r="FQ13" s="44"/>
      <c r="FR13" s="107"/>
      <c r="FS13" s="108"/>
      <c r="FT13" s="108"/>
      <c r="FU13" s="108"/>
      <c r="FV13" s="107"/>
      <c r="FW13" s="108"/>
      <c r="FX13" s="108"/>
      <c r="FY13" s="108"/>
    </row>
    <row r="14" spans="1:184" s="1" customFormat="1" ht="15.75" customHeight="1" thickBot="1" x14ac:dyDescent="0.2">
      <c r="A14" s="59"/>
      <c r="B14" s="41" t="s">
        <v>153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3" t="e">
        <f>SUMIF($DQ11:$DQ12,"Бездействующий",X11:X12)/COUNTIF($DQ11:$DQ12,"Бездействующий")</f>
        <v>#DIV/0!</v>
      </c>
      <c r="Y14" s="43"/>
      <c r="Z14" s="42"/>
      <c r="AA14" s="44"/>
      <c r="AB14" s="44"/>
      <c r="AC14" s="44"/>
      <c r="AD14" s="44">
        <f>SUMIF($DQ11:$DQ12,"Бездействующий",AD11:AD12)</f>
        <v>0</v>
      </c>
      <c r="AE14" s="44">
        <f>SUMIF($DQ11:$DQ12,"Бездействующий",AE11:AE12)</f>
        <v>0</v>
      </c>
      <c r="AF14" s="44"/>
      <c r="AG14" s="44"/>
      <c r="AH14" s="42"/>
      <c r="AI14" s="42"/>
      <c r="AJ14" s="42"/>
      <c r="AK14" s="45"/>
      <c r="AL14" s="44"/>
      <c r="AM14" s="46"/>
      <c r="AN14" s="46"/>
      <c r="AO14" s="46"/>
      <c r="AP14" s="46"/>
      <c r="AQ14" s="42"/>
      <c r="AR14" s="44"/>
      <c r="AS14" s="42"/>
      <c r="AT14" s="42"/>
      <c r="AU14" s="42"/>
      <c r="AV14" s="44"/>
      <c r="AW14" s="44"/>
      <c r="AX14" s="44"/>
      <c r="AY14" s="46"/>
      <c r="AZ14" s="42"/>
      <c r="BA14" s="42"/>
      <c r="BB14" s="44">
        <f>SUMIF($DQ11:$DQ12,"Бездействующий",BB11:BB12)</f>
        <v>0</v>
      </c>
      <c r="BC14" s="44">
        <f>SUMIF($DQ11:$DQ12,"Бездействующий",BC11:BC12)</f>
        <v>0</v>
      </c>
      <c r="BD14" s="44">
        <f>SUMIF($DQ11:$DQ12,"Бездействующий",BD11:BD12)</f>
        <v>0</v>
      </c>
      <c r="BE14" s="44">
        <f>SUMIF($DQ11:$DQ12,"Бездействующий",BE11:BE12)</f>
        <v>0</v>
      </c>
      <c r="BF14" s="44"/>
      <c r="BG14" s="43"/>
      <c r="BH14" s="43"/>
      <c r="BI14" s="44">
        <f>SUMIF($DQ11:$DQ12,"Бездействующий",BI11:BI12)</f>
        <v>0</v>
      </c>
      <c r="BJ14" s="44">
        <f>SUMIF($DQ11:$DQ12,"Бездействующий",BJ11:BJ12)</f>
        <v>0</v>
      </c>
      <c r="BK14" s="44">
        <f>SUMIF($DQ11:$DQ12,"Бездействующий",BK11:BK12)</f>
        <v>0</v>
      </c>
      <c r="BL14" s="44">
        <f>SUMIF($DQ11:$DQ12,"Бездействующий",BL11:BL12)</f>
        <v>0</v>
      </c>
      <c r="BM14" s="44">
        <f>SUMIF($DQ11:$DQ12,"Бездействующий",BM11:BM12)</f>
        <v>0</v>
      </c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7"/>
      <c r="CT14" s="47"/>
      <c r="CU14" s="47"/>
      <c r="CV14" s="47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8"/>
      <c r="DZ14" s="48"/>
      <c r="EA14" s="48"/>
      <c r="EB14" s="48"/>
      <c r="EC14" s="48"/>
      <c r="ED14" s="42"/>
      <c r="EE14" s="48"/>
      <c r="EF14" s="50"/>
      <c r="EG14" s="43"/>
      <c r="EH14" s="43"/>
      <c r="EI14" s="43"/>
      <c r="EJ14" s="43"/>
      <c r="EK14" s="43"/>
      <c r="EL14" s="43"/>
      <c r="EM14" s="43"/>
      <c r="EN14" s="48"/>
      <c r="EO14" s="48"/>
      <c r="EP14" s="44">
        <f>SUMIF($DQ11:$DQ12,"Бездействующий",EP11:EP12)</f>
        <v>0</v>
      </c>
      <c r="EQ14" s="48"/>
      <c r="ER14" s="48"/>
      <c r="ES14" s="48"/>
      <c r="ET14" s="44">
        <f>SUMIF($DQ11:$DQ12,"Бездействующий",ET11:ET12)</f>
        <v>0</v>
      </c>
      <c r="EU14" s="44">
        <f>SUMIF($DQ11:$DQ12,"Бездействующий",EU11:EU12)</f>
        <v>0</v>
      </c>
      <c r="EV14" s="44">
        <f>SUMIF($DQ11:$DQ12,"Бездействующий",EV11:EV12)</f>
        <v>0</v>
      </c>
      <c r="EW14" s="44">
        <f>SUMIF($DQ11:$DQ12,"Бездействующий",EW11:EW12)</f>
        <v>0</v>
      </c>
      <c r="EX14" s="44">
        <f>SUMIF($DQ11:$DQ12,"Бездействующий",EX11:EX12)</f>
        <v>0</v>
      </c>
      <c r="EY14" s="44">
        <f>SUMIF($DQ11:$DQ12,"Бездействующий",EY11:EY12)</f>
        <v>0</v>
      </c>
      <c r="EZ14" s="44">
        <f>SUMIF($DQ11:$DQ12,"Бездействующий",EZ11:EZ12)</f>
        <v>0</v>
      </c>
      <c r="FA14" s="44">
        <f>SUMIF($DQ11:$DQ12,"Бездействующий",FA11:FA12)</f>
        <v>0</v>
      </c>
      <c r="FB14" s="44">
        <f>SUMIF($DQ11:$DQ12,"Бездействующий",FB11:FB12)</f>
        <v>0</v>
      </c>
      <c r="FC14" s="44">
        <f>SUMIF($DQ11:$DQ12,"Бездействующий",FC11:FC12)</f>
        <v>0</v>
      </c>
      <c r="FD14" s="44">
        <f>SUMIF($DQ11:$DQ12,"Бездействующий",FD11:FD12)</f>
        <v>0</v>
      </c>
      <c r="FE14" s="44">
        <f>SUMIF($DQ11:$DQ12,"Бездействующий",FE11:FE12)</f>
        <v>0</v>
      </c>
      <c r="FF14" s="44"/>
      <c r="FG14" s="55"/>
      <c r="FH14" s="44"/>
      <c r="FI14" s="44"/>
      <c r="FJ14" s="44"/>
      <c r="FK14" s="44"/>
      <c r="FL14" s="44"/>
      <c r="FM14" s="44">
        <f>SUMIF($DQ11:$DQ12,"Бездействующий",FM11:FM12)</f>
        <v>0</v>
      </c>
      <c r="FN14" s="44"/>
      <c r="FO14" s="44">
        <f>SUMIF($DQ11:$DQ12,"Бездействующий",FO11:FO12)</f>
        <v>0</v>
      </c>
      <c r="FP14" s="44"/>
      <c r="FQ14" s="44"/>
      <c r="FR14" s="107"/>
      <c r="FS14" s="108"/>
      <c r="FT14" s="108"/>
      <c r="FU14" s="108"/>
      <c r="FV14" s="107"/>
      <c r="FW14" s="108"/>
      <c r="FX14" s="108"/>
      <c r="FY14" s="108"/>
    </row>
    <row r="15" spans="1:184" s="1" customFormat="1" ht="15.75" customHeight="1" x14ac:dyDescent="0.15">
      <c r="B15" s="41" t="s">
        <v>56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3">
        <f>AVERAGE(X11:X12)</f>
        <v>247.98699999999999</v>
      </c>
      <c r="Y15" s="43"/>
      <c r="Z15" s="42"/>
      <c r="AA15" s="44"/>
      <c r="AB15" s="44"/>
      <c r="AC15" s="44"/>
      <c r="AD15" s="44">
        <f>SUM(AD11:AD12)</f>
        <v>117.21996000000001</v>
      </c>
      <c r="AE15" s="44">
        <f>SUM(AE11:AE12)</f>
        <v>220</v>
      </c>
      <c r="AF15" s="44"/>
      <c r="AG15" s="44"/>
      <c r="AH15" s="42"/>
      <c r="AI15" s="42"/>
      <c r="AJ15" s="42"/>
      <c r="AK15" s="45"/>
      <c r="AL15" s="44"/>
      <c r="AM15" s="46"/>
      <c r="AN15" s="46"/>
      <c r="AO15" s="46"/>
      <c r="AP15" s="46"/>
      <c r="AQ15" s="42"/>
      <c r="AR15" s="44"/>
      <c r="AS15" s="42"/>
      <c r="AT15" s="42"/>
      <c r="AU15" s="42"/>
      <c r="AV15" s="44"/>
      <c r="AW15" s="44"/>
      <c r="AX15" s="44"/>
      <c r="AY15" s="46"/>
      <c r="AZ15" s="42"/>
      <c r="BA15" s="42"/>
      <c r="BB15" s="44">
        <f>SUM(BB11:BB12)</f>
        <v>426.61152997135241</v>
      </c>
      <c r="BC15" s="44">
        <f>SUM(BC11:BC12)</f>
        <v>426.61152997135241</v>
      </c>
      <c r="BD15" s="44">
        <f>SUM(BD11:BD12)</f>
        <v>227.30630217627603</v>
      </c>
      <c r="BE15" s="44">
        <f>SUM(BE11:BE12)</f>
        <v>110.08633999999998</v>
      </c>
      <c r="BF15" s="44"/>
      <c r="BG15" s="43"/>
      <c r="BH15" s="43"/>
      <c r="BI15" s="44">
        <f>SUM(BI11:BI12)</f>
        <v>0</v>
      </c>
      <c r="BJ15" s="44">
        <f>SUM(BJ11:BJ12)</f>
        <v>0</v>
      </c>
      <c r="BK15" s="44">
        <f>SUM(BK11:BK12)</f>
        <v>0</v>
      </c>
      <c r="BL15" s="44">
        <f>SUM(BL11:BL12)</f>
        <v>0</v>
      </c>
      <c r="BM15" s="44">
        <f>SUM(BM11:BM12)</f>
        <v>0</v>
      </c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7"/>
      <c r="CT15" s="47"/>
      <c r="CU15" s="47"/>
      <c r="CV15" s="47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51"/>
      <c r="EC15" s="42"/>
      <c r="ED15" s="42"/>
      <c r="EG15" s="43"/>
      <c r="EH15" s="43"/>
      <c r="EI15" s="43"/>
      <c r="EJ15" s="43"/>
      <c r="EK15" s="43"/>
      <c r="EL15" s="43"/>
      <c r="EM15" s="43"/>
      <c r="EP15" s="44">
        <f>SUM(EP11:EP12)</f>
        <v>3483.024922213991</v>
      </c>
      <c r="ET15" s="44">
        <f>SUM(ET11:ET12)</f>
        <v>426.61152997135241</v>
      </c>
      <c r="EU15" s="44">
        <f>SUM(EU11:EU12)</f>
        <v>426.61152997135241</v>
      </c>
      <c r="EV15" s="44">
        <f>SUM(EV11:EV12)</f>
        <v>227.30630217627603</v>
      </c>
      <c r="EW15" s="44">
        <f>SUM(EW11:EW12)</f>
        <v>110.08634217627602</v>
      </c>
      <c r="EX15" s="44">
        <f>SUM(EX11:EX12)</f>
        <v>0</v>
      </c>
      <c r="EY15" s="44">
        <f>SUM(EY11:EY12)</f>
        <v>0</v>
      </c>
      <c r="EZ15" s="44">
        <f>SUM(EZ11:EZ12)</f>
        <v>206.61152997135241</v>
      </c>
      <c r="FA15" s="44">
        <f>SUM(FA11:FA12)</f>
        <v>206.61152997135241</v>
      </c>
      <c r="FB15" s="44">
        <f>SUM(FB11:FB12)</f>
        <v>152.30627658336508</v>
      </c>
      <c r="FC15" s="44">
        <f>SUM(FC11:FC12)</f>
        <v>-220</v>
      </c>
      <c r="FD15" s="44">
        <f>SUM(FD11:FD12)</f>
        <v>-220</v>
      </c>
      <c r="FE15" s="44">
        <f>SUM(FE11:FE12)</f>
        <v>-75.000025592910958</v>
      </c>
      <c r="FF15" s="44"/>
      <c r="FG15" s="44"/>
      <c r="FH15" s="44"/>
      <c r="FI15" s="44"/>
      <c r="FJ15" s="44"/>
      <c r="FK15" s="44"/>
      <c r="FL15" s="44"/>
      <c r="FM15" s="44">
        <f>SUM(FM11:FM12)</f>
        <v>220</v>
      </c>
      <c r="FN15" s="44"/>
      <c r="FO15" s="44">
        <f>SUM(FO11:FO12)</f>
        <v>117.21996000000001</v>
      </c>
      <c r="FP15" s="44"/>
      <c r="FQ15" s="44"/>
      <c r="FR15" s="105"/>
      <c r="FS15" s="105"/>
      <c r="FT15" s="105"/>
      <c r="FU15" s="105"/>
      <c r="FV15" s="105"/>
      <c r="FW15" s="105"/>
      <c r="FX15" s="105"/>
      <c r="FY15" s="105"/>
    </row>
    <row r="17" spans="176:181" x14ac:dyDescent="0.2">
      <c r="FT17" s="105"/>
      <c r="FU17" s="105"/>
      <c r="FX17" s="105"/>
      <c r="FY17" s="105"/>
    </row>
    <row r="18" spans="176:181" x14ac:dyDescent="0.2">
      <c r="FT18" s="105"/>
      <c r="FU18" s="105"/>
      <c r="FX18" s="105"/>
      <c r="FY18" s="105"/>
    </row>
  </sheetData>
  <autoFilter ref="B10:FY11" xr:uid="{00000000-0009-0000-0000-000000000000}">
    <filterColumn colId="58" showButton="0"/>
    <filterColumn colId="59" showButton="0"/>
    <filterColumn colId="60" showButton="0"/>
    <filterColumn colId="61" showButton="0"/>
    <filterColumn colId="71" showButton="0"/>
    <filterColumn colId="72" showButton="0"/>
    <filterColumn colId="73" showButton="0"/>
    <filterColumn colId="74" showButton="0"/>
    <filterColumn colId="81" showButton="0"/>
    <filterColumn colId="82" showButton="0"/>
    <filterColumn colId="83" showButton="0"/>
    <filterColumn colId="84" showButton="0"/>
    <filterColumn colId="91" showButton="0"/>
    <filterColumn colId="92" showButton="0"/>
    <filterColumn colId="93" showButton="0"/>
    <filterColumn colId="94" showButton="0"/>
    <filterColumn colId="103" showButton="0"/>
    <filterColumn colId="143" showButton="0"/>
    <filterColumn colId="144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6" showButton="0"/>
    <filterColumn colId="157" showButton="0"/>
    <filterColumn colId="158" showButton="0"/>
    <filterColumn colId="159" showButton="0"/>
    <sortState xmlns:xlrd2="http://schemas.microsoft.com/office/spreadsheetml/2017/richdata2" ref="B11:FY11">
      <sortCondition ref="DI10:DI11"/>
    </sortState>
  </autoFilter>
  <mergeCells count="153">
    <mergeCell ref="EH7:EH9"/>
    <mergeCell ref="ED7:EG8"/>
    <mergeCell ref="EK7:EK9"/>
    <mergeCell ref="FL7:FL9"/>
    <mergeCell ref="FK7:FK9"/>
    <mergeCell ref="EQ7:ER8"/>
    <mergeCell ref="EZ8:EZ9"/>
    <mergeCell ref="FA8:FA9"/>
    <mergeCell ref="EM7:EM9"/>
    <mergeCell ref="FE8:FE9"/>
    <mergeCell ref="FB8:FB9"/>
    <mergeCell ref="FC8:FC9"/>
    <mergeCell ref="FI7:FI9"/>
    <mergeCell ref="FG7:FG9"/>
    <mergeCell ref="FF7:FF9"/>
    <mergeCell ref="FH7:FH9"/>
    <mergeCell ref="EZ7:FE7"/>
    <mergeCell ref="EO7:EO9"/>
    <mergeCell ref="CO8:CO9"/>
    <mergeCell ref="CP8:CR8"/>
    <mergeCell ref="BT8:BT9"/>
    <mergeCell ref="BU8:BU9"/>
    <mergeCell ref="BV8:BX8"/>
    <mergeCell ref="BY8:BY9"/>
    <mergeCell ref="BY7:CH7"/>
    <mergeCell ref="BZ8:CB8"/>
    <mergeCell ref="CC8:CC9"/>
    <mergeCell ref="CD8:CD9"/>
    <mergeCell ref="CE8:CE9"/>
    <mergeCell ref="BO7:BX7"/>
    <mergeCell ref="BS8:BS9"/>
    <mergeCell ref="BO8:BO9"/>
    <mergeCell ref="BP8:BR8"/>
    <mergeCell ref="R3:Z3"/>
    <mergeCell ref="C3:I3"/>
    <mergeCell ref="AF8:AF9"/>
    <mergeCell ref="FO8:FO9"/>
    <mergeCell ref="DN7:DN9"/>
    <mergeCell ref="DO7:DO9"/>
    <mergeCell ref="DA8:DB9"/>
    <mergeCell ref="DM7:DM9"/>
    <mergeCell ref="DD7:DD9"/>
    <mergeCell ref="ES8:ES9"/>
    <mergeCell ref="FN8:FN9"/>
    <mergeCell ref="FM7:FQ7"/>
    <mergeCell ref="FD8:FD9"/>
    <mergeCell ref="DS7:DS9"/>
    <mergeCell ref="EP7:EP9"/>
    <mergeCell ref="FQ8:FQ9"/>
    <mergeCell ref="FM8:FM9"/>
    <mergeCell ref="FP8:FP9"/>
    <mergeCell ref="AG8:AG9"/>
    <mergeCell ref="AH8:AH9"/>
    <mergeCell ref="EI7:EI9"/>
    <mergeCell ref="DC7:DC9"/>
    <mergeCell ref="DU7:DW8"/>
    <mergeCell ref="CF8:CH8"/>
    <mergeCell ref="V7:V9"/>
    <mergeCell ref="S7:S9"/>
    <mergeCell ref="EJ7:EJ9"/>
    <mergeCell ref="CY7:DB7"/>
    <mergeCell ref="DL7:DL9"/>
    <mergeCell ref="DG7:DG9"/>
    <mergeCell ref="DI7:DI9"/>
    <mergeCell ref="DK7:DK9"/>
    <mergeCell ref="CY8:CZ9"/>
    <mergeCell ref="DR7:DR9"/>
    <mergeCell ref="AC8:AC9"/>
    <mergeCell ref="CW7:CW9"/>
    <mergeCell ref="CX7:CX9"/>
    <mergeCell ref="CT7:CT9"/>
    <mergeCell ref="CU7:CU9"/>
    <mergeCell ref="BM8:BM9"/>
    <mergeCell ref="BH8:BH9"/>
    <mergeCell ref="BG8:BG9"/>
    <mergeCell ref="CS7:CS9"/>
    <mergeCell ref="BN8:BN9"/>
    <mergeCell ref="DP7:DP9"/>
    <mergeCell ref="CI7:CR7"/>
    <mergeCell ref="CI8:CI9"/>
    <mergeCell ref="CJ8:CL8"/>
    <mergeCell ref="B7:B9"/>
    <mergeCell ref="G7:G9"/>
    <mergeCell ref="BA8:BA9"/>
    <mergeCell ref="AE8:AE9"/>
    <mergeCell ref="AS7:AS9"/>
    <mergeCell ref="AJ7:AJ9"/>
    <mergeCell ref="AI7:AI9"/>
    <mergeCell ref="AV7:AV9"/>
    <mergeCell ref="AL7:AL9"/>
    <mergeCell ref="AA7:AA9"/>
    <mergeCell ref="AY7:AY9"/>
    <mergeCell ref="AM7:AP8"/>
    <mergeCell ref="AT7:AT9"/>
    <mergeCell ref="AQ7:AQ9"/>
    <mergeCell ref="AU7:AU9"/>
    <mergeCell ref="I7:I9"/>
    <mergeCell ref="AB7:AB9"/>
    <mergeCell ref="C7:D8"/>
    <mergeCell ref="P7:P9"/>
    <mergeCell ref="O7:O9"/>
    <mergeCell ref="X7:X9"/>
    <mergeCell ref="W7:W9"/>
    <mergeCell ref="T7:T9"/>
    <mergeCell ref="E7:E9"/>
    <mergeCell ref="C5:F5"/>
    <mergeCell ref="T5:X5"/>
    <mergeCell ref="BB8:BE8"/>
    <mergeCell ref="BI8:BL8"/>
    <mergeCell ref="R7:R9"/>
    <mergeCell ref="Z7:Z9"/>
    <mergeCell ref="AK7:AK9"/>
    <mergeCell ref="U7:U9"/>
    <mergeCell ref="AD8:AD9"/>
    <mergeCell ref="AZ7:AZ9"/>
    <mergeCell ref="BF8:BF9"/>
    <mergeCell ref="AW7:AW9"/>
    <mergeCell ref="AX7:AX9"/>
    <mergeCell ref="AR7:AR9"/>
    <mergeCell ref="F7:F9"/>
    <mergeCell ref="M7:M9"/>
    <mergeCell ref="K7:K9"/>
    <mergeCell ref="N7:N9"/>
    <mergeCell ref="L7:L9"/>
    <mergeCell ref="Q7:Q9"/>
    <mergeCell ref="H7:H9"/>
    <mergeCell ref="J7:J9"/>
    <mergeCell ref="BA7:BN7"/>
    <mergeCell ref="AC7:AH7"/>
    <mergeCell ref="FX8:FX9"/>
    <mergeCell ref="FV7:FY7"/>
    <mergeCell ref="FV8:FV9"/>
    <mergeCell ref="FW8:FW9"/>
    <mergeCell ref="FY8:FY9"/>
    <mergeCell ref="Y7:Y9"/>
    <mergeCell ref="FR8:FR9"/>
    <mergeCell ref="FS8:FS9"/>
    <mergeCell ref="CV7:CV9"/>
    <mergeCell ref="FU8:FU9"/>
    <mergeCell ref="DE7:DE9"/>
    <mergeCell ref="EL7:EL9"/>
    <mergeCell ref="EN7:EN9"/>
    <mergeCell ref="FR7:FU7"/>
    <mergeCell ref="DH7:DH9"/>
    <mergeCell ref="DF7:DF9"/>
    <mergeCell ref="DX7:DX9"/>
    <mergeCell ref="DT7:DT9"/>
    <mergeCell ref="DY7:EC8"/>
    <mergeCell ref="FJ7:FJ9"/>
    <mergeCell ref="DQ7:DQ9"/>
    <mergeCell ref="DJ7:DJ9"/>
    <mergeCell ref="CM8:CM9"/>
    <mergeCell ref="CN8:CN9"/>
  </mergeCells>
  <phoneticPr fontId="0" type="noConversion"/>
  <conditionalFormatting sqref="AC11">
    <cfRule type="expression" dxfId="6" priority="1" stopIfTrue="1">
      <formula>IF(O11&lt;&gt;"ФОН",n_calc(T11,J11,AA11,AJ11,AK11,AE11,AT11,AU11,AH11,,,K11,AL11,,(U11-Z11)*(1+N11/M11))&gt;10000,FALSE)</formula>
    </cfRule>
    <cfRule type="expression" dxfId="5" priority="2" stopIfTrue="1">
      <formula>IF(O11&lt;&gt;"ФОН",n_calc(T11,J11,AA11,AJ11,AK11,AE11,AT11,AU11,AH11,,,K11,AL11)+1&gt;0.75,FALSE)</formula>
    </cfRule>
  </conditionalFormatting>
  <conditionalFormatting sqref="EI11">
    <cfRule type="expression" dxfId="4" priority="3" stopIfTrue="1">
      <formula>AND(EI11&gt;1,UPPER(DK11)&lt;&gt;"ДА")</formula>
    </cfRule>
  </conditionalFormatting>
  <conditionalFormatting sqref="AD11">
    <cfRule type="expression" dxfId="3" priority="4" stopIfTrue="1">
      <formula>AND(AD11&lt;=1,AI11="в работе")</formula>
    </cfRule>
  </conditionalFormatting>
  <conditionalFormatting sqref="FF11:FG11">
    <cfRule type="expression" dxfId="2" priority="5" stopIfTrue="1">
      <formula>FF11=""</formula>
    </cfRule>
  </conditionalFormatting>
  <conditionalFormatting sqref="FN11:FY11">
    <cfRule type="expression" dxfId="1" priority="6" stopIfTrue="1">
      <formula>AND(FN11&gt;98,#REF!="в работе")</formula>
    </cfRule>
  </conditionalFormatting>
  <conditionalFormatting sqref="AF11">
    <cfRule type="expression" dxfId="0" priority="7" stopIfTrue="1">
      <formula>AND(AF11&gt;98,AI11="в работе")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Режим</vt:lpstr>
      <vt:lpstr>__MAIN__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Технологический режим работы нефтяных скважин</dc:title>
  <dc:creator>root</dc:creator>
  <cp:lastModifiedBy>Test</cp:lastModifiedBy>
  <cp:lastPrinted>2006-09-15T06:34:31Z</cp:lastPrinted>
  <dcterms:created xsi:type="dcterms:W3CDTF">2002-03-04T08:35:28Z</dcterms:created>
  <dcterms:modified xsi:type="dcterms:W3CDTF">2022-05-23T20:12:09Z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3.1.1</vt:lpwstr>
  </property>
</Properties>
</file>