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alexg\Desktop\"/>
    </mc:Choice>
  </mc:AlternateContent>
  <bookViews>
    <workbookView xWindow="0" yWindow="0" windowWidth="20490" windowHeight="7530" tabRatio="493" activeTab="1"/>
  </bookViews>
  <sheets>
    <sheet name="Resultados" sheetId="2" r:id="rId1"/>
    <sheet name="Planilla H. QUINOA" sheetId="1" r:id="rId2"/>
  </sheets>
  <calcPr calcId="171027"/>
</workbook>
</file>

<file path=xl/calcChain.xml><?xml version="1.0" encoding="utf-8"?>
<calcChain xmlns="http://schemas.openxmlformats.org/spreadsheetml/2006/main">
  <c r="F8" i="1" l="1"/>
  <c r="F9" i="1"/>
  <c r="G8" i="1"/>
  <c r="F10" i="1"/>
  <c r="G10" i="1" s="1"/>
  <c r="M7" i="1"/>
  <c r="N7" i="1"/>
  <c r="O7" i="1"/>
  <c r="P7" i="1" s="1"/>
  <c r="M8" i="1"/>
  <c r="M9" i="1"/>
  <c r="N9" i="1" s="1"/>
  <c r="O9" i="1" s="1"/>
  <c r="P9" i="1" s="1"/>
  <c r="M10" i="1"/>
  <c r="N10" i="1" s="1"/>
  <c r="O10" i="1" s="1"/>
  <c r="P10" i="1" s="1"/>
  <c r="M11" i="1"/>
  <c r="N11" i="1" s="1"/>
  <c r="O11" i="1" s="1"/>
  <c r="P11" i="1" s="1"/>
  <c r="M12" i="1"/>
  <c r="N12" i="1" s="1"/>
  <c r="O12" i="1" s="1"/>
  <c r="P12" i="1" s="1"/>
  <c r="M13" i="1"/>
  <c r="N13" i="1" s="1"/>
  <c r="O13" i="1" s="1"/>
  <c r="P13" i="1" s="1"/>
  <c r="M14" i="1"/>
  <c r="N14" i="1"/>
  <c r="O14" i="1"/>
  <c r="P14" i="1"/>
  <c r="M15" i="1"/>
  <c r="M16" i="1"/>
  <c r="N16" i="1"/>
  <c r="O16" i="1"/>
  <c r="P16" i="1" s="1"/>
  <c r="M17" i="1"/>
  <c r="N17" i="1"/>
  <c r="O17" i="1"/>
  <c r="P17" i="1" s="1"/>
  <c r="M18" i="1"/>
  <c r="M19" i="1"/>
  <c r="N19" i="1"/>
  <c r="O19" i="1" s="1"/>
  <c r="P19" i="1" s="1"/>
  <c r="D12" i="2" s="1"/>
  <c r="N8" i="1"/>
  <c r="O8" i="1"/>
  <c r="P8" i="1" s="1"/>
  <c r="M6" i="1"/>
  <c r="N6" i="1"/>
  <c r="O6" i="1"/>
  <c r="P6" i="1" s="1"/>
  <c r="N18" i="1"/>
  <c r="O18" i="1"/>
  <c r="P18" i="1"/>
  <c r="Q18" i="1" s="1"/>
  <c r="K2" i="1"/>
  <c r="N15" i="1"/>
  <c r="O15" i="1" s="1"/>
  <c r="P15" i="1" s="1"/>
  <c r="D10" i="2" s="1"/>
  <c r="F19" i="1"/>
  <c r="G18" i="1" s="1"/>
  <c r="F17" i="1"/>
  <c r="F15" i="1"/>
  <c r="F13" i="1"/>
  <c r="F16" i="1"/>
  <c r="G16" i="1"/>
  <c r="F18" i="1"/>
  <c r="F11" i="1"/>
  <c r="F7" i="1"/>
  <c r="F6" i="1"/>
  <c r="G6" i="1" s="1"/>
  <c r="F12" i="1"/>
  <c r="G12" i="1"/>
  <c r="F14" i="1"/>
  <c r="G14" i="1"/>
  <c r="D6" i="2" l="1"/>
  <c r="Q6" i="1"/>
  <c r="Q12" i="1"/>
  <c r="D9" i="2"/>
  <c r="D8" i="2"/>
  <c r="Q10" i="1"/>
  <c r="D7" i="2"/>
  <c r="Q8" i="1"/>
  <c r="D11" i="2"/>
  <c r="Q16" i="1"/>
  <c r="Q14" i="1"/>
</calcChain>
</file>

<file path=xl/sharedStrings.xml><?xml version="1.0" encoding="utf-8"?>
<sst xmlns="http://schemas.openxmlformats.org/spreadsheetml/2006/main" count="59" uniqueCount="44">
  <si>
    <t>Id.Muestra</t>
  </si>
  <si>
    <t>Promedio</t>
  </si>
  <si>
    <t>Peso Muestras</t>
  </si>
  <si>
    <t>1.1</t>
  </si>
  <si>
    <t>2.1</t>
  </si>
  <si>
    <t>3.1</t>
  </si>
  <si>
    <t>Determinación de Proteínas</t>
  </si>
  <si>
    <t>%P=((Gasto H2SO4*0,14)/(Peso muestra))*factor(6,25)</t>
  </si>
  <si>
    <t>Gasto H2SO4 0,100 N</t>
  </si>
  <si>
    <t xml:space="preserve">% Proteína </t>
  </si>
  <si>
    <t>1.2</t>
  </si>
  <si>
    <t>Salcedo España</t>
  </si>
  <si>
    <t>Regalona Chile</t>
  </si>
  <si>
    <t>Salcedo Chile</t>
  </si>
  <si>
    <t>Salcedo Perú</t>
  </si>
  <si>
    <t>Regalona España</t>
  </si>
  <si>
    <t>Titicaca España</t>
  </si>
  <si>
    <t>Titicaca Chile</t>
  </si>
  <si>
    <t>2.2</t>
  </si>
  <si>
    <t>3.2</t>
  </si>
  <si>
    <t>4.2</t>
  </si>
  <si>
    <t>5.1</t>
  </si>
  <si>
    <t>5.2</t>
  </si>
  <si>
    <t>6.1</t>
  </si>
  <si>
    <t>6.2</t>
  </si>
  <si>
    <t>7.1</t>
  </si>
  <si>
    <t>7.2</t>
  </si>
  <si>
    <t>4.1</t>
  </si>
  <si>
    <t>Salcedo Peru</t>
  </si>
  <si>
    <t>y=0,001X+0,0452</t>
  </si>
  <si>
    <t>Abs</t>
  </si>
  <si>
    <t>Id Muestra</t>
  </si>
  <si>
    <t>Peso Muestra</t>
  </si>
  <si>
    <t>Volumen Madre</t>
  </si>
  <si>
    <t>L</t>
  </si>
  <si>
    <t xml:space="preserve">Proteinas </t>
  </si>
  <si>
    <t>g/100g</t>
  </si>
  <si>
    <t>FRAP</t>
  </si>
  <si>
    <r>
      <t xml:space="preserve">Muestra: </t>
    </r>
    <r>
      <rPr>
        <b/>
        <sz val="12"/>
        <rFont val="Calibri"/>
        <family val="2"/>
      </rPr>
      <t>Harina de Quinoa</t>
    </r>
  </si>
  <si>
    <t>Antioxidantes: Método FRAP</t>
  </si>
  <si>
    <t>curva</t>
  </si>
  <si>
    <t xml:space="preserve">µM ET/g </t>
  </si>
  <si>
    <t>µM ET/100 g</t>
  </si>
  <si>
    <t xml:space="preserve">mmol ET/ 100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</si>
</sst>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0" formatCode="0.0000"/>
    <numFmt numFmtId="181" formatCode="0.0"/>
    <numFmt numFmtId="182" formatCode="0.000"/>
  </numFmts>
  <fonts count="19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b/>
      <i/>
      <sz val="11"/>
      <color indexed="8"/>
      <name val="Arial"/>
      <family val="2"/>
      <charset val="1"/>
    </font>
    <font>
      <b/>
      <i/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2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sz val="12"/>
      <color indexed="8"/>
      <name val="Times New Roman"/>
      <family val="1"/>
      <charset val="1"/>
    </font>
    <font>
      <b/>
      <sz val="11"/>
      <color indexed="8"/>
      <name val="Calibri"/>
      <family val="2"/>
    </font>
    <font>
      <i/>
      <sz val="12"/>
      <color indexed="8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31"/>
        <bgColor indexed="42"/>
      </patternFill>
    </fill>
    <fill>
      <patternFill patternType="solid">
        <fgColor indexed="50"/>
        <bgColor indexed="22"/>
      </patternFill>
    </fill>
    <fill>
      <patternFill patternType="solid">
        <fgColor indexed="9"/>
        <bgColor indexed="27"/>
      </patternFill>
    </fill>
    <fill>
      <patternFill patternType="solid">
        <fgColor theme="0"/>
        <bgColor indexed="2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2" fillId="0" borderId="0" xfId="1" applyFill="1"/>
    <xf numFmtId="0" fontId="2" fillId="0" borderId="0" xfId="1"/>
    <xf numFmtId="0" fontId="3" fillId="0" borderId="0" xfId="1" applyFont="1"/>
    <xf numFmtId="0" fontId="2" fillId="2" borderId="0" xfId="1" applyFill="1"/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180" fontId="6" fillId="5" borderId="0" xfId="1" applyNumberFormat="1" applyFont="1" applyFill="1" applyBorder="1" applyAlignment="1">
      <alignment horizontal="center"/>
    </xf>
    <xf numFmtId="0" fontId="2" fillId="5" borderId="0" xfId="1" applyFill="1" applyBorder="1"/>
    <xf numFmtId="0" fontId="2" fillId="0" borderId="0" xfId="1" applyFill="1" applyBorder="1"/>
    <xf numFmtId="180" fontId="6" fillId="6" borderId="0" xfId="1" applyNumberFormat="1" applyFont="1" applyFill="1" applyBorder="1" applyAlignment="1">
      <alignment horizontal="center"/>
    </xf>
    <xf numFmtId="180" fontId="6" fillId="0" borderId="0" xfId="1" applyNumberFormat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2" fillId="0" borderId="3" xfId="1" applyBorder="1"/>
    <xf numFmtId="180" fontId="13" fillId="0" borderId="1" xfId="1" applyNumberFormat="1" applyFont="1" applyBorder="1" applyAlignment="1">
      <alignment horizontal="center"/>
    </xf>
    <xf numFmtId="0" fontId="2" fillId="0" borderId="3" xfId="1" applyBorder="1" applyAlignment="1">
      <alignment horizontal="center"/>
    </xf>
    <xf numFmtId="180" fontId="6" fillId="7" borderId="0" xfId="1" applyNumberFormat="1" applyFont="1" applyFill="1" applyBorder="1" applyAlignment="1">
      <alignment horizontal="center"/>
    </xf>
    <xf numFmtId="0" fontId="2" fillId="7" borderId="0" xfId="1" applyFill="1" applyBorder="1"/>
    <xf numFmtId="182" fontId="2" fillId="0" borderId="3" xfId="1" applyNumberFormat="1" applyBorder="1" applyAlignment="1">
      <alignment horizontal="center"/>
    </xf>
    <xf numFmtId="2" fontId="2" fillId="0" borderId="3" xfId="1" applyNumberForma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180" fontId="13" fillId="0" borderId="5" xfId="1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181" fontId="13" fillId="0" borderId="1" xfId="1" applyNumberFormat="1" applyFont="1" applyBorder="1" applyAlignment="1">
      <alignment horizontal="center"/>
    </xf>
    <xf numFmtId="180" fontId="13" fillId="0" borderId="6" xfId="1" applyNumberFormat="1" applyFont="1" applyBorder="1" applyAlignment="1">
      <alignment horizontal="center"/>
    </xf>
    <xf numFmtId="181" fontId="13" fillId="0" borderId="2" xfId="1" applyNumberFormat="1" applyFont="1" applyBorder="1" applyAlignment="1">
      <alignment horizontal="center"/>
    </xf>
    <xf numFmtId="180" fontId="13" fillId="0" borderId="7" xfId="1" applyNumberFormat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11" fillId="8" borderId="3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vertical="center"/>
    </xf>
    <xf numFmtId="0" fontId="15" fillId="8" borderId="4" xfId="0" applyFont="1" applyFill="1" applyBorder="1" applyAlignment="1">
      <alignment horizontal="center" vertical="center"/>
    </xf>
    <xf numFmtId="181" fontId="13" fillId="0" borderId="3" xfId="1" applyNumberFormat="1" applyFont="1" applyBorder="1" applyAlignment="1">
      <alignment horizontal="center"/>
    </xf>
    <xf numFmtId="180" fontId="13" fillId="0" borderId="3" xfId="1" applyNumberFormat="1" applyFont="1" applyBorder="1" applyAlignment="1">
      <alignment horizontal="center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Border="1"/>
    <xf numFmtId="0" fontId="15" fillId="8" borderId="3" xfId="0" applyFont="1" applyFill="1" applyBorder="1" applyAlignment="1">
      <alignment horizontal="center" vertical="center"/>
    </xf>
    <xf numFmtId="0" fontId="16" fillId="0" borderId="0" xfId="0" applyFont="1"/>
    <xf numFmtId="0" fontId="17" fillId="0" borderId="3" xfId="0" applyFont="1" applyBorder="1"/>
    <xf numFmtId="0" fontId="18" fillId="0" borderId="3" xfId="0" applyFont="1" applyBorder="1"/>
    <xf numFmtId="0" fontId="18" fillId="0" borderId="3" xfId="0" applyFont="1" applyBorder="1" applyAlignment="1">
      <alignment horizontal="center"/>
    </xf>
    <xf numFmtId="0" fontId="11" fillId="0" borderId="0" xfId="1" applyFont="1"/>
    <xf numFmtId="2" fontId="3" fillId="0" borderId="3" xfId="1" applyNumberFormat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0" fontId="8" fillId="0" borderId="0" xfId="1" applyFont="1" applyFill="1" applyBorder="1" applyAlignment="1">
      <alignment horizontal="left" vertical="center" wrapText="1"/>
    </xf>
    <xf numFmtId="0" fontId="12" fillId="0" borderId="0" xfId="1" applyFont="1" applyBorder="1" applyAlignment="1">
      <alignment horizontal="left" vertical="center"/>
    </xf>
    <xf numFmtId="2" fontId="2" fillId="0" borderId="12" xfId="1" applyNumberFormat="1" applyBorder="1" applyAlignment="1">
      <alignment vertical="center"/>
    </xf>
    <xf numFmtId="2" fontId="2" fillId="0" borderId="13" xfId="1" applyNumberFormat="1" applyBorder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8" fillId="0" borderId="11" xfId="1" applyFont="1" applyFill="1" applyBorder="1" applyAlignment="1">
      <alignment horizontal="left" vertical="center" wrapText="1"/>
    </xf>
    <xf numFmtId="0" fontId="8" fillId="0" borderId="10" xfId="1" applyFont="1" applyFill="1" applyBorder="1" applyAlignment="1">
      <alignment horizontal="left" vertical="center" wrapText="1"/>
    </xf>
    <xf numFmtId="0" fontId="12" fillId="0" borderId="8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F2F2F2"/>
      <rgbColor rgb="00660066"/>
      <rgbColor rgb="00FF8080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30"/>
  <sheetViews>
    <sheetView workbookViewId="0">
      <selection activeCell="F10" sqref="F10"/>
    </sheetView>
  </sheetViews>
  <sheetFormatPr defaultRowHeight="12.75" x14ac:dyDescent="0.2"/>
  <cols>
    <col min="1" max="1" width="11.42578125" customWidth="1"/>
    <col min="2" max="2" width="20.7109375" customWidth="1"/>
    <col min="3" max="3" width="15.28515625" customWidth="1"/>
    <col min="4" max="4" width="19.28515625" customWidth="1"/>
    <col min="5" max="9" width="11.42578125" style="42" customWidth="1"/>
    <col min="10" max="10" width="32.28515625" customWidth="1"/>
    <col min="11" max="256" width="11.42578125" customWidth="1"/>
  </cols>
  <sheetData>
    <row r="1" spans="2:10" ht="25.5" customHeight="1" x14ac:dyDescent="0.2"/>
    <row r="2" spans="2:10" ht="25.5" customHeight="1" x14ac:dyDescent="0.25">
      <c r="B2" s="44" t="s">
        <v>38</v>
      </c>
    </row>
    <row r="3" spans="2:10" ht="20.25" customHeight="1" x14ac:dyDescent="0.2"/>
    <row r="4" spans="2:10" ht="24" customHeight="1" x14ac:dyDescent="0.25">
      <c r="B4" s="45"/>
      <c r="C4" s="47" t="s">
        <v>35</v>
      </c>
      <c r="D4" s="47" t="s">
        <v>37</v>
      </c>
      <c r="J4" s="54"/>
    </row>
    <row r="5" spans="2:10" ht="24" customHeight="1" x14ac:dyDescent="0.25">
      <c r="B5" s="45"/>
      <c r="C5" s="47" t="s">
        <v>36</v>
      </c>
      <c r="D5" s="43" t="s">
        <v>43</v>
      </c>
      <c r="J5" s="54"/>
    </row>
    <row r="6" spans="2:10" ht="24.75" customHeight="1" x14ac:dyDescent="0.25">
      <c r="B6" s="46" t="s">
        <v>11</v>
      </c>
      <c r="C6" s="53">
        <v>15.2</v>
      </c>
      <c r="D6" s="50">
        <f>AVERAGE('Planilla H. QUINOA'!P6:P7)</f>
        <v>0.30261182827979588</v>
      </c>
      <c r="J6" s="54"/>
    </row>
    <row r="7" spans="2:10" ht="24.75" customHeight="1" x14ac:dyDescent="0.25">
      <c r="B7" s="46" t="s">
        <v>12</v>
      </c>
      <c r="C7" s="53">
        <v>18</v>
      </c>
      <c r="D7" s="50">
        <f>AVERAGE('Planilla H. QUINOA'!P8:P9)</f>
        <v>0.79177837354781055</v>
      </c>
      <c r="J7" s="41"/>
    </row>
    <row r="8" spans="2:10" ht="24.75" customHeight="1" x14ac:dyDescent="0.25">
      <c r="B8" s="46" t="s">
        <v>13</v>
      </c>
      <c r="C8" s="53">
        <v>16.3</v>
      </c>
      <c r="D8" s="50">
        <f>AVERAGE('Planilla H. QUINOA'!P10:P11)</f>
        <v>0.45479668377418081</v>
      </c>
      <c r="J8" s="54"/>
    </row>
    <row r="9" spans="2:10" ht="27.75" customHeight="1" x14ac:dyDescent="0.25">
      <c r="B9" s="46" t="s">
        <v>14</v>
      </c>
      <c r="C9" s="53">
        <v>14.6</v>
      </c>
      <c r="D9" s="50">
        <f>AVERAGE('Planilla H. QUINOA'!P12:P13)</f>
        <v>0.18076694999011661</v>
      </c>
      <c r="J9" s="54"/>
    </row>
    <row r="10" spans="2:10" ht="24.75" customHeight="1" x14ac:dyDescent="0.25">
      <c r="B10" s="46" t="s">
        <v>15</v>
      </c>
      <c r="C10" s="53">
        <v>15.6</v>
      </c>
      <c r="D10" s="50">
        <f>AVERAGE('Planilla H. QUINOA'!P14:P15)</f>
        <v>0.29846762234305485</v>
      </c>
      <c r="J10" s="54"/>
    </row>
    <row r="11" spans="2:10" ht="24" customHeight="1" x14ac:dyDescent="0.25">
      <c r="B11" s="46" t="s">
        <v>16</v>
      </c>
      <c r="C11" s="53">
        <v>15.2</v>
      </c>
      <c r="D11" s="50">
        <f>AVERAGE('Planilla H. QUINOA'!P16:P17)</f>
        <v>0.66033419534513627</v>
      </c>
      <c r="J11" s="54"/>
    </row>
    <row r="12" spans="2:10" ht="24.75" customHeight="1" x14ac:dyDescent="0.25">
      <c r="B12" s="46" t="s">
        <v>17</v>
      </c>
      <c r="C12" s="53">
        <v>17.7</v>
      </c>
      <c r="D12" s="50">
        <f>AVERAGE('Planilla H. QUINOA'!P18:P19)</f>
        <v>0.78628912071535018</v>
      </c>
      <c r="J12" s="54"/>
    </row>
    <row r="13" spans="2:10" ht="12.75" customHeight="1" x14ac:dyDescent="0.2">
      <c r="B13" s="42"/>
      <c r="C13" s="42"/>
      <c r="D13" s="42"/>
      <c r="J13" s="54"/>
    </row>
    <row r="14" spans="2:10" ht="12.75" customHeight="1" x14ac:dyDescent="0.2">
      <c r="B14" s="42"/>
      <c r="C14" s="42"/>
      <c r="D14" s="42"/>
      <c r="J14" s="54"/>
    </row>
    <row r="15" spans="2:10" ht="12.75" customHeight="1" x14ac:dyDescent="0.2">
      <c r="B15" s="42"/>
      <c r="C15" s="42"/>
      <c r="D15" s="42"/>
      <c r="J15" s="54"/>
    </row>
    <row r="16" spans="2:10" ht="12.75" customHeight="1" x14ac:dyDescent="0.25">
      <c r="B16" s="42"/>
      <c r="C16" s="52"/>
      <c r="D16" s="42"/>
      <c r="J16" s="55"/>
    </row>
    <row r="17" spans="2:10" ht="12.75" customHeight="1" x14ac:dyDescent="0.2">
      <c r="B17" s="42"/>
      <c r="C17" s="42"/>
      <c r="D17" s="42"/>
      <c r="J17" s="55"/>
    </row>
    <row r="18" spans="2:10" ht="12.75" customHeight="1" x14ac:dyDescent="0.2">
      <c r="B18" s="42"/>
      <c r="C18" s="42"/>
      <c r="D18" s="42"/>
      <c r="J18" s="42"/>
    </row>
    <row r="19" spans="2:10" x14ac:dyDescent="0.2">
      <c r="B19" s="42"/>
      <c r="C19" s="42"/>
      <c r="D19" s="42"/>
      <c r="J19" s="42"/>
    </row>
    <row r="20" spans="2:10" x14ac:dyDescent="0.2">
      <c r="B20" s="42"/>
      <c r="C20" s="42"/>
      <c r="D20" s="42"/>
      <c r="J20" s="42"/>
    </row>
    <row r="21" spans="2:10" x14ac:dyDescent="0.2">
      <c r="B21" s="42"/>
      <c r="C21" s="42"/>
      <c r="D21" s="42"/>
    </row>
    <row r="22" spans="2:10" x14ac:dyDescent="0.2">
      <c r="B22" s="42"/>
      <c r="C22" s="42"/>
      <c r="D22" s="42"/>
    </row>
    <row r="23" spans="2:10" x14ac:dyDescent="0.2">
      <c r="B23" s="42"/>
      <c r="C23" s="42"/>
      <c r="D23" s="42"/>
    </row>
    <row r="24" spans="2:10" x14ac:dyDescent="0.2">
      <c r="B24" s="42"/>
      <c r="C24" s="42"/>
      <c r="D24" s="42"/>
    </row>
    <row r="25" spans="2:10" x14ac:dyDescent="0.2">
      <c r="B25" s="42"/>
      <c r="C25" s="42"/>
      <c r="D25" s="42"/>
    </row>
    <row r="26" spans="2:10" x14ac:dyDescent="0.2">
      <c r="B26" s="42"/>
      <c r="C26" s="42"/>
      <c r="D26" s="42"/>
    </row>
    <row r="27" spans="2:10" x14ac:dyDescent="0.2">
      <c r="B27" s="42"/>
      <c r="C27" s="42"/>
      <c r="D27" s="42"/>
    </row>
    <row r="28" spans="2:10" x14ac:dyDescent="0.2">
      <c r="B28" s="42"/>
      <c r="C28" s="42"/>
      <c r="D28" s="42"/>
    </row>
    <row r="29" spans="2:10" x14ac:dyDescent="0.2">
      <c r="B29" s="42"/>
      <c r="C29" s="42"/>
      <c r="D29" s="42"/>
    </row>
    <row r="30" spans="2:10" x14ac:dyDescent="0.2">
      <c r="B30" s="42"/>
      <c r="C30" s="42"/>
      <c r="D30" s="42"/>
    </row>
  </sheetData>
  <mergeCells count="6">
    <mergeCell ref="J4:J6"/>
    <mergeCell ref="J8:J9"/>
    <mergeCell ref="J10:J11"/>
    <mergeCell ref="J12:J13"/>
    <mergeCell ref="J14:J15"/>
    <mergeCell ref="J16:J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3"/>
  <sheetViews>
    <sheetView tabSelected="1" zoomScale="110" zoomScaleNormal="110" workbookViewId="0">
      <selection activeCell="P17" sqref="P17"/>
    </sheetView>
  </sheetViews>
  <sheetFormatPr defaultColWidth="10.7109375" defaultRowHeight="15" x14ac:dyDescent="0.25"/>
  <cols>
    <col min="1" max="1" width="6.140625" style="1" customWidth="1"/>
    <col min="2" max="2" width="21.42578125" style="2" customWidth="1"/>
    <col min="3" max="3" width="10.5703125" style="2" customWidth="1"/>
    <col min="4" max="4" width="11.7109375" style="2" customWidth="1"/>
    <col min="5" max="5" width="10.7109375" style="2"/>
    <col min="6" max="6" width="12" style="2" customWidth="1"/>
    <col min="7" max="8" width="10.7109375" style="2"/>
    <col min="9" max="9" width="8.28515625" style="2" customWidth="1"/>
    <col min="10" max="10" width="16.42578125" style="2" customWidth="1"/>
    <col min="11" max="11" width="13.140625" style="2" customWidth="1"/>
    <col min="12" max="12" width="9.5703125" style="2" customWidth="1"/>
    <col min="13" max="13" width="10.7109375" style="3" customWidth="1"/>
    <col min="14" max="14" width="11.85546875" style="2" customWidth="1"/>
    <col min="15" max="15" width="16.7109375" style="2" customWidth="1"/>
    <col min="16" max="16" width="24" style="2" customWidth="1"/>
    <col min="17" max="17" width="15.140625" style="2" customWidth="1"/>
    <col min="18" max="16384" width="10.7109375" style="2"/>
  </cols>
  <sheetData>
    <row r="1" spans="1:17" x14ac:dyDescent="0.25">
      <c r="J1" s="48" t="s">
        <v>39</v>
      </c>
    </row>
    <row r="2" spans="1:17" ht="14.25" customHeight="1" x14ac:dyDescent="0.25">
      <c r="A2" s="4"/>
      <c r="J2" s="48" t="s">
        <v>33</v>
      </c>
      <c r="K2" s="2">
        <f>10/1000</f>
        <v>0.01</v>
      </c>
      <c r="L2" s="2" t="s">
        <v>34</v>
      </c>
    </row>
    <row r="3" spans="1:17" ht="15" customHeight="1" x14ac:dyDescent="0.25">
      <c r="A3" s="4"/>
      <c r="L3" s="2" t="s">
        <v>29</v>
      </c>
    </row>
    <row r="4" spans="1:17" ht="36.75" customHeight="1" x14ac:dyDescent="0.25">
      <c r="A4" s="4"/>
      <c r="B4" s="66" t="s">
        <v>6</v>
      </c>
      <c r="C4" s="66"/>
      <c r="D4" s="66"/>
      <c r="E4" s="63" t="s">
        <v>7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24"/>
    </row>
    <row r="5" spans="1:17" ht="44.1" customHeight="1" x14ac:dyDescent="0.25">
      <c r="A5" s="4"/>
      <c r="B5" s="64" t="s">
        <v>0</v>
      </c>
      <c r="C5" s="65"/>
      <c r="D5" s="5" t="s">
        <v>2</v>
      </c>
      <c r="E5" s="5" t="s">
        <v>8</v>
      </c>
      <c r="F5" s="6" t="s">
        <v>9</v>
      </c>
      <c r="G5" s="7" t="s">
        <v>1</v>
      </c>
      <c r="H5" s="8"/>
      <c r="I5" s="9"/>
      <c r="J5" s="35" t="s">
        <v>31</v>
      </c>
      <c r="K5" s="35" t="s">
        <v>32</v>
      </c>
      <c r="L5" s="35" t="s">
        <v>30</v>
      </c>
      <c r="M5" s="36" t="s">
        <v>40</v>
      </c>
      <c r="N5" s="37" t="s">
        <v>41</v>
      </c>
      <c r="O5" s="37" t="s">
        <v>42</v>
      </c>
      <c r="P5" s="38" t="s">
        <v>43</v>
      </c>
      <c r="Q5" s="35" t="s">
        <v>1</v>
      </c>
    </row>
    <row r="6" spans="1:17" ht="15" customHeight="1" x14ac:dyDescent="0.25">
      <c r="A6" s="4"/>
      <c r="B6" s="61" t="s">
        <v>11</v>
      </c>
      <c r="C6" s="32" t="s">
        <v>3</v>
      </c>
      <c r="D6" s="25">
        <v>0.50070000000000003</v>
      </c>
      <c r="E6" s="26">
        <v>9.1999999999999993</v>
      </c>
      <c r="F6" s="18">
        <f>((E6*0.14*6.25)/D6)</f>
        <v>16.077491511883363</v>
      </c>
      <c r="G6" s="10">
        <f>AVERAGE(F6:F7)</f>
        <v>15.270150714619369</v>
      </c>
      <c r="H6" s="11"/>
      <c r="I6" s="12"/>
      <c r="J6" s="58" t="s">
        <v>11</v>
      </c>
      <c r="K6" s="17">
        <v>0.99929999999999997</v>
      </c>
      <c r="L6" s="22">
        <v>0.37</v>
      </c>
      <c r="M6" s="49">
        <f>(L6-0.0621)/0.001</f>
        <v>307.89999999999998</v>
      </c>
      <c r="N6" s="23">
        <f>M6/K6</f>
        <v>308.11568097668368</v>
      </c>
      <c r="O6" s="23">
        <f>N6*100</f>
        <v>30811.568097668369</v>
      </c>
      <c r="P6" s="34">
        <f>(O6/1000)*0.01</f>
        <v>0.30811568097668374</v>
      </c>
      <c r="Q6" s="56">
        <f>AVERAGE(P6:P7)</f>
        <v>0.30261182827979588</v>
      </c>
    </row>
    <row r="7" spans="1:17" ht="15" customHeight="1" x14ac:dyDescent="0.25">
      <c r="A7" s="4"/>
      <c r="B7" s="61"/>
      <c r="C7" s="32" t="s">
        <v>10</v>
      </c>
      <c r="D7" s="27">
        <v>0.50819999999999999</v>
      </c>
      <c r="E7" s="28">
        <v>8.4</v>
      </c>
      <c r="F7" s="18">
        <f>((E7*0.14*6.25)/D7)</f>
        <v>14.462809917355376</v>
      </c>
      <c r="G7" s="13"/>
      <c r="H7" s="21"/>
      <c r="I7" s="12"/>
      <c r="J7" s="59"/>
      <c r="K7" s="17">
        <v>0.99929999999999997</v>
      </c>
      <c r="L7" s="19">
        <v>0.35899999999999999</v>
      </c>
      <c r="M7" s="49">
        <f t="shared" ref="M7:M19" si="0">(L7-0.0621)/0.001</f>
        <v>296.89999999999998</v>
      </c>
      <c r="N7" s="23">
        <f t="shared" ref="N7:N19" si="1">M7/K7</f>
        <v>297.10797558290801</v>
      </c>
      <c r="O7" s="23">
        <f t="shared" ref="O7:O19" si="2">N7*100</f>
        <v>29710.7975582908</v>
      </c>
      <c r="P7" s="34">
        <f t="shared" ref="P7:P19" si="3">(O7/1000)*0.01</f>
        <v>0.29710797558290802</v>
      </c>
      <c r="Q7" s="57"/>
    </row>
    <row r="8" spans="1:17" ht="15" customHeight="1" x14ac:dyDescent="0.25">
      <c r="A8" s="4"/>
      <c r="B8" s="61" t="s">
        <v>12</v>
      </c>
      <c r="C8" s="32" t="s">
        <v>4</v>
      </c>
      <c r="D8" s="25">
        <v>0.50649999999999995</v>
      </c>
      <c r="E8" s="26">
        <v>10.9</v>
      </c>
      <c r="F8" s="18">
        <f>((E8*0.14*6.25)/D8)</f>
        <v>18.830207305034556</v>
      </c>
      <c r="G8" s="10">
        <f>AVERAGE(F8:F9)</f>
        <v>18.057932573892231</v>
      </c>
      <c r="H8" s="11"/>
      <c r="I8" s="12"/>
      <c r="J8" s="58" t="s">
        <v>12</v>
      </c>
      <c r="K8" s="17">
        <v>1.0071000000000001</v>
      </c>
      <c r="L8" s="19">
        <v>0.90100000000000002</v>
      </c>
      <c r="M8" s="49">
        <f t="shared" si="0"/>
        <v>838.9</v>
      </c>
      <c r="N8" s="23">
        <f t="shared" si="1"/>
        <v>832.98580081421892</v>
      </c>
      <c r="O8" s="23">
        <f t="shared" si="2"/>
        <v>83298.580081421896</v>
      </c>
      <c r="P8" s="34">
        <f t="shared" si="3"/>
        <v>0.83298580081421902</v>
      </c>
      <c r="Q8" s="56">
        <f t="shared" ref="Q8:Q18" si="4">AVERAGE(P8:P9)</f>
        <v>0.79177837354781055</v>
      </c>
    </row>
    <row r="9" spans="1:17" ht="15" customHeight="1" x14ac:dyDescent="0.25">
      <c r="A9" s="4"/>
      <c r="B9" s="61"/>
      <c r="C9" s="32" t="s">
        <v>18</v>
      </c>
      <c r="D9" s="29">
        <v>0.50619999999999998</v>
      </c>
      <c r="E9" s="30">
        <v>10</v>
      </c>
      <c r="F9" s="18">
        <f>((E9*0.14*6.25)/D9)</f>
        <v>17.285657842749902</v>
      </c>
      <c r="G9" s="13"/>
      <c r="H9" s="21"/>
      <c r="I9" s="12"/>
      <c r="J9" s="59"/>
      <c r="K9" s="17">
        <v>1.0071000000000001</v>
      </c>
      <c r="L9" s="19">
        <v>0.81799999999999995</v>
      </c>
      <c r="M9" s="49">
        <f t="shared" si="0"/>
        <v>755.89999999999986</v>
      </c>
      <c r="N9" s="23">
        <f t="shared" si="1"/>
        <v>750.5709462814018</v>
      </c>
      <c r="O9" s="23">
        <f t="shared" si="2"/>
        <v>75057.094628140185</v>
      </c>
      <c r="P9" s="34">
        <f t="shared" si="3"/>
        <v>0.75057094628140197</v>
      </c>
      <c r="Q9" s="57"/>
    </row>
    <row r="10" spans="1:17" ht="15" customHeight="1" x14ac:dyDescent="0.25">
      <c r="A10" s="4"/>
      <c r="B10" s="61" t="s">
        <v>13</v>
      </c>
      <c r="C10" s="32" t="s">
        <v>5</v>
      </c>
      <c r="D10" s="25">
        <v>0.49759999999999999</v>
      </c>
      <c r="E10" s="26">
        <v>9.6999999999999993</v>
      </c>
      <c r="F10" s="18">
        <f>((E10*0.14*6.25)/D10)</f>
        <v>17.0568729903537</v>
      </c>
      <c r="G10" s="10">
        <f>AVERAGE(F10:F11)</f>
        <v>16.367377367165702</v>
      </c>
      <c r="H10" s="11"/>
      <c r="I10" s="12"/>
      <c r="J10" s="58" t="s">
        <v>13</v>
      </c>
      <c r="K10" s="17">
        <v>0.50660000000000005</v>
      </c>
      <c r="L10" s="19">
        <v>0.307</v>
      </c>
      <c r="M10" s="49">
        <f t="shared" si="0"/>
        <v>244.9</v>
      </c>
      <c r="N10" s="23">
        <f t="shared" si="1"/>
        <v>483.4188709040663</v>
      </c>
      <c r="O10" s="23">
        <f t="shared" si="2"/>
        <v>48341.887090406628</v>
      </c>
      <c r="P10" s="34">
        <f t="shared" si="3"/>
        <v>0.48341887090406632</v>
      </c>
      <c r="Q10" s="56">
        <f t="shared" si="4"/>
        <v>0.45479668377418081</v>
      </c>
    </row>
    <row r="11" spans="1:17" ht="15" customHeight="1" x14ac:dyDescent="0.25">
      <c r="A11" s="4"/>
      <c r="B11" s="61"/>
      <c r="C11" s="32" t="s">
        <v>19</v>
      </c>
      <c r="D11" s="29">
        <v>0.50229999999999997</v>
      </c>
      <c r="E11" s="30">
        <v>9</v>
      </c>
      <c r="F11" s="18">
        <f t="shared" ref="F11:F19" si="5">((E11*0.14*6.25)/D11)</f>
        <v>15.677881743977707</v>
      </c>
      <c r="G11" s="13"/>
      <c r="H11" s="21"/>
      <c r="I11" s="12"/>
      <c r="J11" s="59"/>
      <c r="K11" s="17">
        <v>0.50660000000000005</v>
      </c>
      <c r="L11" s="19">
        <v>0.27800000000000002</v>
      </c>
      <c r="M11" s="49">
        <f t="shared" si="0"/>
        <v>215.90000000000003</v>
      </c>
      <c r="N11" s="23">
        <f t="shared" si="1"/>
        <v>426.17449664429535</v>
      </c>
      <c r="O11" s="23">
        <f t="shared" si="2"/>
        <v>42617.449664429536</v>
      </c>
      <c r="P11" s="34">
        <f t="shared" si="3"/>
        <v>0.42617449664429535</v>
      </c>
      <c r="Q11" s="57"/>
    </row>
    <row r="12" spans="1:17" ht="15" customHeight="1" x14ac:dyDescent="0.25">
      <c r="A12" s="4"/>
      <c r="B12" s="60" t="s">
        <v>14</v>
      </c>
      <c r="C12" s="32" t="s">
        <v>27</v>
      </c>
      <c r="D12" s="25">
        <v>0.50929999999999997</v>
      </c>
      <c r="E12" s="26">
        <v>8.4</v>
      </c>
      <c r="F12" s="18">
        <f t="shared" si="5"/>
        <v>14.431572746907523</v>
      </c>
      <c r="G12" s="10">
        <f>AVERAGE(F12:F13)</f>
        <v>14.614999746118462</v>
      </c>
      <c r="H12" s="11"/>
      <c r="J12" s="58" t="s">
        <v>28</v>
      </c>
      <c r="K12" s="17">
        <v>1.0118</v>
      </c>
      <c r="L12" s="19">
        <v>0.255</v>
      </c>
      <c r="M12" s="49">
        <f t="shared" si="0"/>
        <v>192.9</v>
      </c>
      <c r="N12" s="23">
        <f t="shared" si="1"/>
        <v>190.65032615141331</v>
      </c>
      <c r="O12" s="23">
        <f t="shared" si="2"/>
        <v>19065.032615141332</v>
      </c>
      <c r="P12" s="34">
        <f t="shared" si="3"/>
        <v>0.19065032615141331</v>
      </c>
      <c r="Q12" s="56">
        <f t="shared" si="4"/>
        <v>0.18076694999011661</v>
      </c>
    </row>
    <row r="13" spans="1:17" ht="15" customHeight="1" x14ac:dyDescent="0.25">
      <c r="A13" s="4"/>
      <c r="B13" s="60"/>
      <c r="C13" s="32" t="s">
        <v>20</v>
      </c>
      <c r="D13" s="25">
        <v>0.50849999999999995</v>
      </c>
      <c r="E13" s="26">
        <v>8.6</v>
      </c>
      <c r="F13" s="18">
        <f t="shared" si="5"/>
        <v>14.798426745329401</v>
      </c>
      <c r="G13" s="14"/>
      <c r="H13" s="21"/>
      <c r="J13" s="59"/>
      <c r="K13" s="17">
        <v>1.0118</v>
      </c>
      <c r="L13" s="19">
        <v>0.23499999999999999</v>
      </c>
      <c r="M13" s="49">
        <f t="shared" si="0"/>
        <v>172.9</v>
      </c>
      <c r="N13" s="23">
        <f t="shared" si="1"/>
        <v>170.88357382881992</v>
      </c>
      <c r="O13" s="23">
        <f t="shared" si="2"/>
        <v>17088.357382881994</v>
      </c>
      <c r="P13" s="34">
        <f t="shared" si="3"/>
        <v>0.17088357382881994</v>
      </c>
      <c r="Q13" s="57"/>
    </row>
    <row r="14" spans="1:17" ht="15" customHeight="1" x14ac:dyDescent="0.25">
      <c r="A14" s="4"/>
      <c r="B14" s="60" t="s">
        <v>15</v>
      </c>
      <c r="C14" s="32" t="s">
        <v>21</v>
      </c>
      <c r="D14" s="27">
        <v>0.50660000000000005</v>
      </c>
      <c r="E14" s="28">
        <v>9</v>
      </c>
      <c r="F14" s="18">
        <f t="shared" si="5"/>
        <v>15.544808527437823</v>
      </c>
      <c r="G14" s="10">
        <f>AVERAGE(F14:F15)</f>
        <v>15.687841825174173</v>
      </c>
      <c r="H14" s="11"/>
      <c r="J14" s="58" t="s">
        <v>15</v>
      </c>
      <c r="K14" s="17">
        <v>1.0115000000000001</v>
      </c>
      <c r="L14" s="22">
        <v>0.37</v>
      </c>
      <c r="M14" s="49">
        <f t="shared" si="0"/>
        <v>307.89999999999998</v>
      </c>
      <c r="N14" s="23">
        <f t="shared" si="1"/>
        <v>304.39940682155213</v>
      </c>
      <c r="O14" s="23">
        <f t="shared" si="2"/>
        <v>30439.940682155215</v>
      </c>
      <c r="P14" s="34">
        <f t="shared" si="3"/>
        <v>0.30439940682155214</v>
      </c>
      <c r="Q14" s="56">
        <f t="shared" si="4"/>
        <v>0.29846762234305485</v>
      </c>
    </row>
    <row r="15" spans="1:17" ht="15" customHeight="1" x14ac:dyDescent="0.25">
      <c r="A15" s="4"/>
      <c r="B15" s="60"/>
      <c r="C15" s="32" t="s">
        <v>22</v>
      </c>
      <c r="D15" s="25">
        <v>0.50849999999999995</v>
      </c>
      <c r="E15" s="28">
        <v>9.1999999999999993</v>
      </c>
      <c r="F15" s="18">
        <f t="shared" si="5"/>
        <v>15.830875122910523</v>
      </c>
      <c r="G15" s="20"/>
      <c r="H15" s="21"/>
      <c r="J15" s="59"/>
      <c r="K15" s="17">
        <v>1.0115000000000001</v>
      </c>
      <c r="L15" s="19">
        <v>0.35799999999999998</v>
      </c>
      <c r="M15" s="49">
        <f t="shared" si="0"/>
        <v>295.89999999999998</v>
      </c>
      <c r="N15" s="23">
        <f t="shared" si="1"/>
        <v>292.53583786455755</v>
      </c>
      <c r="O15" s="23">
        <f t="shared" si="2"/>
        <v>29253.583786455754</v>
      </c>
      <c r="P15" s="34">
        <f t="shared" si="3"/>
        <v>0.29253583786455756</v>
      </c>
      <c r="Q15" s="57"/>
    </row>
    <row r="16" spans="1:17" ht="15" customHeight="1" x14ac:dyDescent="0.25">
      <c r="A16" s="4"/>
      <c r="B16" s="60" t="s">
        <v>16</v>
      </c>
      <c r="C16" s="32" t="s">
        <v>23</v>
      </c>
      <c r="D16" s="33">
        <v>0.50449999999999995</v>
      </c>
      <c r="E16" s="32">
        <v>8.6999999999999993</v>
      </c>
      <c r="F16" s="18">
        <f t="shared" si="5"/>
        <v>15.089197224975225</v>
      </c>
      <c r="G16" s="10">
        <f>AVERAGE(F16:F17)</f>
        <v>15.207815172997169</v>
      </c>
      <c r="H16" s="11"/>
      <c r="J16" s="58" t="s">
        <v>16</v>
      </c>
      <c r="K16" s="17">
        <v>1.0054000000000001</v>
      </c>
      <c r="L16" s="19">
        <v>0.77400000000000002</v>
      </c>
      <c r="M16" s="49">
        <f t="shared" si="0"/>
        <v>711.9</v>
      </c>
      <c r="N16" s="23">
        <f t="shared" si="1"/>
        <v>708.07638750745969</v>
      </c>
      <c r="O16" s="23">
        <f t="shared" si="2"/>
        <v>70807.638750745973</v>
      </c>
      <c r="P16" s="34">
        <f t="shared" si="3"/>
        <v>0.70807638750745983</v>
      </c>
      <c r="Q16" s="56">
        <f t="shared" si="4"/>
        <v>0.66033419534513627</v>
      </c>
    </row>
    <row r="17" spans="1:17" ht="15" customHeight="1" x14ac:dyDescent="0.25">
      <c r="A17" s="4"/>
      <c r="B17" s="61"/>
      <c r="C17" s="32" t="s">
        <v>24</v>
      </c>
      <c r="D17" s="33">
        <v>0.50239999999999996</v>
      </c>
      <c r="E17" s="39">
        <v>8.8000000000000007</v>
      </c>
      <c r="F17" s="18">
        <f t="shared" si="5"/>
        <v>15.326433121019111</v>
      </c>
      <c r="G17" s="20"/>
      <c r="H17" s="21"/>
      <c r="J17" s="59"/>
      <c r="K17" s="17">
        <v>1.0054000000000001</v>
      </c>
      <c r="L17" s="19">
        <v>0.67800000000000005</v>
      </c>
      <c r="M17" s="49">
        <f t="shared" si="0"/>
        <v>615.9</v>
      </c>
      <c r="N17" s="23">
        <f t="shared" si="1"/>
        <v>612.59200318281273</v>
      </c>
      <c r="O17" s="23">
        <f t="shared" si="2"/>
        <v>61259.200318281277</v>
      </c>
      <c r="P17" s="34">
        <f t="shared" si="3"/>
        <v>0.61259200318281282</v>
      </c>
      <c r="Q17" s="57"/>
    </row>
    <row r="18" spans="1:17" x14ac:dyDescent="0.25">
      <c r="A18" s="4"/>
      <c r="B18" s="62" t="s">
        <v>17</v>
      </c>
      <c r="C18" s="32" t="s">
        <v>25</v>
      </c>
      <c r="D18" s="31">
        <v>0.50990000000000002</v>
      </c>
      <c r="E18" s="32">
        <v>10.3</v>
      </c>
      <c r="F18" s="18">
        <f t="shared" si="5"/>
        <v>17.675034320454994</v>
      </c>
      <c r="G18" s="10">
        <f>AVERAGE(F18:F19)</f>
        <v>17.77485756486313</v>
      </c>
      <c r="H18" s="11"/>
      <c r="J18" s="58" t="s">
        <v>17</v>
      </c>
      <c r="K18" s="17">
        <v>1.0065</v>
      </c>
      <c r="L18" s="19">
        <v>0.90800000000000003</v>
      </c>
      <c r="M18" s="49">
        <f t="shared" si="0"/>
        <v>845.9</v>
      </c>
      <c r="N18" s="23">
        <f t="shared" si="1"/>
        <v>840.43715846994542</v>
      </c>
      <c r="O18" s="23">
        <f t="shared" si="2"/>
        <v>84043.715846994543</v>
      </c>
      <c r="P18" s="34">
        <f t="shared" si="3"/>
        <v>0.84043715846994549</v>
      </c>
      <c r="Q18" s="56">
        <f t="shared" si="4"/>
        <v>0.78628912071535018</v>
      </c>
    </row>
    <row r="19" spans="1:17" x14ac:dyDescent="0.25">
      <c r="A19" s="4"/>
      <c r="B19" s="62"/>
      <c r="C19" s="32" t="s">
        <v>26</v>
      </c>
      <c r="D19" s="40">
        <v>0.5091</v>
      </c>
      <c r="E19" s="32">
        <v>10.4</v>
      </c>
      <c r="F19" s="40">
        <f t="shared" si="5"/>
        <v>17.874680809271265</v>
      </c>
      <c r="I19" s="16"/>
      <c r="J19" s="59"/>
      <c r="K19" s="17">
        <v>1.0065</v>
      </c>
      <c r="L19" s="19">
        <v>0.79900000000000004</v>
      </c>
      <c r="M19" s="49">
        <f t="shared" si="0"/>
        <v>736.9</v>
      </c>
      <c r="N19" s="23">
        <f t="shared" si="1"/>
        <v>732.14108296075506</v>
      </c>
      <c r="O19" s="23">
        <f t="shared" si="2"/>
        <v>73214.108296075501</v>
      </c>
      <c r="P19" s="34">
        <f t="shared" si="3"/>
        <v>0.73214108296075497</v>
      </c>
      <c r="Q19" s="57"/>
    </row>
    <row r="20" spans="1:17" ht="15.75" customHeight="1" x14ac:dyDescent="0.25">
      <c r="M20" s="15"/>
    </row>
    <row r="21" spans="1:17" x14ac:dyDescent="0.25">
      <c r="D21" s="51"/>
    </row>
    <row r="22" spans="1:17" x14ac:dyDescent="0.25">
      <c r="D22" s="51"/>
    </row>
    <row r="23" spans="1:17" ht="15" customHeight="1" x14ac:dyDescent="0.25"/>
  </sheetData>
  <sheetProtection selectLockedCells="1" selectUnlockedCells="1"/>
  <mergeCells count="24">
    <mergeCell ref="B12:B13"/>
    <mergeCell ref="B4:D4"/>
    <mergeCell ref="J10:J11"/>
    <mergeCell ref="J12:J13"/>
    <mergeCell ref="Q10:Q11"/>
    <mergeCell ref="Q12:Q13"/>
    <mergeCell ref="Q14:Q15"/>
    <mergeCell ref="B18:B19"/>
    <mergeCell ref="Q16:Q17"/>
    <mergeCell ref="E4:O4"/>
    <mergeCell ref="B5:C5"/>
    <mergeCell ref="B6:B7"/>
    <mergeCell ref="B8:B9"/>
    <mergeCell ref="B10:B11"/>
    <mergeCell ref="Q18:Q19"/>
    <mergeCell ref="J6:J7"/>
    <mergeCell ref="J8:J9"/>
    <mergeCell ref="J14:J15"/>
    <mergeCell ref="J16:J17"/>
    <mergeCell ref="B14:B15"/>
    <mergeCell ref="B16:B17"/>
    <mergeCell ref="J18:J19"/>
    <mergeCell ref="Q6:Q7"/>
    <mergeCell ref="Q8:Q9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Planilla H. QUINOA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</dc:creator>
  <cp:lastModifiedBy>Alex GG</cp:lastModifiedBy>
  <dcterms:created xsi:type="dcterms:W3CDTF">2017-03-13T19:46:48Z</dcterms:created>
  <dcterms:modified xsi:type="dcterms:W3CDTF">2017-09-22T11:51:17Z</dcterms:modified>
</cp:coreProperties>
</file>