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harinirina/Documents/Immune_Waning/VASIL_Extra/data/"/>
    </mc:Choice>
  </mc:AlternateContent>
  <xr:revisionPtr revIDLastSave="0" documentId="13_ncr:1_{328FE6AD-8667-AB41-95BD-2DE141AF19D1}" xr6:coauthVersionLast="47" xr6:coauthVersionMax="47" xr10:uidLastSave="{00000000-0000-0000-0000-000000000000}"/>
  <bookViews>
    <workbookView xWindow="33980" yWindow="780" windowWidth="46380" windowHeight="258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7" i="1" l="1"/>
  <c r="I47" i="1"/>
  <c r="G47" i="1"/>
  <c r="D47" i="1"/>
  <c r="E47" i="1"/>
  <c r="K46" i="1"/>
  <c r="I46" i="1"/>
  <c r="G46" i="1"/>
  <c r="E46" i="1"/>
  <c r="D46" i="1"/>
  <c r="K44" i="1"/>
  <c r="K43" i="1"/>
  <c r="K42" i="1"/>
  <c r="I44" i="1"/>
  <c r="I43" i="1"/>
  <c r="I42" i="1"/>
  <c r="G44" i="1"/>
  <c r="G43" i="1"/>
  <c r="G42" i="1"/>
  <c r="E42" i="1"/>
  <c r="E43" i="1"/>
  <c r="E44" i="1"/>
  <c r="D42" i="1"/>
  <c r="D43" i="1"/>
  <c r="D44" i="1"/>
  <c r="K39" i="1"/>
  <c r="K40" i="1"/>
  <c r="K41" i="1"/>
  <c r="I39" i="1"/>
  <c r="I40" i="1"/>
  <c r="I41" i="1"/>
  <c r="G39" i="1"/>
  <c r="G40" i="1"/>
  <c r="G41" i="1"/>
  <c r="E39" i="1"/>
  <c r="E40" i="1"/>
  <c r="E41" i="1"/>
  <c r="D40" i="1"/>
  <c r="D41" i="1"/>
  <c r="D39" i="1"/>
  <c r="K37" i="1"/>
  <c r="I37" i="1"/>
  <c r="G37" i="1"/>
  <c r="E37" i="1"/>
  <c r="D37" i="1" s="1"/>
  <c r="K36" i="1"/>
  <c r="I36" i="1"/>
  <c r="G36" i="1"/>
  <c r="E36" i="1"/>
  <c r="D36" i="1" s="1"/>
  <c r="J34" i="1"/>
  <c r="H34" i="1"/>
  <c r="F34" i="1"/>
  <c r="E34" i="1"/>
  <c r="D34" i="1"/>
  <c r="J33" i="1"/>
  <c r="H33" i="1"/>
  <c r="F33" i="1"/>
  <c r="E33" i="1"/>
  <c r="D33" i="1" s="1"/>
  <c r="J32" i="1"/>
  <c r="H32" i="1"/>
  <c r="F32" i="1"/>
  <c r="E32" i="1"/>
  <c r="D32" i="1" s="1"/>
  <c r="J31" i="1"/>
  <c r="H31" i="1"/>
  <c r="F31" i="1"/>
  <c r="E31" i="1"/>
  <c r="D31" i="1" s="1"/>
  <c r="J30" i="1"/>
  <c r="H30" i="1"/>
  <c r="F30" i="1"/>
  <c r="E30" i="1"/>
  <c r="D30" i="1" s="1"/>
  <c r="J29" i="1"/>
  <c r="H29" i="1"/>
  <c r="F29" i="1"/>
  <c r="E29" i="1"/>
  <c r="D29" i="1"/>
  <c r="J28" i="1"/>
  <c r="H28" i="1"/>
  <c r="F28" i="1"/>
  <c r="E28" i="1"/>
  <c r="D28" i="1" s="1"/>
  <c r="J26" i="1"/>
  <c r="H26" i="1"/>
  <c r="F26" i="1"/>
  <c r="B26" i="1"/>
  <c r="A26" i="1"/>
  <c r="J25" i="1"/>
  <c r="H25" i="1"/>
  <c r="F25" i="1"/>
  <c r="B25" i="1"/>
  <c r="A25" i="1"/>
  <c r="J24" i="1"/>
  <c r="H24" i="1"/>
  <c r="F24" i="1"/>
  <c r="B24" i="1"/>
  <c r="A24" i="1"/>
  <c r="J23" i="1"/>
  <c r="H23" i="1"/>
  <c r="F23" i="1"/>
  <c r="B23" i="1"/>
  <c r="A23" i="1"/>
  <c r="J22" i="1"/>
  <c r="H22" i="1"/>
  <c r="F22" i="1"/>
  <c r="B22" i="1"/>
  <c r="A22" i="1"/>
  <c r="J20" i="1"/>
  <c r="H20" i="1"/>
  <c r="F20" i="1"/>
  <c r="B20" i="1"/>
  <c r="A20" i="1"/>
  <c r="J19" i="1"/>
  <c r="H19" i="1"/>
  <c r="F19" i="1"/>
  <c r="B19" i="1"/>
  <c r="A19" i="1"/>
  <c r="J18" i="1"/>
  <c r="H18" i="1"/>
  <c r="F18" i="1"/>
  <c r="B18" i="1"/>
  <c r="A18" i="1"/>
  <c r="J17" i="1"/>
  <c r="H17" i="1"/>
  <c r="F17" i="1"/>
  <c r="B17" i="1"/>
  <c r="A17" i="1"/>
  <c r="J16" i="1"/>
  <c r="H16" i="1"/>
  <c r="F16" i="1"/>
  <c r="B16" i="1"/>
  <c r="A16" i="1"/>
  <c r="J15" i="1"/>
  <c r="H15" i="1"/>
  <c r="F15" i="1"/>
  <c r="B15" i="1"/>
  <c r="A15" i="1"/>
  <c r="J14" i="1"/>
  <c r="H14" i="1"/>
  <c r="F14" i="1"/>
  <c r="B14" i="1"/>
  <c r="A14" i="1"/>
  <c r="J13" i="1"/>
  <c r="H13" i="1"/>
  <c r="F13" i="1"/>
  <c r="B13" i="1"/>
  <c r="A13" i="1"/>
  <c r="J12" i="1"/>
  <c r="H12" i="1"/>
  <c r="F12" i="1"/>
  <c r="B12" i="1"/>
  <c r="A12" i="1"/>
  <c r="J11" i="1"/>
  <c r="H11" i="1"/>
  <c r="F11" i="1"/>
  <c r="B11" i="1"/>
  <c r="A11" i="1"/>
  <c r="J9" i="1"/>
  <c r="H9" i="1"/>
  <c r="F9" i="1"/>
  <c r="B9" i="1"/>
  <c r="A9" i="1"/>
  <c r="J8" i="1"/>
  <c r="H8" i="1"/>
  <c r="F8" i="1"/>
  <c r="B8" i="1"/>
  <c r="A8" i="1"/>
  <c r="J7" i="1"/>
  <c r="H7" i="1"/>
  <c r="F7" i="1"/>
  <c r="B7" i="1"/>
  <c r="A7" i="1"/>
  <c r="J6" i="1"/>
  <c r="H6" i="1"/>
  <c r="F6" i="1"/>
  <c r="B6" i="1"/>
  <c r="A6" i="1"/>
  <c r="J5" i="1"/>
  <c r="H5" i="1"/>
  <c r="F5" i="1"/>
  <c r="B5" i="1"/>
  <c r="A5" i="1"/>
  <c r="J4" i="1"/>
  <c r="H4" i="1"/>
  <c r="F4" i="1"/>
  <c r="B4" i="1"/>
  <c r="A4" i="1"/>
  <c r="J3" i="1"/>
  <c r="H3" i="1"/>
  <c r="F3" i="1"/>
  <c r="B3" i="1"/>
  <c r="A3" i="1"/>
  <c r="J2" i="1"/>
  <c r="H2" i="1"/>
  <c r="F2" i="1"/>
  <c r="B2" i="1"/>
  <c r="A2" i="1"/>
</calcChain>
</file>

<file path=xl/sharedStrings.xml><?xml version="1.0" encoding="utf-8"?>
<sst xmlns="http://schemas.openxmlformats.org/spreadsheetml/2006/main" count="379" uniqueCount="80">
  <si>
    <t>Days (start)</t>
  </si>
  <si>
    <t>Days (end)</t>
  </si>
  <si>
    <t>Days (ranges)</t>
  </si>
  <si>
    <t>Days (Mid)</t>
  </si>
  <si>
    <t>Days Err (+/-)</t>
  </si>
  <si>
    <t>VE (value - %)</t>
  </si>
  <si>
    <t>VE (value)</t>
  </si>
  <si>
    <t>VE (Lower CI - %)</t>
  </si>
  <si>
    <t>VE (Lower CI)</t>
  </si>
  <si>
    <t>VE (Upper CI - %)</t>
  </si>
  <si>
    <t>VE (Upper CI)</t>
  </si>
  <si>
    <t>Source</t>
  </si>
  <si>
    <t>Vaccine</t>
  </si>
  <si>
    <t>Disease Status</t>
  </si>
  <si>
    <t>Region</t>
  </si>
  <si>
    <t>Study Design</t>
  </si>
  <si>
    <t>Collection (Start)</t>
  </si>
  <si>
    <t>Collection (Ends)</t>
  </si>
  <si>
    <t>Method</t>
  </si>
  <si>
    <t>1 - 30</t>
  </si>
  <si>
    <t>Hansen et al. 2022</t>
  </si>
  <si>
    <t>Pfizer</t>
  </si>
  <si>
    <t>Any infection</t>
  </si>
  <si>
    <t>Denmark</t>
  </si>
  <si>
    <t>Test-negative case-control</t>
  </si>
  <si>
    <t>November 20, 2021</t>
  </si>
  <si>
    <t>December 2, 2021</t>
  </si>
  <si>
    <t>(1 - HR)</t>
  </si>
  <si>
    <t>31 – 60</t>
  </si>
  <si>
    <t>61 – 90</t>
  </si>
  <si>
    <t>91 – 150</t>
  </si>
  <si>
    <t>1 – 30</t>
  </si>
  <si>
    <t>Moderna</t>
  </si>
  <si>
    <t>14 – 30</t>
  </si>
  <si>
    <t>Gram et al. 2022</t>
  </si>
  <si>
    <t>Moderna/Pfizer (18-59 yo)</t>
  </si>
  <si>
    <t>July 4, 2021</t>
  </si>
  <si>
    <t>91 – 120</t>
  </si>
  <si>
    <t>120 – 149</t>
  </si>
  <si>
    <t>28 – 35</t>
  </si>
  <si>
    <t>Tartof et al. 2021</t>
  </si>
  <si>
    <t>USA</t>
  </si>
  <si>
    <t>Retrospective cohort</t>
  </si>
  <si>
    <t>December 14, 2020</t>
  </si>
  <si>
    <t>August 8, 2021</t>
  </si>
  <si>
    <t>(1 - Adjusted HR)</t>
  </si>
  <si>
    <t>56 – 63</t>
  </si>
  <si>
    <t>84 – 91</t>
  </si>
  <si>
    <t>112 – 119</t>
  </si>
  <si>
    <t>140 – 147</t>
  </si>
  <si>
    <t>41 – 91</t>
  </si>
  <si>
    <t>Rev. Feikin et al.2022 (Goldberg et al. 2021)</t>
  </si>
  <si>
    <t>Israel</t>
  </si>
  <si>
    <t>July 11, 2021</t>
  </si>
  <si>
    <t>July 31, 2021</t>
  </si>
  <si>
    <t>Rate of confirmed infection</t>
  </si>
  <si>
    <t>72 – 121</t>
  </si>
  <si>
    <t>102 – 137</t>
  </si>
  <si>
    <t>118 – 152</t>
  </si>
  <si>
    <t>133 – 166</t>
  </si>
  <si>
    <t>147 – 180</t>
  </si>
  <si>
    <t>161 – 196</t>
  </si>
  <si>
    <t>14 – 90</t>
  </si>
  <si>
    <t>Rev. Feikin et al.2022 (Poukka al. 2020)</t>
  </si>
  <si>
    <t>Astrazeneca</t>
  </si>
  <si>
    <t>Finland</t>
  </si>
  <si>
    <t>June 21, 2021</t>
  </si>
  <si>
    <t>August 26, 2021</t>
  </si>
  <si>
    <t>91 – 180</t>
  </si>
  <si>
    <t>154 – 170</t>
  </si>
  <si>
    <t>171 – 200</t>
  </si>
  <si>
    <t>201 – 230</t>
  </si>
  <si>
    <t>(1-HR)</t>
  </si>
  <si>
    <t>Moderna/Pfizer (&gt;60 yo)</t>
  </si>
  <si>
    <t>141 – 170</t>
  </si>
  <si>
    <t xml:space="preserve">Hansen et al. 2022 </t>
  </si>
  <si>
    <t>After 3rd doses Mo/Pf (18-59 yo)</t>
  </si>
  <si>
    <t>After 3rd doses Mo/Pf (&gt;60 yo)</t>
  </si>
  <si>
    <t>After booster doses (Pfizer)</t>
  </si>
  <si>
    <t>After booster doses (Moderna)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</si>
</sst>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topLeftCell="F1" zoomScale="130" zoomScaleNormal="130" workbookViewId="0">
      <selection activeCell="Q49" sqref="Q49"/>
    </sheetView>
  </sheetViews>
  <sheetFormatPr baseColWidth="10" defaultColWidth="8.5" defaultRowHeight="15" x14ac:dyDescent="0.2"/>
  <cols>
    <col min="1" max="2" width="12.5" customWidth="1"/>
    <col min="3" max="4" width="14" customWidth="1"/>
    <col min="5" max="5" width="18.5" customWidth="1"/>
    <col min="6" max="6" width="20.1640625" customWidth="1"/>
    <col min="7" max="7" width="14.6640625" customWidth="1"/>
    <col min="8" max="8" width="16" customWidth="1"/>
    <col min="9" max="10" width="16.5" customWidth="1"/>
    <col min="11" max="11" width="14.1640625" customWidth="1"/>
    <col min="12" max="12" width="43.5" customWidth="1"/>
    <col min="13" max="13" width="27.6640625" customWidth="1"/>
    <col min="14" max="14" width="22" customWidth="1"/>
    <col min="15" max="15" width="19.33203125" customWidth="1"/>
    <col min="16" max="16" width="23.33203125" customWidth="1"/>
    <col min="17" max="17" width="20.83203125" customWidth="1"/>
    <col min="18" max="18" width="19.6640625" customWidth="1"/>
    <col min="19" max="19" width="25.6640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2">
        <f t="shared" ref="A2:A9" si="0">D2 - E2</f>
        <v>1</v>
      </c>
      <c r="B2" s="2">
        <f t="shared" ref="B2:B9" si="1">D2 + E2</f>
        <v>30</v>
      </c>
      <c r="C2" s="3" t="s">
        <v>19</v>
      </c>
      <c r="D2">
        <v>15.5</v>
      </c>
      <c r="E2">
        <v>14.5</v>
      </c>
      <c r="F2">
        <f t="shared" ref="F2:F9" si="2">(G2)*100</f>
        <v>86.7</v>
      </c>
      <c r="G2">
        <v>0.86699999999999999</v>
      </c>
      <c r="H2">
        <f t="shared" ref="H2:H9" si="3">I2*100</f>
        <v>84.6</v>
      </c>
      <c r="I2">
        <v>0.84599999999999997</v>
      </c>
      <c r="J2">
        <f t="shared" ref="J2:J9" si="4">K2*100</f>
        <v>88.6</v>
      </c>
      <c r="K2">
        <v>0.88600000000000001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</row>
    <row r="3" spans="1:19" x14ac:dyDescent="0.2">
      <c r="A3" s="2">
        <f t="shared" si="0"/>
        <v>31</v>
      </c>
      <c r="B3" s="2">
        <f t="shared" si="1"/>
        <v>60</v>
      </c>
      <c r="C3" s="3" t="s">
        <v>28</v>
      </c>
      <c r="D3">
        <v>45.5</v>
      </c>
      <c r="E3">
        <v>14.5</v>
      </c>
      <c r="F3">
        <f t="shared" si="2"/>
        <v>80.900000000000006</v>
      </c>
      <c r="G3">
        <v>0.80900000000000005</v>
      </c>
      <c r="H3">
        <f t="shared" si="3"/>
        <v>79</v>
      </c>
      <c r="I3">
        <v>0.79</v>
      </c>
      <c r="J3">
        <f t="shared" si="4"/>
        <v>82.6</v>
      </c>
      <c r="K3">
        <v>0.82599999999999996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</row>
    <row r="4" spans="1:19" x14ac:dyDescent="0.2">
      <c r="A4" s="2">
        <f t="shared" si="0"/>
        <v>61</v>
      </c>
      <c r="B4" s="2">
        <f t="shared" si="1"/>
        <v>90</v>
      </c>
      <c r="C4" s="3" t="s">
        <v>29</v>
      </c>
      <c r="D4">
        <v>75.5</v>
      </c>
      <c r="E4">
        <v>14.5</v>
      </c>
      <c r="F4">
        <f t="shared" si="2"/>
        <v>72.8</v>
      </c>
      <c r="G4">
        <v>0.72799999999999998</v>
      </c>
      <c r="H4">
        <f t="shared" si="3"/>
        <v>71.7</v>
      </c>
      <c r="I4">
        <v>0.71699999999999997</v>
      </c>
      <c r="J4">
        <f t="shared" si="4"/>
        <v>73.8</v>
      </c>
      <c r="K4">
        <v>0.73799999999999999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27</v>
      </c>
    </row>
    <row r="5" spans="1:19" x14ac:dyDescent="0.2">
      <c r="A5" s="2">
        <f t="shared" si="0"/>
        <v>91</v>
      </c>
      <c r="B5" s="2">
        <f t="shared" si="1"/>
        <v>150</v>
      </c>
      <c r="C5" s="3" t="s">
        <v>30</v>
      </c>
      <c r="D5">
        <v>120.5</v>
      </c>
      <c r="E5">
        <v>29.5</v>
      </c>
      <c r="F5">
        <f t="shared" si="2"/>
        <v>53.800000000000004</v>
      </c>
      <c r="G5">
        <v>0.53800000000000003</v>
      </c>
      <c r="H5">
        <f t="shared" si="3"/>
        <v>52.900000000000006</v>
      </c>
      <c r="I5">
        <v>0.52900000000000003</v>
      </c>
      <c r="J5">
        <f t="shared" si="4"/>
        <v>54.6</v>
      </c>
      <c r="K5">
        <v>0.54600000000000004</v>
      </c>
      <c r="L5" t="s">
        <v>20</v>
      </c>
      <c r="M5" t="s">
        <v>21</v>
      </c>
      <c r="N5" t="s">
        <v>22</v>
      </c>
      <c r="O5" t="s">
        <v>23</v>
      </c>
      <c r="P5" t="s">
        <v>24</v>
      </c>
      <c r="Q5" t="s">
        <v>25</v>
      </c>
      <c r="R5" t="s">
        <v>26</v>
      </c>
      <c r="S5" t="s">
        <v>27</v>
      </c>
    </row>
    <row r="6" spans="1:19" x14ac:dyDescent="0.2">
      <c r="A6" s="2">
        <f t="shared" si="0"/>
        <v>1</v>
      </c>
      <c r="B6" s="2">
        <f t="shared" si="1"/>
        <v>30</v>
      </c>
      <c r="C6" s="3" t="s">
        <v>31</v>
      </c>
      <c r="D6">
        <v>15.5</v>
      </c>
      <c r="E6">
        <v>14.5</v>
      </c>
      <c r="F6">
        <f t="shared" si="2"/>
        <v>88.2</v>
      </c>
      <c r="G6">
        <v>0.88200000000000001</v>
      </c>
      <c r="H6">
        <f t="shared" si="3"/>
        <v>83.1</v>
      </c>
      <c r="I6">
        <v>0.83099999999999996</v>
      </c>
      <c r="J6">
        <f t="shared" si="4"/>
        <v>91.8</v>
      </c>
      <c r="K6">
        <v>0.91800000000000004</v>
      </c>
      <c r="L6" t="s">
        <v>20</v>
      </c>
      <c r="M6" t="s">
        <v>32</v>
      </c>
      <c r="N6" t="s">
        <v>22</v>
      </c>
      <c r="O6" t="s">
        <v>23</v>
      </c>
      <c r="P6" t="s">
        <v>24</v>
      </c>
      <c r="Q6" t="s">
        <v>25</v>
      </c>
      <c r="R6" t="s">
        <v>26</v>
      </c>
      <c r="S6" t="s">
        <v>27</v>
      </c>
    </row>
    <row r="7" spans="1:19" x14ac:dyDescent="0.2">
      <c r="A7" s="2">
        <f t="shared" si="0"/>
        <v>31</v>
      </c>
      <c r="B7" s="2">
        <f t="shared" si="1"/>
        <v>60</v>
      </c>
      <c r="C7" s="3" t="s">
        <v>28</v>
      </c>
      <c r="D7">
        <v>45.5</v>
      </c>
      <c r="E7">
        <v>14.5</v>
      </c>
      <c r="F7">
        <f t="shared" si="2"/>
        <v>81.5</v>
      </c>
      <c r="G7">
        <v>0.81499999999999995</v>
      </c>
      <c r="H7">
        <f t="shared" si="3"/>
        <v>77.7</v>
      </c>
      <c r="I7">
        <v>0.77700000000000002</v>
      </c>
      <c r="J7">
        <f t="shared" si="4"/>
        <v>84.6</v>
      </c>
      <c r="K7">
        <v>0.84599999999999997</v>
      </c>
      <c r="L7" t="s">
        <v>20</v>
      </c>
      <c r="M7" t="s">
        <v>32</v>
      </c>
      <c r="N7" t="s">
        <v>22</v>
      </c>
      <c r="O7" t="s">
        <v>23</v>
      </c>
      <c r="P7" t="s">
        <v>24</v>
      </c>
      <c r="Q7" t="s">
        <v>25</v>
      </c>
      <c r="R7" t="s">
        <v>26</v>
      </c>
      <c r="S7" t="s">
        <v>27</v>
      </c>
    </row>
    <row r="8" spans="1:19" x14ac:dyDescent="0.2">
      <c r="A8" s="2">
        <f t="shared" si="0"/>
        <v>61</v>
      </c>
      <c r="B8" s="2">
        <f t="shared" si="1"/>
        <v>90</v>
      </c>
      <c r="C8" s="3" t="s">
        <v>29</v>
      </c>
      <c r="D8">
        <v>75.5</v>
      </c>
      <c r="E8">
        <v>14.5</v>
      </c>
      <c r="F8">
        <f t="shared" si="2"/>
        <v>72.2</v>
      </c>
      <c r="G8">
        <v>0.72199999999999998</v>
      </c>
      <c r="H8">
        <f t="shared" si="3"/>
        <v>70.399999999999991</v>
      </c>
      <c r="I8">
        <v>0.70399999999999996</v>
      </c>
      <c r="J8">
        <f t="shared" si="4"/>
        <v>74</v>
      </c>
      <c r="K8">
        <v>0.74</v>
      </c>
      <c r="L8" t="s">
        <v>20</v>
      </c>
      <c r="M8" t="s">
        <v>32</v>
      </c>
      <c r="N8" t="s">
        <v>22</v>
      </c>
      <c r="O8" t="s">
        <v>23</v>
      </c>
      <c r="P8" t="s">
        <v>24</v>
      </c>
      <c r="Q8" t="s">
        <v>25</v>
      </c>
      <c r="R8" t="s">
        <v>26</v>
      </c>
      <c r="S8" t="s">
        <v>27</v>
      </c>
    </row>
    <row r="9" spans="1:19" x14ac:dyDescent="0.2">
      <c r="A9" s="2">
        <f t="shared" si="0"/>
        <v>91</v>
      </c>
      <c r="B9" s="2">
        <f t="shared" si="1"/>
        <v>150</v>
      </c>
      <c r="C9" s="3" t="s">
        <v>30</v>
      </c>
      <c r="D9">
        <v>120.5</v>
      </c>
      <c r="E9">
        <v>29.5</v>
      </c>
      <c r="F9">
        <f t="shared" si="2"/>
        <v>65</v>
      </c>
      <c r="G9">
        <v>0.65</v>
      </c>
      <c r="H9">
        <f t="shared" si="3"/>
        <v>63.6</v>
      </c>
      <c r="I9">
        <v>0.63600000000000001</v>
      </c>
      <c r="J9">
        <f t="shared" si="4"/>
        <v>66.3</v>
      </c>
      <c r="K9">
        <v>0.66300000000000003</v>
      </c>
      <c r="L9" t="s">
        <v>20</v>
      </c>
      <c r="M9" t="s">
        <v>32</v>
      </c>
      <c r="N9" t="s">
        <v>22</v>
      </c>
      <c r="O9" t="s">
        <v>23</v>
      </c>
      <c r="P9" t="s">
        <v>24</v>
      </c>
      <c r="Q9" t="s">
        <v>25</v>
      </c>
      <c r="R9" t="s">
        <v>26</v>
      </c>
      <c r="S9" t="s">
        <v>27</v>
      </c>
    </row>
    <row r="10" spans="1:19" x14ac:dyDescent="0.2">
      <c r="A10" s="2"/>
      <c r="B10" s="2"/>
      <c r="C10" s="3"/>
    </row>
    <row r="11" spans="1:19" x14ac:dyDescent="0.2">
      <c r="A11" s="2">
        <f t="shared" ref="A11:A20" si="5">D11 - E11</f>
        <v>14</v>
      </c>
      <c r="B11" s="2">
        <f t="shared" ref="B11:B20" si="6">D11 + E11</f>
        <v>30</v>
      </c>
      <c r="C11" s="3" t="s">
        <v>33</v>
      </c>
      <c r="D11">
        <v>22</v>
      </c>
      <c r="E11">
        <v>8</v>
      </c>
      <c r="F11">
        <f t="shared" ref="F11:F20" si="7">(G11)*100</f>
        <v>92.2</v>
      </c>
      <c r="G11">
        <v>0.92200000000000004</v>
      </c>
      <c r="H11">
        <f t="shared" ref="H11:H20" si="8">I11*100</f>
        <v>91.8</v>
      </c>
      <c r="I11">
        <v>0.91800000000000004</v>
      </c>
      <c r="J11">
        <f t="shared" ref="J11:J20" si="9">K11*100</f>
        <v>92.600000000000009</v>
      </c>
      <c r="K11">
        <v>0.92600000000000005</v>
      </c>
      <c r="L11" t="s">
        <v>34</v>
      </c>
      <c r="M11" t="s">
        <v>35</v>
      </c>
      <c r="N11" t="s">
        <v>22</v>
      </c>
      <c r="O11" t="s">
        <v>23</v>
      </c>
      <c r="P11" t="s">
        <v>24</v>
      </c>
      <c r="Q11" t="s">
        <v>36</v>
      </c>
      <c r="R11" t="s">
        <v>25</v>
      </c>
      <c r="S11" t="s">
        <v>27</v>
      </c>
    </row>
    <row r="12" spans="1:19" x14ac:dyDescent="0.2">
      <c r="A12" s="2">
        <f t="shared" si="5"/>
        <v>31</v>
      </c>
      <c r="B12" s="2">
        <f t="shared" si="6"/>
        <v>60</v>
      </c>
      <c r="C12" s="3" t="s">
        <v>28</v>
      </c>
      <c r="D12">
        <v>45.5</v>
      </c>
      <c r="E12">
        <v>14.5</v>
      </c>
      <c r="F12">
        <f t="shared" si="7"/>
        <v>88.1</v>
      </c>
      <c r="G12">
        <v>0.88100000000000001</v>
      </c>
      <c r="H12">
        <f t="shared" si="8"/>
        <v>87.7</v>
      </c>
      <c r="I12">
        <v>0.877</v>
      </c>
      <c r="J12">
        <f t="shared" si="9"/>
        <v>88.5</v>
      </c>
      <c r="K12">
        <v>0.88500000000000001</v>
      </c>
      <c r="L12" t="s">
        <v>34</v>
      </c>
      <c r="M12" t="s">
        <v>35</v>
      </c>
      <c r="N12" t="s">
        <v>22</v>
      </c>
      <c r="O12" t="s">
        <v>23</v>
      </c>
      <c r="P12" t="s">
        <v>24</v>
      </c>
      <c r="Q12" t="s">
        <v>36</v>
      </c>
      <c r="R12" t="s">
        <v>25</v>
      </c>
      <c r="S12" t="s">
        <v>27</v>
      </c>
    </row>
    <row r="13" spans="1:19" x14ac:dyDescent="0.2">
      <c r="A13" s="2">
        <f t="shared" si="5"/>
        <v>61</v>
      </c>
      <c r="B13" s="2">
        <f t="shared" si="6"/>
        <v>90</v>
      </c>
      <c r="C13" s="3" t="s">
        <v>29</v>
      </c>
      <c r="D13">
        <v>75.5</v>
      </c>
      <c r="E13">
        <v>14.5</v>
      </c>
      <c r="F13">
        <f t="shared" si="7"/>
        <v>80.800000000000011</v>
      </c>
      <c r="G13">
        <v>0.80800000000000005</v>
      </c>
      <c r="H13">
        <f t="shared" si="8"/>
        <v>80.2</v>
      </c>
      <c r="I13">
        <v>0.80200000000000005</v>
      </c>
      <c r="J13">
        <f t="shared" si="9"/>
        <v>81.2</v>
      </c>
      <c r="K13">
        <v>0.81200000000000006</v>
      </c>
      <c r="L13" t="s">
        <v>34</v>
      </c>
      <c r="M13" t="s">
        <v>35</v>
      </c>
      <c r="N13" t="s">
        <v>22</v>
      </c>
      <c r="O13" t="s">
        <v>23</v>
      </c>
      <c r="P13" t="s">
        <v>24</v>
      </c>
      <c r="Q13" t="s">
        <v>36</v>
      </c>
      <c r="R13" t="s">
        <v>25</v>
      </c>
      <c r="S13" t="s">
        <v>27</v>
      </c>
    </row>
    <row r="14" spans="1:19" x14ac:dyDescent="0.2">
      <c r="A14" s="2">
        <f t="shared" si="5"/>
        <v>91</v>
      </c>
      <c r="B14" s="2">
        <f t="shared" si="6"/>
        <v>120</v>
      </c>
      <c r="C14" s="3" t="s">
        <v>37</v>
      </c>
      <c r="D14">
        <v>105.5</v>
      </c>
      <c r="E14">
        <v>14.5</v>
      </c>
      <c r="F14">
        <f t="shared" si="7"/>
        <v>72.2</v>
      </c>
      <c r="G14">
        <v>0.72199999999999998</v>
      </c>
      <c r="H14">
        <f t="shared" si="8"/>
        <v>71.5</v>
      </c>
      <c r="I14">
        <v>0.71499999999999997</v>
      </c>
      <c r="J14">
        <f t="shared" si="9"/>
        <v>72.8</v>
      </c>
      <c r="K14">
        <v>0.72799999999999998</v>
      </c>
      <c r="L14" t="s">
        <v>34</v>
      </c>
      <c r="M14" t="s">
        <v>35</v>
      </c>
      <c r="N14" t="s">
        <v>22</v>
      </c>
      <c r="O14" t="s">
        <v>23</v>
      </c>
      <c r="P14" t="s">
        <v>24</v>
      </c>
      <c r="Q14" t="s">
        <v>36</v>
      </c>
      <c r="R14" t="s">
        <v>25</v>
      </c>
      <c r="S14" t="s">
        <v>27</v>
      </c>
    </row>
    <row r="15" spans="1:19" x14ac:dyDescent="0.2">
      <c r="A15" s="2">
        <f t="shared" si="5"/>
        <v>120</v>
      </c>
      <c r="B15" s="2">
        <f t="shared" si="6"/>
        <v>149</v>
      </c>
      <c r="C15" s="3" t="s">
        <v>38</v>
      </c>
      <c r="D15">
        <v>134.5</v>
      </c>
      <c r="E15">
        <v>14.5</v>
      </c>
      <c r="F15">
        <f t="shared" si="7"/>
        <v>64.8</v>
      </c>
      <c r="G15">
        <v>0.64800000000000002</v>
      </c>
      <c r="H15">
        <f t="shared" si="8"/>
        <v>63.9</v>
      </c>
      <c r="I15">
        <v>0.63900000000000001</v>
      </c>
      <c r="J15">
        <f t="shared" si="9"/>
        <v>65.8</v>
      </c>
      <c r="K15">
        <v>0.65800000000000003</v>
      </c>
      <c r="L15" t="s">
        <v>34</v>
      </c>
      <c r="M15" t="s">
        <v>35</v>
      </c>
      <c r="N15" t="s">
        <v>22</v>
      </c>
      <c r="O15" t="s">
        <v>23</v>
      </c>
      <c r="P15" t="s">
        <v>24</v>
      </c>
      <c r="Q15" t="s">
        <v>36</v>
      </c>
      <c r="R15" t="s">
        <v>25</v>
      </c>
      <c r="S15" t="s">
        <v>27</v>
      </c>
    </row>
    <row r="16" spans="1:19" x14ac:dyDescent="0.2">
      <c r="A16" s="2">
        <f t="shared" si="5"/>
        <v>14</v>
      </c>
      <c r="B16" s="2">
        <f t="shared" si="6"/>
        <v>30</v>
      </c>
      <c r="C16" s="3" t="s">
        <v>33</v>
      </c>
      <c r="D16">
        <v>22</v>
      </c>
      <c r="E16">
        <v>8</v>
      </c>
      <c r="F16">
        <f t="shared" si="7"/>
        <v>82.3</v>
      </c>
      <c r="G16">
        <v>0.82299999999999995</v>
      </c>
      <c r="H16">
        <f t="shared" si="8"/>
        <v>75.5</v>
      </c>
      <c r="I16">
        <v>0.755</v>
      </c>
      <c r="J16">
        <f t="shared" si="9"/>
        <v>87.2</v>
      </c>
      <c r="K16">
        <v>0.872</v>
      </c>
      <c r="L16" t="s">
        <v>34</v>
      </c>
      <c r="M16" s="6" t="s">
        <v>73</v>
      </c>
      <c r="N16" t="s">
        <v>22</v>
      </c>
      <c r="O16" t="s">
        <v>23</v>
      </c>
      <c r="P16" t="s">
        <v>24</v>
      </c>
      <c r="Q16" t="s">
        <v>36</v>
      </c>
      <c r="R16" t="s">
        <v>25</v>
      </c>
      <c r="S16" t="s">
        <v>27</v>
      </c>
    </row>
    <row r="17" spans="1:19" x14ac:dyDescent="0.2">
      <c r="A17" s="2">
        <f t="shared" si="5"/>
        <v>31</v>
      </c>
      <c r="B17" s="2">
        <f t="shared" si="6"/>
        <v>60</v>
      </c>
      <c r="C17" s="3" t="s">
        <v>28</v>
      </c>
      <c r="D17">
        <v>45.5</v>
      </c>
      <c r="E17">
        <v>14.5</v>
      </c>
      <c r="F17">
        <f t="shared" si="7"/>
        <v>74.400000000000006</v>
      </c>
      <c r="G17">
        <v>0.74399999999999999</v>
      </c>
      <c r="H17">
        <f t="shared" si="8"/>
        <v>70.099999999999994</v>
      </c>
      <c r="I17">
        <v>0.70099999999999996</v>
      </c>
      <c r="J17">
        <f t="shared" si="9"/>
        <v>78.2</v>
      </c>
      <c r="K17">
        <v>0.78200000000000003</v>
      </c>
      <c r="L17" t="s">
        <v>34</v>
      </c>
      <c r="M17" s="6" t="s">
        <v>73</v>
      </c>
      <c r="N17" t="s">
        <v>22</v>
      </c>
      <c r="O17" t="s">
        <v>23</v>
      </c>
      <c r="P17" t="s">
        <v>24</v>
      </c>
      <c r="Q17" t="s">
        <v>36</v>
      </c>
      <c r="R17" t="s">
        <v>25</v>
      </c>
      <c r="S17" t="s">
        <v>27</v>
      </c>
    </row>
    <row r="18" spans="1:19" x14ac:dyDescent="0.2">
      <c r="A18" s="2">
        <f t="shared" si="5"/>
        <v>61</v>
      </c>
      <c r="B18" s="2">
        <f t="shared" si="6"/>
        <v>90</v>
      </c>
      <c r="C18" s="3" t="s">
        <v>29</v>
      </c>
      <c r="D18">
        <v>75.5</v>
      </c>
      <c r="E18">
        <v>14.5</v>
      </c>
      <c r="F18">
        <f t="shared" si="7"/>
        <v>77.3</v>
      </c>
      <c r="G18">
        <v>0.77300000000000002</v>
      </c>
      <c r="H18">
        <f t="shared" si="8"/>
        <v>74.400000000000006</v>
      </c>
      <c r="I18">
        <v>0.74399999999999999</v>
      </c>
      <c r="J18">
        <f t="shared" si="9"/>
        <v>79.900000000000006</v>
      </c>
      <c r="K18">
        <v>0.79900000000000004</v>
      </c>
      <c r="L18" t="s">
        <v>34</v>
      </c>
      <c r="M18" s="6" t="s">
        <v>73</v>
      </c>
      <c r="N18" t="s">
        <v>22</v>
      </c>
      <c r="O18" t="s">
        <v>23</v>
      </c>
      <c r="P18" t="s">
        <v>24</v>
      </c>
      <c r="Q18" t="s">
        <v>36</v>
      </c>
      <c r="R18" t="s">
        <v>25</v>
      </c>
      <c r="S18" t="s">
        <v>27</v>
      </c>
    </row>
    <row r="19" spans="1:19" x14ac:dyDescent="0.2">
      <c r="A19" s="2">
        <f t="shared" si="5"/>
        <v>91</v>
      </c>
      <c r="B19" s="2">
        <f t="shared" si="6"/>
        <v>120</v>
      </c>
      <c r="C19" s="3" t="s">
        <v>37</v>
      </c>
      <c r="D19">
        <v>105.5</v>
      </c>
      <c r="E19">
        <v>14.5</v>
      </c>
      <c r="F19">
        <f t="shared" si="7"/>
        <v>69.599999999999994</v>
      </c>
      <c r="G19">
        <v>0.69599999999999995</v>
      </c>
      <c r="H19">
        <f t="shared" si="8"/>
        <v>66.5</v>
      </c>
      <c r="I19">
        <v>0.66500000000000004</v>
      </c>
      <c r="J19">
        <f t="shared" si="9"/>
        <v>72.399999999999991</v>
      </c>
      <c r="K19">
        <v>0.72399999999999998</v>
      </c>
      <c r="L19" t="s">
        <v>34</v>
      </c>
      <c r="M19" s="6" t="s">
        <v>73</v>
      </c>
      <c r="N19" t="s">
        <v>22</v>
      </c>
      <c r="O19" t="s">
        <v>23</v>
      </c>
      <c r="P19" t="s">
        <v>24</v>
      </c>
      <c r="Q19" t="s">
        <v>36</v>
      </c>
      <c r="R19" t="s">
        <v>25</v>
      </c>
      <c r="S19" t="s">
        <v>27</v>
      </c>
    </row>
    <row r="20" spans="1:19" x14ac:dyDescent="0.2">
      <c r="A20" s="2">
        <f t="shared" si="5"/>
        <v>120</v>
      </c>
      <c r="B20" s="2">
        <f t="shared" si="6"/>
        <v>149</v>
      </c>
      <c r="C20" s="3" t="s">
        <v>38</v>
      </c>
      <c r="D20">
        <v>134.5</v>
      </c>
      <c r="E20">
        <v>14.5</v>
      </c>
      <c r="F20">
        <f t="shared" si="7"/>
        <v>50</v>
      </c>
      <c r="G20">
        <v>0.5</v>
      </c>
      <c r="H20">
        <f t="shared" si="8"/>
        <v>46.7</v>
      </c>
      <c r="I20">
        <v>0.46700000000000003</v>
      </c>
      <c r="J20">
        <f t="shared" si="9"/>
        <v>53</v>
      </c>
      <c r="K20">
        <v>0.53</v>
      </c>
      <c r="L20" t="s">
        <v>34</v>
      </c>
      <c r="M20" s="6" t="s">
        <v>73</v>
      </c>
      <c r="N20" t="s">
        <v>22</v>
      </c>
      <c r="O20" t="s">
        <v>23</v>
      </c>
      <c r="P20" t="s">
        <v>24</v>
      </c>
      <c r="Q20" t="s">
        <v>36</v>
      </c>
      <c r="R20" t="s">
        <v>25</v>
      </c>
      <c r="S20" t="s">
        <v>27</v>
      </c>
    </row>
    <row r="21" spans="1:19" x14ac:dyDescent="0.2">
      <c r="A21" s="2"/>
      <c r="B21" s="4"/>
      <c r="C21" s="3"/>
    </row>
    <row r="22" spans="1:19" x14ac:dyDescent="0.2">
      <c r="A22" s="2">
        <f>D22 - E22</f>
        <v>28</v>
      </c>
      <c r="B22" s="2">
        <f>D22 + E22</f>
        <v>35</v>
      </c>
      <c r="C22" s="3" t="s">
        <v>39</v>
      </c>
      <c r="D22">
        <v>31.5</v>
      </c>
      <c r="E22">
        <v>3.5</v>
      </c>
      <c r="F22">
        <f>(G22)*100</f>
        <v>92.423000000000002</v>
      </c>
      <c r="G22">
        <v>0.92423</v>
      </c>
      <c r="H22">
        <f>I22*100</f>
        <v>85.272000000000006</v>
      </c>
      <c r="I22">
        <v>0.85272000000000003</v>
      </c>
      <c r="J22">
        <f>K22*100</f>
        <v>98.131999999999991</v>
      </c>
      <c r="K22">
        <v>0.98131999999999997</v>
      </c>
      <c r="L22" t="s">
        <v>40</v>
      </c>
      <c r="M22" t="s">
        <v>21</v>
      </c>
      <c r="N22" t="s">
        <v>22</v>
      </c>
      <c r="O22" t="s">
        <v>41</v>
      </c>
      <c r="P22" t="s">
        <v>42</v>
      </c>
      <c r="Q22" t="s">
        <v>43</v>
      </c>
      <c r="R22" t="s">
        <v>44</v>
      </c>
      <c r="S22" t="s">
        <v>45</v>
      </c>
    </row>
    <row r="23" spans="1:19" x14ac:dyDescent="0.2">
      <c r="A23" s="2">
        <f>D23 - E23</f>
        <v>56</v>
      </c>
      <c r="B23" s="2">
        <f>D23 + E23</f>
        <v>63</v>
      </c>
      <c r="C23" s="3" t="s">
        <v>46</v>
      </c>
      <c r="D23">
        <v>59.5</v>
      </c>
      <c r="E23">
        <v>3.5</v>
      </c>
      <c r="F23">
        <f>(G23)*100</f>
        <v>87.141000000000005</v>
      </c>
      <c r="G23">
        <v>0.87141000000000002</v>
      </c>
      <c r="H23">
        <f>I23*100</f>
        <v>81.3</v>
      </c>
      <c r="I23">
        <v>0.81299999999999994</v>
      </c>
      <c r="J23">
        <f>K23*100</f>
        <v>92.08</v>
      </c>
      <c r="K23">
        <v>0.92079999999999995</v>
      </c>
      <c r="L23" t="s">
        <v>40</v>
      </c>
      <c r="M23" t="s">
        <v>21</v>
      </c>
      <c r="N23" t="s">
        <v>22</v>
      </c>
      <c r="O23" t="s">
        <v>41</v>
      </c>
      <c r="P23" t="s">
        <v>42</v>
      </c>
      <c r="Q23" t="s">
        <v>43</v>
      </c>
      <c r="R23" t="s">
        <v>44</v>
      </c>
      <c r="S23" t="s">
        <v>45</v>
      </c>
    </row>
    <row r="24" spans="1:19" x14ac:dyDescent="0.2">
      <c r="A24" s="2">
        <f>D24 - E24</f>
        <v>84</v>
      </c>
      <c r="B24" s="2">
        <f>D24 + E24</f>
        <v>91</v>
      </c>
      <c r="C24" s="3" t="s">
        <v>47</v>
      </c>
      <c r="D24">
        <v>87.5</v>
      </c>
      <c r="E24">
        <v>3.5</v>
      </c>
      <c r="F24">
        <f>(G24)*100</f>
        <v>76.936000000000007</v>
      </c>
      <c r="G24">
        <v>0.76936000000000004</v>
      </c>
      <c r="H24">
        <f>I24*100</f>
        <v>70.14</v>
      </c>
      <c r="I24">
        <v>0.70140000000000002</v>
      </c>
      <c r="J24">
        <f>K24*100</f>
        <v>83.191000000000003</v>
      </c>
      <c r="K24">
        <v>0.83191000000000004</v>
      </c>
      <c r="L24" t="s">
        <v>40</v>
      </c>
      <c r="M24" t="s">
        <v>21</v>
      </c>
      <c r="N24" t="s">
        <v>22</v>
      </c>
      <c r="O24" t="s">
        <v>41</v>
      </c>
      <c r="P24" t="s">
        <v>42</v>
      </c>
      <c r="Q24" t="s">
        <v>43</v>
      </c>
      <c r="R24" t="s">
        <v>44</v>
      </c>
      <c r="S24" t="s">
        <v>45</v>
      </c>
    </row>
    <row r="25" spans="1:19" x14ac:dyDescent="0.2">
      <c r="A25" s="2">
        <f>D25 - E25</f>
        <v>112</v>
      </c>
      <c r="B25" s="2">
        <f>D25 + E25</f>
        <v>119</v>
      </c>
      <c r="C25" s="3" t="s">
        <v>48</v>
      </c>
      <c r="D25">
        <v>115.5</v>
      </c>
      <c r="E25">
        <v>3.5</v>
      </c>
      <c r="F25">
        <f>(G25)*100</f>
        <v>59.191000000000003</v>
      </c>
      <c r="G25">
        <v>0.59191000000000005</v>
      </c>
      <c r="H25">
        <f>I25*100</f>
        <v>48.203000000000003</v>
      </c>
      <c r="I25">
        <v>0.48203000000000001</v>
      </c>
      <c r="J25">
        <f>K25*100</f>
        <v>69.195999999999998</v>
      </c>
      <c r="K25">
        <v>0.69196000000000002</v>
      </c>
      <c r="L25" t="s">
        <v>40</v>
      </c>
      <c r="M25" t="s">
        <v>21</v>
      </c>
      <c r="N25" t="s">
        <v>22</v>
      </c>
      <c r="O25" t="s">
        <v>41</v>
      </c>
      <c r="P25" t="s">
        <v>42</v>
      </c>
      <c r="Q25" t="s">
        <v>43</v>
      </c>
      <c r="R25" t="s">
        <v>44</v>
      </c>
      <c r="S25" t="s">
        <v>45</v>
      </c>
    </row>
    <row r="26" spans="1:19" x14ac:dyDescent="0.2">
      <c r="A26" s="2">
        <f>D26 - E26</f>
        <v>140</v>
      </c>
      <c r="B26" s="2">
        <f>D26 + E26</f>
        <v>147</v>
      </c>
      <c r="C26" s="3" t="s">
        <v>49</v>
      </c>
      <c r="D26">
        <v>143.5</v>
      </c>
      <c r="E26">
        <v>3.5</v>
      </c>
      <c r="F26">
        <f>(G26)*100</f>
        <v>52.524999999999999</v>
      </c>
      <c r="G26">
        <v>0.52524999999999999</v>
      </c>
      <c r="H26">
        <f>I26*100</f>
        <v>39.125</v>
      </c>
      <c r="I26">
        <v>0.39124999999999999</v>
      </c>
      <c r="J26">
        <f>K26*100</f>
        <v>65.224999999999994</v>
      </c>
      <c r="K26">
        <v>0.65225</v>
      </c>
      <c r="L26" t="s">
        <v>40</v>
      </c>
      <c r="M26" t="s">
        <v>21</v>
      </c>
      <c r="N26" t="s">
        <v>22</v>
      </c>
      <c r="O26" t="s">
        <v>41</v>
      </c>
      <c r="P26" t="s">
        <v>42</v>
      </c>
      <c r="Q26" t="s">
        <v>43</v>
      </c>
      <c r="R26" t="s">
        <v>44</v>
      </c>
      <c r="S26" t="s">
        <v>45</v>
      </c>
    </row>
    <row r="27" spans="1:19" x14ac:dyDescent="0.2">
      <c r="A27" s="4"/>
      <c r="B27" s="4"/>
      <c r="C27" s="3"/>
    </row>
    <row r="28" spans="1:19" x14ac:dyDescent="0.2">
      <c r="A28" s="2">
        <v>41</v>
      </c>
      <c r="B28" s="2">
        <v>91</v>
      </c>
      <c r="C28" s="3" t="s">
        <v>50</v>
      </c>
      <c r="D28">
        <f t="shared" ref="D28:D34" si="10">A28+E28</f>
        <v>66</v>
      </c>
      <c r="E28">
        <f t="shared" ref="E28:E34" si="11">(B28-A28)/2</f>
        <v>25</v>
      </c>
      <c r="F28">
        <f t="shared" ref="F28:F34" si="12">(G28)*100</f>
        <v>82</v>
      </c>
      <c r="G28">
        <v>0.82</v>
      </c>
      <c r="H28">
        <f t="shared" ref="H28:H34" si="13">I28*100</f>
        <v>70</v>
      </c>
      <c r="I28">
        <v>0.7</v>
      </c>
      <c r="J28">
        <f t="shared" ref="J28:J34" si="14">K28*100</f>
        <v>89</v>
      </c>
      <c r="K28">
        <v>0.89</v>
      </c>
      <c r="L28" t="s">
        <v>51</v>
      </c>
      <c r="M28" t="s">
        <v>21</v>
      </c>
      <c r="N28" t="s">
        <v>22</v>
      </c>
      <c r="O28" t="s">
        <v>52</v>
      </c>
      <c r="P28" t="s">
        <v>42</v>
      </c>
      <c r="Q28" t="s">
        <v>53</v>
      </c>
      <c r="R28" t="s">
        <v>54</v>
      </c>
      <c r="S28" t="s">
        <v>55</v>
      </c>
    </row>
    <row r="29" spans="1:19" x14ac:dyDescent="0.2">
      <c r="A29" s="2">
        <v>72</v>
      </c>
      <c r="B29" s="2">
        <v>121</v>
      </c>
      <c r="C29" s="3" t="s">
        <v>56</v>
      </c>
      <c r="D29">
        <f t="shared" si="10"/>
        <v>96.5</v>
      </c>
      <c r="E29">
        <f t="shared" si="11"/>
        <v>24.5</v>
      </c>
      <c r="F29">
        <f t="shared" si="12"/>
        <v>81</v>
      </c>
      <c r="G29">
        <v>0.81</v>
      </c>
      <c r="H29">
        <f t="shared" si="13"/>
        <v>73</v>
      </c>
      <c r="I29">
        <v>0.73</v>
      </c>
      <c r="J29">
        <f t="shared" si="14"/>
        <v>86</v>
      </c>
      <c r="K29">
        <v>0.86</v>
      </c>
      <c r="L29" t="s">
        <v>51</v>
      </c>
      <c r="M29" t="s">
        <v>21</v>
      </c>
      <c r="N29" t="s">
        <v>22</v>
      </c>
      <c r="O29" t="s">
        <v>52</v>
      </c>
      <c r="P29" t="s">
        <v>42</v>
      </c>
      <c r="Q29" t="s">
        <v>53</v>
      </c>
      <c r="R29" t="s">
        <v>54</v>
      </c>
      <c r="S29" t="s">
        <v>55</v>
      </c>
    </row>
    <row r="30" spans="1:19" x14ac:dyDescent="0.2">
      <c r="A30" s="2">
        <v>102</v>
      </c>
      <c r="B30" s="2">
        <v>137</v>
      </c>
      <c r="C30" s="3" t="s">
        <v>57</v>
      </c>
      <c r="D30">
        <f t="shared" si="10"/>
        <v>119.5</v>
      </c>
      <c r="E30">
        <f t="shared" si="11"/>
        <v>17.5</v>
      </c>
      <c r="F30">
        <f t="shared" si="12"/>
        <v>73</v>
      </c>
      <c r="G30">
        <v>0.73</v>
      </c>
      <c r="H30">
        <f t="shared" si="13"/>
        <v>67</v>
      </c>
      <c r="I30">
        <v>0.67</v>
      </c>
      <c r="J30">
        <f t="shared" si="14"/>
        <v>79</v>
      </c>
      <c r="K30">
        <v>0.79</v>
      </c>
      <c r="L30" t="s">
        <v>51</v>
      </c>
      <c r="M30" t="s">
        <v>21</v>
      </c>
      <c r="N30" t="s">
        <v>22</v>
      </c>
      <c r="O30" t="s">
        <v>52</v>
      </c>
      <c r="P30" t="s">
        <v>42</v>
      </c>
      <c r="Q30" t="s">
        <v>53</v>
      </c>
      <c r="R30" t="s">
        <v>54</v>
      </c>
      <c r="S30" t="s">
        <v>55</v>
      </c>
    </row>
    <row r="31" spans="1:19" x14ac:dyDescent="0.2">
      <c r="A31" s="2">
        <v>118</v>
      </c>
      <c r="B31" s="2">
        <v>152</v>
      </c>
      <c r="C31" s="3" t="s">
        <v>58</v>
      </c>
      <c r="D31">
        <f t="shared" si="10"/>
        <v>135</v>
      </c>
      <c r="E31">
        <f t="shared" si="11"/>
        <v>17</v>
      </c>
      <c r="F31">
        <f t="shared" si="12"/>
        <v>74</v>
      </c>
      <c r="G31">
        <v>0.74</v>
      </c>
      <c r="H31">
        <f t="shared" si="13"/>
        <v>68</v>
      </c>
      <c r="I31">
        <v>0.68</v>
      </c>
      <c r="J31">
        <f t="shared" si="14"/>
        <v>79</v>
      </c>
      <c r="K31">
        <v>0.79</v>
      </c>
      <c r="L31" t="s">
        <v>51</v>
      </c>
      <c r="M31" t="s">
        <v>21</v>
      </c>
      <c r="N31" t="s">
        <v>22</v>
      </c>
      <c r="O31" t="s">
        <v>52</v>
      </c>
      <c r="P31" t="s">
        <v>42</v>
      </c>
      <c r="Q31" t="s">
        <v>53</v>
      </c>
      <c r="R31" t="s">
        <v>54</v>
      </c>
      <c r="S31" t="s">
        <v>55</v>
      </c>
    </row>
    <row r="32" spans="1:19" x14ac:dyDescent="0.2">
      <c r="A32">
        <v>133</v>
      </c>
      <c r="B32">
        <v>166</v>
      </c>
      <c r="C32" s="5" t="s">
        <v>59</v>
      </c>
      <c r="D32">
        <f t="shared" si="10"/>
        <v>149.5</v>
      </c>
      <c r="E32">
        <f t="shared" si="11"/>
        <v>16.5</v>
      </c>
      <c r="F32">
        <f t="shared" si="12"/>
        <v>67</v>
      </c>
      <c r="G32">
        <v>0.67</v>
      </c>
      <c r="H32">
        <f t="shared" si="13"/>
        <v>59</v>
      </c>
      <c r="I32">
        <v>0.59</v>
      </c>
      <c r="J32">
        <f t="shared" si="14"/>
        <v>73</v>
      </c>
      <c r="K32">
        <v>0.73</v>
      </c>
      <c r="L32" t="s">
        <v>51</v>
      </c>
      <c r="M32" t="s">
        <v>21</v>
      </c>
      <c r="N32" t="s">
        <v>22</v>
      </c>
      <c r="O32" t="s">
        <v>52</v>
      </c>
      <c r="P32" t="s">
        <v>42</v>
      </c>
      <c r="Q32" t="s">
        <v>53</v>
      </c>
      <c r="R32" t="s">
        <v>54</v>
      </c>
      <c r="S32" t="s">
        <v>55</v>
      </c>
    </row>
    <row r="33" spans="1:19" x14ac:dyDescent="0.2">
      <c r="A33">
        <v>147</v>
      </c>
      <c r="B33">
        <v>180</v>
      </c>
      <c r="C33" s="5" t="s">
        <v>60</v>
      </c>
      <c r="D33">
        <f t="shared" si="10"/>
        <v>163.5</v>
      </c>
      <c r="E33">
        <f t="shared" si="11"/>
        <v>16.5</v>
      </c>
      <c r="F33">
        <f t="shared" si="12"/>
        <v>63</v>
      </c>
      <c r="G33">
        <v>0.63</v>
      </c>
      <c r="H33">
        <f t="shared" si="13"/>
        <v>57.999999999999993</v>
      </c>
      <c r="I33">
        <v>0.57999999999999996</v>
      </c>
      <c r="J33">
        <f t="shared" si="14"/>
        <v>67</v>
      </c>
      <c r="K33">
        <v>0.67</v>
      </c>
      <c r="L33" t="s">
        <v>51</v>
      </c>
      <c r="M33" t="s">
        <v>21</v>
      </c>
      <c r="N33" t="s">
        <v>22</v>
      </c>
      <c r="O33" t="s">
        <v>52</v>
      </c>
      <c r="P33" t="s">
        <v>42</v>
      </c>
      <c r="Q33" t="s">
        <v>53</v>
      </c>
      <c r="R33" t="s">
        <v>54</v>
      </c>
      <c r="S33" t="s">
        <v>55</v>
      </c>
    </row>
    <row r="34" spans="1:19" x14ac:dyDescent="0.2">
      <c r="A34">
        <v>161</v>
      </c>
      <c r="B34">
        <v>196</v>
      </c>
      <c r="C34" s="5" t="s">
        <v>61</v>
      </c>
      <c r="D34">
        <f t="shared" si="10"/>
        <v>178.5</v>
      </c>
      <c r="E34">
        <f t="shared" si="11"/>
        <v>17.5</v>
      </c>
      <c r="F34">
        <f t="shared" si="12"/>
        <v>56.999999999999993</v>
      </c>
      <c r="G34">
        <v>0.56999999999999995</v>
      </c>
      <c r="H34">
        <f t="shared" si="13"/>
        <v>52</v>
      </c>
      <c r="I34">
        <v>0.52</v>
      </c>
      <c r="J34">
        <f t="shared" si="14"/>
        <v>62</v>
      </c>
      <c r="K34">
        <v>0.62</v>
      </c>
      <c r="L34" t="s">
        <v>51</v>
      </c>
      <c r="M34" t="s">
        <v>21</v>
      </c>
      <c r="N34" t="s">
        <v>22</v>
      </c>
      <c r="O34" t="s">
        <v>52</v>
      </c>
      <c r="P34" t="s">
        <v>42</v>
      </c>
      <c r="Q34" t="s">
        <v>53</v>
      </c>
      <c r="R34" t="s">
        <v>54</v>
      </c>
      <c r="S34" t="s">
        <v>55</v>
      </c>
    </row>
    <row r="35" spans="1:19" x14ac:dyDescent="0.2">
      <c r="C35" s="5"/>
    </row>
    <row r="36" spans="1:19" x14ac:dyDescent="0.2">
      <c r="A36">
        <v>14</v>
      </c>
      <c r="B36">
        <v>90</v>
      </c>
      <c r="C36" s="5" t="s">
        <v>62</v>
      </c>
      <c r="D36">
        <f>A36+E36</f>
        <v>52</v>
      </c>
      <c r="E36">
        <f>(B36-A36)/2</f>
        <v>38</v>
      </c>
      <c r="F36">
        <v>88</v>
      </c>
      <c r="G36">
        <f>SUM(F36)/100</f>
        <v>0.88</v>
      </c>
      <c r="H36">
        <v>71</v>
      </c>
      <c r="I36">
        <f>H36/100</f>
        <v>0.71</v>
      </c>
      <c r="J36">
        <v>95</v>
      </c>
      <c r="K36">
        <f>J36/100</f>
        <v>0.95</v>
      </c>
      <c r="L36" t="s">
        <v>63</v>
      </c>
      <c r="M36" t="s">
        <v>64</v>
      </c>
      <c r="N36" t="s">
        <v>22</v>
      </c>
      <c r="O36" t="s">
        <v>65</v>
      </c>
      <c r="P36" t="s">
        <v>42</v>
      </c>
      <c r="Q36" t="s">
        <v>66</v>
      </c>
      <c r="R36" t="s">
        <v>67</v>
      </c>
      <c r="S36" t="s">
        <v>45</v>
      </c>
    </row>
    <row r="37" spans="1:19" x14ac:dyDescent="0.2">
      <c r="A37">
        <v>91</v>
      </c>
      <c r="B37">
        <v>180</v>
      </c>
      <c r="C37" s="5" t="s">
        <v>68</v>
      </c>
      <c r="D37">
        <f>A37+E37</f>
        <v>135.5</v>
      </c>
      <c r="E37">
        <f>(B37-A37)/2</f>
        <v>44.5</v>
      </c>
      <c r="F37">
        <v>62</v>
      </c>
      <c r="G37">
        <f>SUM(F37)/100</f>
        <v>0.62</v>
      </c>
      <c r="H37">
        <v>17</v>
      </c>
      <c r="I37">
        <f>H37/100</f>
        <v>0.17</v>
      </c>
      <c r="J37">
        <v>95</v>
      </c>
      <c r="K37">
        <f>J37/100</f>
        <v>0.95</v>
      </c>
      <c r="L37" t="s">
        <v>63</v>
      </c>
      <c r="M37" t="s">
        <v>64</v>
      </c>
      <c r="N37" t="s">
        <v>22</v>
      </c>
      <c r="O37" t="s">
        <v>65</v>
      </c>
      <c r="P37" t="s">
        <v>42</v>
      </c>
      <c r="Q37" t="s">
        <v>66</v>
      </c>
      <c r="R37" t="s">
        <v>67</v>
      </c>
      <c r="S37" t="s">
        <v>45</v>
      </c>
    </row>
    <row r="39" spans="1:19" x14ac:dyDescent="0.2">
      <c r="A39">
        <v>154</v>
      </c>
      <c r="B39">
        <v>170</v>
      </c>
      <c r="C39" s="7" t="s">
        <v>69</v>
      </c>
      <c r="D39">
        <f>(A39 + B39)/2</f>
        <v>162</v>
      </c>
      <c r="E39">
        <f t="shared" ref="E39:E47" si="15">(B39-A39)/2</f>
        <v>8</v>
      </c>
      <c r="F39">
        <v>89.5</v>
      </c>
      <c r="G39">
        <f t="shared" ref="G39:G47" si="16">SUM(F39)/100</f>
        <v>0.89500000000000002</v>
      </c>
      <c r="H39">
        <v>87.6</v>
      </c>
      <c r="I39">
        <f t="shared" ref="I39:I47" si="17">H39/100</f>
        <v>0.87599999999999989</v>
      </c>
      <c r="J39">
        <v>91.1</v>
      </c>
      <c r="K39">
        <f t="shared" ref="K39:K47" si="18">J39/100</f>
        <v>0.91099999999999992</v>
      </c>
      <c r="L39" t="s">
        <v>34</v>
      </c>
      <c r="M39" s="6" t="s">
        <v>76</v>
      </c>
      <c r="N39" s="6" t="s">
        <v>22</v>
      </c>
      <c r="O39" s="6" t="s">
        <v>23</v>
      </c>
      <c r="P39" t="s">
        <v>24</v>
      </c>
      <c r="Q39" t="s">
        <v>36</v>
      </c>
      <c r="R39" s="6" t="s">
        <v>25</v>
      </c>
      <c r="S39" s="6" t="s">
        <v>72</v>
      </c>
    </row>
    <row r="40" spans="1:19" x14ac:dyDescent="0.2">
      <c r="A40">
        <v>171</v>
      </c>
      <c r="B40">
        <v>200</v>
      </c>
      <c r="C40" s="7" t="s">
        <v>70</v>
      </c>
      <c r="D40">
        <f t="shared" ref="D40:D47" si="19">(A40 + B40)/2</f>
        <v>185.5</v>
      </c>
      <c r="E40">
        <f t="shared" si="15"/>
        <v>14.5</v>
      </c>
      <c r="F40">
        <v>77</v>
      </c>
      <c r="G40">
        <f t="shared" si="16"/>
        <v>0.77</v>
      </c>
      <c r="H40">
        <v>70.900000000000006</v>
      </c>
      <c r="I40">
        <f t="shared" si="17"/>
        <v>0.70900000000000007</v>
      </c>
      <c r="J40">
        <v>81.900000000000006</v>
      </c>
      <c r="K40">
        <f t="shared" si="18"/>
        <v>0.81900000000000006</v>
      </c>
      <c r="L40" s="6" t="s">
        <v>34</v>
      </c>
      <c r="M40" s="6" t="s">
        <v>76</v>
      </c>
      <c r="N40" s="6" t="s">
        <v>22</v>
      </c>
      <c r="O40" s="6" t="s">
        <v>23</v>
      </c>
      <c r="P40" t="s">
        <v>24</v>
      </c>
      <c r="Q40" t="s">
        <v>36</v>
      </c>
      <c r="R40" s="6" t="s">
        <v>25</v>
      </c>
      <c r="S40" s="6" t="s">
        <v>72</v>
      </c>
    </row>
    <row r="41" spans="1:19" x14ac:dyDescent="0.2">
      <c r="A41">
        <v>201</v>
      </c>
      <c r="B41">
        <v>230</v>
      </c>
      <c r="C41" s="7" t="s">
        <v>71</v>
      </c>
      <c r="D41">
        <f t="shared" si="19"/>
        <v>215.5</v>
      </c>
      <c r="E41">
        <f t="shared" si="15"/>
        <v>14.5</v>
      </c>
      <c r="F41">
        <v>85.1</v>
      </c>
      <c r="G41">
        <f t="shared" si="16"/>
        <v>0.85099999999999998</v>
      </c>
      <c r="H41">
        <v>66.8</v>
      </c>
      <c r="I41">
        <f t="shared" si="17"/>
        <v>0.66799999999999993</v>
      </c>
      <c r="J41">
        <v>93.3</v>
      </c>
      <c r="K41">
        <f t="shared" si="18"/>
        <v>0.93299999999999994</v>
      </c>
      <c r="L41" s="6" t="s">
        <v>34</v>
      </c>
      <c r="M41" s="6" t="s">
        <v>76</v>
      </c>
      <c r="N41" s="6" t="s">
        <v>22</v>
      </c>
      <c r="O41" s="6" t="s">
        <v>23</v>
      </c>
      <c r="P41" t="s">
        <v>24</v>
      </c>
      <c r="Q41" t="s">
        <v>36</v>
      </c>
      <c r="R41" s="6" t="s">
        <v>25</v>
      </c>
      <c r="S41" s="6" t="s">
        <v>72</v>
      </c>
    </row>
    <row r="42" spans="1:19" x14ac:dyDescent="0.2">
      <c r="A42">
        <v>154</v>
      </c>
      <c r="B42">
        <v>170</v>
      </c>
      <c r="C42" s="7" t="s">
        <v>69</v>
      </c>
      <c r="D42">
        <f t="shared" si="19"/>
        <v>162</v>
      </c>
      <c r="E42">
        <f t="shared" si="15"/>
        <v>8</v>
      </c>
      <c r="F42">
        <v>86.1</v>
      </c>
      <c r="G42">
        <f t="shared" si="16"/>
        <v>0.86099999999999999</v>
      </c>
      <c r="H42">
        <v>83.3</v>
      </c>
      <c r="I42">
        <f t="shared" si="17"/>
        <v>0.83299999999999996</v>
      </c>
      <c r="J42">
        <v>88.4</v>
      </c>
      <c r="K42">
        <f t="shared" si="18"/>
        <v>0.88400000000000001</v>
      </c>
      <c r="L42" t="s">
        <v>34</v>
      </c>
      <c r="M42" s="6" t="s">
        <v>77</v>
      </c>
      <c r="N42" s="6" t="s">
        <v>22</v>
      </c>
      <c r="O42" s="6" t="s">
        <v>23</v>
      </c>
      <c r="P42" t="s">
        <v>24</v>
      </c>
      <c r="Q42" t="s">
        <v>36</v>
      </c>
      <c r="R42" s="6" t="s">
        <v>25</v>
      </c>
      <c r="S42" s="6" t="s">
        <v>72</v>
      </c>
    </row>
    <row r="43" spans="1:19" x14ac:dyDescent="0.2">
      <c r="A43">
        <v>171</v>
      </c>
      <c r="B43">
        <v>200</v>
      </c>
      <c r="C43" s="7" t="s">
        <v>70</v>
      </c>
      <c r="D43">
        <f t="shared" si="19"/>
        <v>185.5</v>
      </c>
      <c r="E43">
        <f t="shared" si="15"/>
        <v>14.5</v>
      </c>
      <c r="F43">
        <v>83.8</v>
      </c>
      <c r="G43">
        <f t="shared" si="16"/>
        <v>0.83799999999999997</v>
      </c>
      <c r="H43">
        <v>80.400000000000006</v>
      </c>
      <c r="I43">
        <f t="shared" si="17"/>
        <v>0.80400000000000005</v>
      </c>
      <c r="J43">
        <v>86.7</v>
      </c>
      <c r="K43">
        <f t="shared" si="18"/>
        <v>0.86699999999999999</v>
      </c>
      <c r="L43" t="s">
        <v>34</v>
      </c>
      <c r="M43" s="6" t="s">
        <v>77</v>
      </c>
      <c r="N43" s="6" t="s">
        <v>22</v>
      </c>
      <c r="O43" s="6" t="s">
        <v>23</v>
      </c>
      <c r="P43" t="s">
        <v>24</v>
      </c>
      <c r="Q43" t="s">
        <v>36</v>
      </c>
      <c r="R43" s="6" t="s">
        <v>25</v>
      </c>
      <c r="S43" s="6" t="s">
        <v>72</v>
      </c>
    </row>
    <row r="44" spans="1:19" x14ac:dyDescent="0.2">
      <c r="A44">
        <v>201</v>
      </c>
      <c r="B44">
        <v>230</v>
      </c>
      <c r="C44" s="7" t="s">
        <v>71</v>
      </c>
      <c r="D44">
        <f t="shared" si="19"/>
        <v>215.5</v>
      </c>
      <c r="E44">
        <f t="shared" si="15"/>
        <v>14.5</v>
      </c>
      <c r="F44">
        <v>83.7</v>
      </c>
      <c r="G44">
        <f t="shared" si="16"/>
        <v>0.83700000000000008</v>
      </c>
      <c r="H44">
        <v>75.2</v>
      </c>
      <c r="I44">
        <f t="shared" si="17"/>
        <v>0.752</v>
      </c>
      <c r="J44">
        <v>89.2</v>
      </c>
      <c r="K44">
        <f t="shared" si="18"/>
        <v>0.89200000000000002</v>
      </c>
      <c r="L44" t="s">
        <v>34</v>
      </c>
      <c r="M44" s="6" t="s">
        <v>77</v>
      </c>
      <c r="N44" s="6" t="s">
        <v>22</v>
      </c>
      <c r="O44" s="6" t="s">
        <v>23</v>
      </c>
      <c r="P44" t="s">
        <v>24</v>
      </c>
      <c r="Q44" t="s">
        <v>36</v>
      </c>
      <c r="R44" s="6" t="s">
        <v>25</v>
      </c>
      <c r="S44" s="6" t="s">
        <v>72</v>
      </c>
    </row>
    <row r="46" spans="1:19" x14ac:dyDescent="0.2">
      <c r="A46">
        <v>141</v>
      </c>
      <c r="B46">
        <v>170</v>
      </c>
      <c r="C46" s="7" t="s">
        <v>74</v>
      </c>
      <c r="D46">
        <f t="shared" si="19"/>
        <v>155.5</v>
      </c>
      <c r="E46">
        <f t="shared" si="15"/>
        <v>14.5</v>
      </c>
      <c r="F46">
        <v>81.2</v>
      </c>
      <c r="G46">
        <f t="shared" si="16"/>
        <v>0.81200000000000006</v>
      </c>
      <c r="H46">
        <v>79.2</v>
      </c>
      <c r="I46">
        <f t="shared" si="17"/>
        <v>0.79200000000000004</v>
      </c>
      <c r="J46">
        <v>82.9</v>
      </c>
      <c r="K46">
        <f t="shared" si="18"/>
        <v>0.82900000000000007</v>
      </c>
      <c r="L46" s="6" t="s">
        <v>20</v>
      </c>
      <c r="M46" s="6" t="s">
        <v>78</v>
      </c>
      <c r="N46" s="6" t="s">
        <v>22</v>
      </c>
      <c r="O46" s="6" t="s">
        <v>23</v>
      </c>
      <c r="P46" t="s">
        <v>24</v>
      </c>
      <c r="Q46" t="s">
        <v>25</v>
      </c>
      <c r="R46" t="s">
        <v>26</v>
      </c>
      <c r="S46" t="s">
        <v>27</v>
      </c>
    </row>
    <row r="47" spans="1:19" x14ac:dyDescent="0.2">
      <c r="A47">
        <v>141</v>
      </c>
      <c r="B47">
        <v>170</v>
      </c>
      <c r="C47" s="7" t="s">
        <v>74</v>
      </c>
      <c r="D47">
        <f t="shared" si="19"/>
        <v>155.5</v>
      </c>
      <c r="E47">
        <f t="shared" si="15"/>
        <v>14.5</v>
      </c>
      <c r="F47" s="6">
        <v>82.8</v>
      </c>
      <c r="G47">
        <f t="shared" si="16"/>
        <v>0.82799999999999996</v>
      </c>
      <c r="H47">
        <v>58.8</v>
      </c>
      <c r="I47">
        <f t="shared" si="17"/>
        <v>0.58799999999999997</v>
      </c>
      <c r="J47">
        <v>92.9</v>
      </c>
      <c r="K47">
        <f t="shared" si="18"/>
        <v>0.92900000000000005</v>
      </c>
      <c r="L47" s="6" t="s">
        <v>75</v>
      </c>
      <c r="M47" s="6" t="s">
        <v>79</v>
      </c>
      <c r="N47" s="6" t="s">
        <v>22</v>
      </c>
      <c r="O47" s="6" t="s">
        <v>23</v>
      </c>
      <c r="P47" t="s">
        <v>24</v>
      </c>
      <c r="Q47" t="s">
        <v>25</v>
      </c>
      <c r="R47" t="s">
        <v>26</v>
      </c>
      <c r="S47" t="s">
        <v>27</v>
      </c>
    </row>
  </sheetData>
  <phoneticPr fontId="3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Nomenjanahary Alexia Raharinirina</cp:lastModifiedBy>
  <cp:revision>31</cp:revision>
  <dcterms:created xsi:type="dcterms:W3CDTF">2023-05-15T13:52:21Z</dcterms:created>
  <dcterms:modified xsi:type="dcterms:W3CDTF">2024-07-23T11:57:41Z</dcterms:modified>
  <dc:language>en-GB</dc:language>
</cp:coreProperties>
</file>