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14.jpeg" ContentType="image/jpeg"/>
  <Override PartName="/xl/media/image12.jpeg" ContentType="image/jpeg"/>
  <Override PartName="/xl/media/image15.jpeg" ContentType="image/jpeg"/>
  <Override PartName="/xl/media/image16.jpeg" ContentType="image/jpeg"/>
  <Override PartName="/xl/media/image10.jpeg" ContentType="image/jpeg"/>
  <Override PartName="/xl/media/image9.jpeg" ContentType="image/jpeg"/>
  <Override PartName="/xl/media/image13.jpeg" ContentType="image/jpeg"/>
  <Override PartName="/xl/media/image11.jpeg" ContentType="image/jpeg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sage" sheetId="1" state="visible" r:id="rId2"/>
    <sheet name="gels - depot + Ac" sheetId="2" state="visible" r:id="rId3"/>
    <sheet name="Feuil2" sheetId="3" state="visible" r:id="rId4"/>
    <sheet name="Feuil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<sst xmlns="http://schemas.openxmlformats.org/spreadsheetml/2006/main" count="133" uniqueCount="83">
  <si>
    <t xml:space="preserve">µg/µL</t>
  </si>
  <si>
    <t xml:space="preserve">µg</t>
  </si>
  <si>
    <t xml:space="preserve">DO1</t>
  </si>
  <si>
    <t xml:space="preserve">DO2</t>
  </si>
  <si>
    <t xml:space="preserve">SD (%)</t>
  </si>
  <si>
    <t xml:space="preserve">DO(mean)</t>
  </si>
  <si>
    <t xml:space="preserve">DO corrigée</t>
  </si>
  <si>
    <t xml:space="preserve">coefficient diecteur</t>
  </si>
  <si>
    <t xml:space="preserve">x4 gels</t>
  </si>
  <si>
    <t xml:space="preserve">Echantillon</t>
  </si>
  <si>
    <t xml:space="preserve">Volume dosé</t>
  </si>
  <si>
    <t xml:space="preserve">Dilution</t>
  </si>
  <si>
    <t xml:space="preserve">µg/well</t>
  </si>
  <si>
    <t xml:space="preserve">10µg</t>
  </si>
  <si>
    <t xml:space="preserve">LDS</t>
  </si>
  <si>
    <t xml:space="preserve">Reducteur</t>
  </si>
  <si>
    <t xml:space="preserve">56-11 DMSO</t>
  </si>
  <si>
    <t xml:space="preserve">56-11 AGI</t>
  </si>
  <si>
    <t xml:space="preserve">M14R132 DMSO</t>
  </si>
  <si>
    <t xml:space="preserve">M14 R132 AGI</t>
  </si>
  <si>
    <t xml:space="preserve">Blanc LDS</t>
  </si>
  <si>
    <t xml:space="preserve">Vf=</t>
  </si>
  <si>
    <t xml:space="preserve">2021 08 09 WB</t>
  </si>
  <si>
    <t xml:space="preserve">20 µg/puit</t>
  </si>
  <si>
    <t xml:space="preserve">Nom revelation:</t>
  </si>
  <si>
    <t xml:space="preserve">well</t>
  </si>
  <si>
    <t xml:space="preserve">x2 gels</t>
  </si>
  <si>
    <t xml:space="preserve">x</t>
  </si>
  <si>
    <t xml:space="preserve">5611 AGI</t>
  </si>
  <si>
    <t xml:space="preserve">M14 R132 DMSO</t>
  </si>
  <si>
    <t xml:space="preserve">M14R132 AGI</t>
  </si>
  <si>
    <t xml:space="preserve">MW</t>
  </si>
  <si>
    <t xml:space="preserve">Anticorps</t>
  </si>
  <si>
    <t xml:space="preserve">ref</t>
  </si>
  <si>
    <t xml:space="preserve">dilution</t>
  </si>
  <si>
    <t xml:space="preserve">hote</t>
  </si>
  <si>
    <t xml:space="preserve">bain</t>
  </si>
  <si>
    <t xml:space="preserve">MW (kDa)</t>
  </si>
  <si>
    <t xml:space="preserve">No</t>
  </si>
  <si>
    <t xml:space="preserve">Tx time</t>
  </si>
  <si>
    <t xml:space="preserve">Loading</t>
  </si>
  <si>
    <t xml:space="preserve">Notes</t>
  </si>
  <si>
    <t xml:space="preserve">CT/E/ARA/E+A/CT/A/CT/A</t>
  </si>
  <si>
    <t xml:space="preserve">NRF2 (100)</t>
  </si>
  <si>
    <t xml:space="preserve">IRP1 (98)</t>
  </si>
  <si>
    <t xml:space="preserve">ACO2(85)</t>
  </si>
  <si>
    <t xml:space="preserve">PGC1a (90-100-130)</t>
  </si>
  <si>
    <t xml:space="preserve"> +actinine</t>
  </si>
  <si>
    <t xml:space="preserve">FeCH (45)</t>
  </si>
  <si>
    <t xml:space="preserve">ALAS2 (65)</t>
  </si>
  <si>
    <t xml:space="preserve"> +tubulin</t>
  </si>
  <si>
    <t xml:space="preserve">p53 (53)</t>
  </si>
  <si>
    <t xml:space="preserve">MTFN1 (37)</t>
  </si>
  <si>
    <t xml:space="preserve">UROD (41)</t>
  </si>
  <si>
    <t xml:space="preserve">UROS (30)</t>
  </si>
  <si>
    <t xml:space="preserve">&lt;30 (25 à 28)</t>
  </si>
  <si>
    <t xml:space="preserve"> +actin</t>
  </si>
  <si>
    <t xml:space="preserve">FTMT (22/28)</t>
  </si>
  <si>
    <t xml:space="preserve">HO-1 (28)</t>
  </si>
  <si>
    <t xml:space="preserve">FXN (23)</t>
  </si>
  <si>
    <t xml:space="preserve">p21 (21)</t>
  </si>
  <si>
    <t xml:space="preserve">ISCU (18)</t>
  </si>
  <si>
    <t xml:space="preserve">MitoNEET (12)</t>
  </si>
  <si>
    <t xml:space="preserve">CT/E/ARA/E+A</t>
  </si>
  <si>
    <t xml:space="preserve">conservée</t>
  </si>
  <si>
    <t xml:space="preserve">HIF2a (118)</t>
  </si>
  <si>
    <t xml:space="preserve">HIF1a (110)</t>
  </si>
  <si>
    <t xml:space="preserve">Hkii (102)</t>
  </si>
  <si>
    <t xml:space="preserve">Actinin (115)</t>
  </si>
  <si>
    <t xml:space="preserve">ALAS1 (71)</t>
  </si>
  <si>
    <t xml:space="preserve">MITF (50/75)</t>
  </si>
  <si>
    <t xml:space="preserve">Tubulin (52)</t>
  </si>
  <si>
    <t xml:space="preserve">NRF1 (68)</t>
  </si>
  <si>
    <t xml:space="preserve">CPOX (30/50)</t>
  </si>
  <si>
    <t xml:space="preserve">NFS1 (40-50)</t>
  </si>
  <si>
    <t xml:space="preserve">SLC25A37 (40)</t>
  </si>
  <si>
    <t xml:space="preserve">Bcl-2 (25)</t>
  </si>
  <si>
    <t xml:space="preserve">FTH1 (21)</t>
  </si>
  <si>
    <t xml:space="preserve">FTL (20)</t>
  </si>
  <si>
    <t xml:space="preserve">CISD2 (15)</t>
  </si>
  <si>
    <t xml:space="preserve">x4</t>
  </si>
  <si>
    <t xml:space="preserve">15µg</t>
  </si>
  <si>
    <t xml:space="preserve">Blanc LDS 1X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</si>
</sst>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.0"/>
    <numFmt numFmtId="168" formatCode="@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BFBFBF"/>
      <name val="Calibri"/>
      <family val="2"/>
    </font>
    <font>
      <b val="true"/>
      <sz val="9"/>
      <color rgb="FFBFBFBF"/>
      <name val="Calibri"/>
      <family val="2"/>
    </font>
    <font>
      <sz val="9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8"/>
      <name val="Calibri"/>
      <family val="2"/>
      <charset val="1"/>
    </font>
    <font>
      <b val="true"/>
      <u val="single"/>
      <sz val="8"/>
      <color rgb="FF00B05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FF0000"/>
      <name val="Calibri"/>
      <family val="2"/>
      <charset val="1"/>
    </font>
    <font>
      <b val="true"/>
      <u val="single"/>
      <sz val="8"/>
      <color rgb="FFFF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b val="true"/>
      <u val="single"/>
      <sz val="9"/>
      <color rgb="FF00B050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u val="single"/>
      <sz val="9"/>
      <color rgb="FF000000"/>
      <name val="Calibri"/>
      <family val="2"/>
      <charset val="1"/>
    </font>
    <font>
      <sz val="9"/>
      <color rgb="FF00B050"/>
      <name val="Calibri"/>
      <family val="2"/>
      <charset val="1"/>
    </font>
    <font>
      <sz val="11"/>
      <color rgb="FF00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9D9D9"/>
        <bgColor rgb="FFBFBFBF"/>
      </patternFill>
    </fill>
    <fill>
      <patternFill patternType="solid">
        <fgColor rgb="FF002060"/>
        <bgColor rgb="FF000080"/>
      </patternFill>
    </fill>
    <fill>
      <patternFill patternType="solid">
        <fgColor rgb="FF000000"/>
        <bgColor rgb="FF00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dosage!$G$3</c:f>
              <c:strCache>
                <c:ptCount val="1"/>
                <c:pt idx="0">
                  <c:v>DO corrigée</c:v>
                </c:pt>
              </c:strCache>
            </c:strRef>
          </c:tx>
          <c:spPr>
            <a:solidFill>
              <a:srgbClr val="9dc3e6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9dc3e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25560">
                <a:solidFill>
                  <a:srgbClr val="5b9bd5">
                    <a:alpha val="50000"/>
                  </a:srgbClr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dosage!$B$4:$B$9</c:f>
              <c:numCache>
                <c:formatCode>General</c:formatCode>
                <c:ptCount val="6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dosage!$G$4:$G$9</c:f>
              <c:numCache>
                <c:formatCode>General</c:formatCode>
                <c:ptCount val="6"/>
                <c:pt idx="0">
                  <c:v>0</c:v>
                </c:pt>
                <c:pt idx="1">
                  <c:v>0.0005</c:v>
                </c:pt>
                <c:pt idx="2">
                  <c:v>0</c:v>
                </c:pt>
                <c:pt idx="3">
                  <c:v>0.0045</c:v>
                </c:pt>
                <c:pt idx="4">
                  <c:v>0.003</c:v>
                </c:pt>
                <c:pt idx="5">
                  <c:v>0.006</c:v>
                </c:pt>
              </c:numCache>
            </c:numRef>
          </c:yVal>
          <c:smooth val="0"/>
        </c:ser>
        <c:axId val="15857464"/>
        <c:axId val="45684048"/>
      </c:scatterChart>
      <c:valAx>
        <c:axId val="15857464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minorGridlines>
          <c:spPr>
            <a:ln w="9360">
              <a:solidFill>
                <a:srgbClr val="595959">
                  <a:alpha val="25000"/>
                </a:srgbClr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µg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45684048"/>
        <c:crosses val="autoZero"/>
        <c:crossBetween val="midCat"/>
      </c:valAx>
      <c:valAx>
        <c:axId val="45684048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minorGridlines>
          <c:spPr>
            <a:ln w="9360">
              <a:solidFill>
                <a:srgbClr val="595959">
                  <a:alpha val="25000"/>
                </a:srgbClr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DO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58574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dosage!$G$3</c:f>
              <c:strCache>
                <c:ptCount val="1"/>
                <c:pt idx="0">
                  <c:v>DO corrigée</c:v>
                </c:pt>
              </c:strCache>
            </c:strRef>
          </c:tx>
          <c:spPr>
            <a:solidFill>
              <a:srgbClr val="9dc3e6"/>
            </a:solidFill>
            <a:ln w="25560">
              <a:noFill/>
            </a:ln>
          </c:spPr>
          <c:marker>
            <c:symbol val="circle"/>
            <c:size val="3"/>
            <c:spPr>
              <a:solidFill>
                <a:srgbClr val="9dc3e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25560">
                <a:solidFill>
                  <a:srgbClr val="5b9bd5">
                    <a:alpha val="50000"/>
                  </a:srgbClr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dosage!$B$4:$B$10</c:f>
              <c:numCache>
                <c:formatCode>General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numCache>
            </c:numRef>
          </c:xVal>
          <c:yVal>
            <c:numRef>
              <c:f>dosage!$G$4:$G$10</c:f>
              <c:numCache>
                <c:formatCode>General</c:formatCode>
                <c:ptCount val="7"/>
                <c:pt idx="0">
                  <c:v>0</c:v>
                </c:pt>
                <c:pt idx="1">
                  <c:v>0.0005</c:v>
                </c:pt>
                <c:pt idx="2">
                  <c:v>0</c:v>
                </c:pt>
                <c:pt idx="3">
                  <c:v>0.0045</c:v>
                </c:pt>
                <c:pt idx="4">
                  <c:v>0.003</c:v>
                </c:pt>
                <c:pt idx="5">
                  <c:v>0.006</c:v>
                </c:pt>
                <c:pt idx="6">
                  <c:v>0.002</c:v>
                </c:pt>
              </c:numCache>
            </c:numRef>
          </c:yVal>
          <c:smooth val="0"/>
        </c:ser>
        <c:axId val="18670317"/>
        <c:axId val="51783411"/>
      </c:scatterChart>
      <c:valAx>
        <c:axId val="18670317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minorGridlines>
          <c:spPr>
            <a:ln w="9360">
              <a:solidFill>
                <a:srgbClr val="595959">
                  <a:alpha val="25000"/>
                </a:srgbClr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µg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1783411"/>
        <c:crosses val="autoZero"/>
        <c:crossBetween val="midCat"/>
      </c:valAx>
      <c:valAx>
        <c:axId val="51783411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minorGridlines>
          <c:spPr>
            <a:ln w="9360">
              <a:solidFill>
                <a:srgbClr val="595959">
                  <a:alpha val="25000"/>
                </a:srgbClr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bfbfbf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bfbfbf"/>
                    </a:solidFill>
                    <a:latin typeface="Calibri"/>
                  </a:rPr>
                  <a:t>DO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186703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jpeg"/><Relationship Id="rId3" Type="http://schemas.openxmlformats.org/officeDocument/2006/relationships/image" Target="../media/image11.jpeg"/><Relationship Id="rId4" Type="http://schemas.openxmlformats.org/officeDocument/2006/relationships/image" Target="../media/image12.jpeg"/><Relationship Id="rId5" Type="http://schemas.openxmlformats.org/officeDocument/2006/relationships/image" Target="../media/image13.jpeg"/><Relationship Id="rId6" Type="http://schemas.openxmlformats.org/officeDocument/2006/relationships/image" Target="../media/image14.jpeg"/><Relationship Id="rId7" Type="http://schemas.openxmlformats.org/officeDocument/2006/relationships/image" Target="../media/image15.jpeg"/><Relationship Id="rId8" Type="http://schemas.openxmlformats.org/officeDocument/2006/relationships/image" Target="../media/image16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9360</xdr:colOff>
      <xdr:row>1</xdr:row>
      <xdr:rowOff>71280</xdr:rowOff>
    </xdr:from>
    <xdr:to>
      <xdr:col>12</xdr:col>
      <xdr:colOff>37440</xdr:colOff>
      <xdr:row>10</xdr:row>
      <xdr:rowOff>96480</xdr:rowOff>
    </xdr:to>
    <xdr:graphicFrame>
      <xdr:nvGraphicFramePr>
        <xdr:cNvPr id="0" name="Graphique 1"/>
        <xdr:cNvGraphicFramePr/>
      </xdr:nvGraphicFramePr>
      <xdr:xfrm>
        <a:off x="6735240" y="261720"/>
        <a:ext cx="3040560" cy="16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176400</xdr:colOff>
      <xdr:row>29</xdr:row>
      <xdr:rowOff>36720</xdr:rowOff>
    </xdr:from>
    <xdr:to>
      <xdr:col>1</xdr:col>
      <xdr:colOff>595080</xdr:colOff>
      <xdr:row>45</xdr:row>
      <xdr:rowOff>146160</xdr:rowOff>
    </xdr:to>
    <xdr:pic>
      <xdr:nvPicPr>
        <xdr:cNvPr id="1" name="Picture 6" descr="RÃ©sultat de recherche d'images pour &quot;prestained plus protein ladder&quot;"/>
        <xdr:cNvPicPr/>
      </xdr:nvPicPr>
      <xdr:blipFill>
        <a:blip r:embed="rId1"/>
        <a:srcRect l="64252" t="29686" r="32335" b="8748"/>
        <a:stretch/>
      </xdr:blipFill>
      <xdr:spPr>
        <a:xfrm>
          <a:off x="1113480" y="5326560"/>
          <a:ext cx="418680" cy="25480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0</xdr:col>
      <xdr:colOff>609480</xdr:colOff>
      <xdr:row>28</xdr:row>
      <xdr:rowOff>123840</xdr:rowOff>
    </xdr:from>
    <xdr:to>
      <xdr:col>1</xdr:col>
      <xdr:colOff>176040</xdr:colOff>
      <xdr:row>30</xdr:row>
      <xdr:rowOff>48960</xdr:rowOff>
    </xdr:to>
    <xdr:sp>
      <xdr:nvSpPr>
        <xdr:cNvPr id="2" name="CustomShape 1"/>
        <xdr:cNvSpPr/>
      </xdr:nvSpPr>
      <xdr:spPr>
        <a:xfrm>
          <a:off x="609480" y="5261400"/>
          <a:ext cx="5036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609480</xdr:colOff>
      <xdr:row>30</xdr:row>
      <xdr:rowOff>84960</xdr:rowOff>
    </xdr:from>
    <xdr:to>
      <xdr:col>1</xdr:col>
      <xdr:colOff>176040</xdr:colOff>
      <xdr:row>32</xdr:row>
      <xdr:rowOff>10440</xdr:rowOff>
    </xdr:to>
    <xdr:sp>
      <xdr:nvSpPr>
        <xdr:cNvPr id="3" name="CustomShape 1"/>
        <xdr:cNvSpPr/>
      </xdr:nvSpPr>
      <xdr:spPr>
        <a:xfrm>
          <a:off x="609480" y="5527440"/>
          <a:ext cx="5036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654840</xdr:colOff>
      <xdr:row>31</xdr:row>
      <xdr:rowOff>145800</xdr:rowOff>
    </xdr:from>
    <xdr:to>
      <xdr:col>1</xdr:col>
      <xdr:colOff>130680</xdr:colOff>
      <xdr:row>33</xdr:row>
      <xdr:rowOff>70920</xdr:rowOff>
    </xdr:to>
    <xdr:sp>
      <xdr:nvSpPr>
        <xdr:cNvPr id="4" name="CustomShape 1"/>
        <xdr:cNvSpPr/>
      </xdr:nvSpPr>
      <xdr:spPr>
        <a:xfrm>
          <a:off x="654840" y="5740560"/>
          <a:ext cx="4129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80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654840</xdr:colOff>
      <xdr:row>33</xdr:row>
      <xdr:rowOff>107280</xdr:rowOff>
    </xdr:from>
    <xdr:to>
      <xdr:col>1</xdr:col>
      <xdr:colOff>130680</xdr:colOff>
      <xdr:row>35</xdr:row>
      <xdr:rowOff>32760</xdr:rowOff>
    </xdr:to>
    <xdr:sp>
      <xdr:nvSpPr>
        <xdr:cNvPr id="5" name="CustomShape 1"/>
        <xdr:cNvSpPr/>
      </xdr:nvSpPr>
      <xdr:spPr>
        <a:xfrm>
          <a:off x="654840" y="6006960"/>
          <a:ext cx="4129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654840</xdr:colOff>
      <xdr:row>35</xdr:row>
      <xdr:rowOff>130320</xdr:rowOff>
    </xdr:from>
    <xdr:to>
      <xdr:col>1</xdr:col>
      <xdr:colOff>130680</xdr:colOff>
      <xdr:row>37</xdr:row>
      <xdr:rowOff>55440</xdr:rowOff>
    </xdr:to>
    <xdr:sp>
      <xdr:nvSpPr>
        <xdr:cNvPr id="6" name="CustomShape 1"/>
        <xdr:cNvSpPr/>
      </xdr:nvSpPr>
      <xdr:spPr>
        <a:xfrm>
          <a:off x="654840" y="6334560"/>
          <a:ext cx="4129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654840</xdr:colOff>
      <xdr:row>39</xdr:row>
      <xdr:rowOff>25920</xdr:rowOff>
    </xdr:from>
    <xdr:to>
      <xdr:col>1</xdr:col>
      <xdr:colOff>130680</xdr:colOff>
      <xdr:row>40</xdr:row>
      <xdr:rowOff>103680</xdr:rowOff>
    </xdr:to>
    <xdr:sp>
      <xdr:nvSpPr>
        <xdr:cNvPr id="7" name="CustomShape 1"/>
        <xdr:cNvSpPr/>
      </xdr:nvSpPr>
      <xdr:spPr>
        <a:xfrm>
          <a:off x="654840" y="6840000"/>
          <a:ext cx="4129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654840</xdr:colOff>
      <xdr:row>40</xdr:row>
      <xdr:rowOff>140040</xdr:rowOff>
    </xdr:from>
    <xdr:to>
      <xdr:col>1</xdr:col>
      <xdr:colOff>130680</xdr:colOff>
      <xdr:row>42</xdr:row>
      <xdr:rowOff>65160</xdr:rowOff>
    </xdr:to>
    <xdr:sp>
      <xdr:nvSpPr>
        <xdr:cNvPr id="8" name="CustomShape 1"/>
        <xdr:cNvSpPr/>
      </xdr:nvSpPr>
      <xdr:spPr>
        <a:xfrm>
          <a:off x="654840" y="7106400"/>
          <a:ext cx="4129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654840</xdr:colOff>
      <xdr:row>43</xdr:row>
      <xdr:rowOff>74520</xdr:rowOff>
    </xdr:from>
    <xdr:to>
      <xdr:col>1</xdr:col>
      <xdr:colOff>130680</xdr:colOff>
      <xdr:row>44</xdr:row>
      <xdr:rowOff>152280</xdr:rowOff>
    </xdr:to>
    <xdr:sp>
      <xdr:nvSpPr>
        <xdr:cNvPr id="9" name="CustomShape 1"/>
        <xdr:cNvSpPr/>
      </xdr:nvSpPr>
      <xdr:spPr>
        <a:xfrm>
          <a:off x="654840" y="7498080"/>
          <a:ext cx="4129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654840</xdr:colOff>
      <xdr:row>44</xdr:row>
      <xdr:rowOff>105480</xdr:rowOff>
    </xdr:from>
    <xdr:to>
      <xdr:col>1</xdr:col>
      <xdr:colOff>130680</xdr:colOff>
      <xdr:row>46</xdr:row>
      <xdr:rowOff>30600</xdr:rowOff>
    </xdr:to>
    <xdr:sp>
      <xdr:nvSpPr>
        <xdr:cNvPr id="10" name="CustomShape 1"/>
        <xdr:cNvSpPr/>
      </xdr:nvSpPr>
      <xdr:spPr>
        <a:xfrm>
          <a:off x="654840" y="7681320"/>
          <a:ext cx="4129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159120</xdr:colOff>
      <xdr:row>29</xdr:row>
      <xdr:rowOff>27360</xdr:rowOff>
    </xdr:from>
    <xdr:to>
      <xdr:col>4</xdr:col>
      <xdr:colOff>595080</xdr:colOff>
      <xdr:row>45</xdr:row>
      <xdr:rowOff>136800</xdr:rowOff>
    </xdr:to>
    <xdr:pic>
      <xdr:nvPicPr>
        <xdr:cNvPr id="11" name="Picture 6" descr="RÃ©sultat de recherche d'images pour &quot;prestained plus protein ladder&quot;"/>
        <xdr:cNvPicPr/>
      </xdr:nvPicPr>
      <xdr:blipFill>
        <a:blip r:embed="rId2"/>
        <a:srcRect l="64252" t="29686" r="32335" b="8748"/>
        <a:stretch/>
      </xdr:blipFill>
      <xdr:spPr>
        <a:xfrm>
          <a:off x="2879280" y="5317200"/>
          <a:ext cx="435960" cy="25480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3</xdr:col>
      <xdr:colOff>228600</xdr:colOff>
      <xdr:row>28</xdr:row>
      <xdr:rowOff>114480</xdr:rowOff>
    </xdr:from>
    <xdr:to>
      <xdr:col>4</xdr:col>
      <xdr:colOff>158760</xdr:colOff>
      <xdr:row>30</xdr:row>
      <xdr:rowOff>39600</xdr:rowOff>
    </xdr:to>
    <xdr:sp>
      <xdr:nvSpPr>
        <xdr:cNvPr id="12" name="CustomShape 1"/>
        <xdr:cNvSpPr/>
      </xdr:nvSpPr>
      <xdr:spPr>
        <a:xfrm>
          <a:off x="2354400" y="5252040"/>
          <a:ext cx="5245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228600</xdr:colOff>
      <xdr:row>30</xdr:row>
      <xdr:rowOff>75600</xdr:rowOff>
    </xdr:from>
    <xdr:to>
      <xdr:col>4</xdr:col>
      <xdr:colOff>158760</xdr:colOff>
      <xdr:row>32</xdr:row>
      <xdr:rowOff>1080</xdr:rowOff>
    </xdr:to>
    <xdr:sp>
      <xdr:nvSpPr>
        <xdr:cNvPr id="13" name="CustomShape 1"/>
        <xdr:cNvSpPr/>
      </xdr:nvSpPr>
      <xdr:spPr>
        <a:xfrm>
          <a:off x="2354400" y="5518080"/>
          <a:ext cx="5245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275760</xdr:colOff>
      <xdr:row>31</xdr:row>
      <xdr:rowOff>136440</xdr:rowOff>
    </xdr:from>
    <xdr:to>
      <xdr:col>4</xdr:col>
      <xdr:colOff>111600</xdr:colOff>
      <xdr:row>33</xdr:row>
      <xdr:rowOff>61560</xdr:rowOff>
    </xdr:to>
    <xdr:sp>
      <xdr:nvSpPr>
        <xdr:cNvPr id="14" name="CustomShape 1"/>
        <xdr:cNvSpPr/>
      </xdr:nvSpPr>
      <xdr:spPr>
        <a:xfrm>
          <a:off x="2401560" y="573120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80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275760</xdr:colOff>
      <xdr:row>33</xdr:row>
      <xdr:rowOff>97560</xdr:rowOff>
    </xdr:from>
    <xdr:to>
      <xdr:col>4</xdr:col>
      <xdr:colOff>111600</xdr:colOff>
      <xdr:row>35</xdr:row>
      <xdr:rowOff>23040</xdr:rowOff>
    </xdr:to>
    <xdr:sp>
      <xdr:nvSpPr>
        <xdr:cNvPr id="15" name="CustomShape 1"/>
        <xdr:cNvSpPr/>
      </xdr:nvSpPr>
      <xdr:spPr>
        <a:xfrm>
          <a:off x="2401560" y="599724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275760</xdr:colOff>
      <xdr:row>35</xdr:row>
      <xdr:rowOff>120960</xdr:rowOff>
    </xdr:from>
    <xdr:to>
      <xdr:col>4</xdr:col>
      <xdr:colOff>111600</xdr:colOff>
      <xdr:row>37</xdr:row>
      <xdr:rowOff>46080</xdr:rowOff>
    </xdr:to>
    <xdr:sp>
      <xdr:nvSpPr>
        <xdr:cNvPr id="16" name="CustomShape 1"/>
        <xdr:cNvSpPr/>
      </xdr:nvSpPr>
      <xdr:spPr>
        <a:xfrm>
          <a:off x="2401560" y="632520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275760</xdr:colOff>
      <xdr:row>39</xdr:row>
      <xdr:rowOff>16560</xdr:rowOff>
    </xdr:from>
    <xdr:to>
      <xdr:col>4</xdr:col>
      <xdr:colOff>111600</xdr:colOff>
      <xdr:row>40</xdr:row>
      <xdr:rowOff>94320</xdr:rowOff>
    </xdr:to>
    <xdr:sp>
      <xdr:nvSpPr>
        <xdr:cNvPr id="17" name="CustomShape 1"/>
        <xdr:cNvSpPr/>
      </xdr:nvSpPr>
      <xdr:spPr>
        <a:xfrm>
          <a:off x="2401560" y="683064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275760</xdr:colOff>
      <xdr:row>40</xdr:row>
      <xdr:rowOff>130320</xdr:rowOff>
    </xdr:from>
    <xdr:to>
      <xdr:col>4</xdr:col>
      <xdr:colOff>111600</xdr:colOff>
      <xdr:row>42</xdr:row>
      <xdr:rowOff>55440</xdr:rowOff>
    </xdr:to>
    <xdr:sp>
      <xdr:nvSpPr>
        <xdr:cNvPr id="18" name="CustomShape 1"/>
        <xdr:cNvSpPr/>
      </xdr:nvSpPr>
      <xdr:spPr>
        <a:xfrm>
          <a:off x="2401560" y="709668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275760</xdr:colOff>
      <xdr:row>43</xdr:row>
      <xdr:rowOff>65160</xdr:rowOff>
    </xdr:from>
    <xdr:to>
      <xdr:col>4</xdr:col>
      <xdr:colOff>111600</xdr:colOff>
      <xdr:row>44</xdr:row>
      <xdr:rowOff>142920</xdr:rowOff>
    </xdr:to>
    <xdr:sp>
      <xdr:nvSpPr>
        <xdr:cNvPr id="19" name="CustomShape 1"/>
        <xdr:cNvSpPr/>
      </xdr:nvSpPr>
      <xdr:spPr>
        <a:xfrm>
          <a:off x="2401560" y="748872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275760</xdr:colOff>
      <xdr:row>44</xdr:row>
      <xdr:rowOff>95760</xdr:rowOff>
    </xdr:from>
    <xdr:to>
      <xdr:col>4</xdr:col>
      <xdr:colOff>111600</xdr:colOff>
      <xdr:row>46</xdr:row>
      <xdr:rowOff>20880</xdr:rowOff>
    </xdr:to>
    <xdr:sp>
      <xdr:nvSpPr>
        <xdr:cNvPr id="20" name="CustomShape 1"/>
        <xdr:cNvSpPr/>
      </xdr:nvSpPr>
      <xdr:spPr>
        <a:xfrm>
          <a:off x="2401560" y="767160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159120</xdr:colOff>
      <xdr:row>29</xdr:row>
      <xdr:rowOff>18360</xdr:rowOff>
    </xdr:from>
    <xdr:to>
      <xdr:col>7</xdr:col>
      <xdr:colOff>595080</xdr:colOff>
      <xdr:row>45</xdr:row>
      <xdr:rowOff>145800</xdr:rowOff>
    </xdr:to>
    <xdr:pic>
      <xdr:nvPicPr>
        <xdr:cNvPr id="21" name="Picture 6" descr="RÃ©sultat de recherche d'images pour &quot;prestained plus protein ladder&quot;"/>
        <xdr:cNvPicPr/>
      </xdr:nvPicPr>
      <xdr:blipFill>
        <a:blip r:embed="rId3"/>
        <a:srcRect l="64252" t="29686" r="32335" b="8748"/>
        <a:stretch/>
      </xdr:blipFill>
      <xdr:spPr>
        <a:xfrm>
          <a:off x="4662360" y="5308200"/>
          <a:ext cx="435960" cy="25660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6</xdr:col>
      <xdr:colOff>228600</xdr:colOff>
      <xdr:row>28</xdr:row>
      <xdr:rowOff>104760</xdr:rowOff>
    </xdr:from>
    <xdr:to>
      <xdr:col>7</xdr:col>
      <xdr:colOff>158760</xdr:colOff>
      <xdr:row>30</xdr:row>
      <xdr:rowOff>29880</xdr:rowOff>
    </xdr:to>
    <xdr:sp>
      <xdr:nvSpPr>
        <xdr:cNvPr id="22" name="CustomShape 1"/>
        <xdr:cNvSpPr/>
      </xdr:nvSpPr>
      <xdr:spPr>
        <a:xfrm>
          <a:off x="4137480" y="5242320"/>
          <a:ext cx="5245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228600</xdr:colOff>
      <xdr:row>30</xdr:row>
      <xdr:rowOff>68040</xdr:rowOff>
    </xdr:from>
    <xdr:to>
      <xdr:col>7</xdr:col>
      <xdr:colOff>158760</xdr:colOff>
      <xdr:row>31</xdr:row>
      <xdr:rowOff>145800</xdr:rowOff>
    </xdr:to>
    <xdr:sp>
      <xdr:nvSpPr>
        <xdr:cNvPr id="23" name="CustomShape 1"/>
        <xdr:cNvSpPr/>
      </xdr:nvSpPr>
      <xdr:spPr>
        <a:xfrm>
          <a:off x="4137480" y="5510520"/>
          <a:ext cx="5245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275760</xdr:colOff>
      <xdr:row>31</xdr:row>
      <xdr:rowOff>130320</xdr:rowOff>
    </xdr:from>
    <xdr:to>
      <xdr:col>7</xdr:col>
      <xdr:colOff>111600</xdr:colOff>
      <xdr:row>33</xdr:row>
      <xdr:rowOff>55440</xdr:rowOff>
    </xdr:to>
    <xdr:sp>
      <xdr:nvSpPr>
        <xdr:cNvPr id="24" name="CustomShape 1"/>
        <xdr:cNvSpPr/>
      </xdr:nvSpPr>
      <xdr:spPr>
        <a:xfrm>
          <a:off x="4184640" y="572508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80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275760</xdr:colOff>
      <xdr:row>33</xdr:row>
      <xdr:rowOff>93240</xdr:rowOff>
    </xdr:from>
    <xdr:to>
      <xdr:col>7</xdr:col>
      <xdr:colOff>111600</xdr:colOff>
      <xdr:row>35</xdr:row>
      <xdr:rowOff>18720</xdr:rowOff>
    </xdr:to>
    <xdr:sp>
      <xdr:nvSpPr>
        <xdr:cNvPr id="25" name="CustomShape 1"/>
        <xdr:cNvSpPr/>
      </xdr:nvSpPr>
      <xdr:spPr>
        <a:xfrm>
          <a:off x="4184640" y="599292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275760</xdr:colOff>
      <xdr:row>35</xdr:row>
      <xdr:rowOff>119160</xdr:rowOff>
    </xdr:from>
    <xdr:to>
      <xdr:col>7</xdr:col>
      <xdr:colOff>111600</xdr:colOff>
      <xdr:row>37</xdr:row>
      <xdr:rowOff>44280</xdr:rowOff>
    </xdr:to>
    <xdr:sp>
      <xdr:nvSpPr>
        <xdr:cNvPr id="26" name="CustomShape 1"/>
        <xdr:cNvSpPr/>
      </xdr:nvSpPr>
      <xdr:spPr>
        <a:xfrm>
          <a:off x="4184640" y="632340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275760</xdr:colOff>
      <xdr:row>39</xdr:row>
      <xdr:rowOff>18360</xdr:rowOff>
    </xdr:from>
    <xdr:to>
      <xdr:col>7</xdr:col>
      <xdr:colOff>111600</xdr:colOff>
      <xdr:row>40</xdr:row>
      <xdr:rowOff>96120</xdr:rowOff>
    </xdr:to>
    <xdr:sp>
      <xdr:nvSpPr>
        <xdr:cNvPr id="27" name="CustomShape 1"/>
        <xdr:cNvSpPr/>
      </xdr:nvSpPr>
      <xdr:spPr>
        <a:xfrm>
          <a:off x="4184640" y="683244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275760</xdr:colOff>
      <xdr:row>40</xdr:row>
      <xdr:rowOff>133920</xdr:rowOff>
    </xdr:from>
    <xdr:to>
      <xdr:col>7</xdr:col>
      <xdr:colOff>111600</xdr:colOff>
      <xdr:row>42</xdr:row>
      <xdr:rowOff>59040</xdr:rowOff>
    </xdr:to>
    <xdr:sp>
      <xdr:nvSpPr>
        <xdr:cNvPr id="28" name="CustomShape 1"/>
        <xdr:cNvSpPr/>
      </xdr:nvSpPr>
      <xdr:spPr>
        <a:xfrm>
          <a:off x="4184640" y="710028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275760</xdr:colOff>
      <xdr:row>43</xdr:row>
      <xdr:rowOff>71640</xdr:rowOff>
    </xdr:from>
    <xdr:to>
      <xdr:col>7</xdr:col>
      <xdr:colOff>111600</xdr:colOff>
      <xdr:row>44</xdr:row>
      <xdr:rowOff>149400</xdr:rowOff>
    </xdr:to>
    <xdr:sp>
      <xdr:nvSpPr>
        <xdr:cNvPr id="29" name="CustomShape 1"/>
        <xdr:cNvSpPr/>
      </xdr:nvSpPr>
      <xdr:spPr>
        <a:xfrm>
          <a:off x="4184640" y="749520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275760</xdr:colOff>
      <xdr:row>44</xdr:row>
      <xdr:rowOff>103680</xdr:rowOff>
    </xdr:from>
    <xdr:to>
      <xdr:col>7</xdr:col>
      <xdr:colOff>111600</xdr:colOff>
      <xdr:row>46</xdr:row>
      <xdr:rowOff>28800</xdr:rowOff>
    </xdr:to>
    <xdr:sp>
      <xdr:nvSpPr>
        <xdr:cNvPr id="30" name="CustomShape 1"/>
        <xdr:cNvSpPr/>
      </xdr:nvSpPr>
      <xdr:spPr>
        <a:xfrm>
          <a:off x="4184640" y="7679520"/>
          <a:ext cx="430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167760</xdr:colOff>
      <xdr:row>29</xdr:row>
      <xdr:rowOff>7200</xdr:rowOff>
    </xdr:from>
    <xdr:to>
      <xdr:col>10</xdr:col>
      <xdr:colOff>595080</xdr:colOff>
      <xdr:row>45</xdr:row>
      <xdr:rowOff>80280</xdr:rowOff>
    </xdr:to>
    <xdr:pic>
      <xdr:nvPicPr>
        <xdr:cNvPr id="31" name="Picture 6" descr="RÃ©sultat de recherche d'images pour &quot;prestained plus protein ladder&quot;"/>
        <xdr:cNvPicPr/>
      </xdr:nvPicPr>
      <xdr:blipFill>
        <a:blip r:embed="rId4"/>
        <a:srcRect l="64252" t="29686" r="32335" b="8748"/>
        <a:stretch/>
      </xdr:blipFill>
      <xdr:spPr>
        <a:xfrm>
          <a:off x="6454080" y="5297040"/>
          <a:ext cx="427320" cy="25117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9</xdr:col>
      <xdr:colOff>247680</xdr:colOff>
      <xdr:row>28</xdr:row>
      <xdr:rowOff>95400</xdr:rowOff>
    </xdr:from>
    <xdr:to>
      <xdr:col>10</xdr:col>
      <xdr:colOff>167400</xdr:colOff>
      <xdr:row>30</xdr:row>
      <xdr:rowOff>20520</xdr:rowOff>
    </xdr:to>
    <xdr:sp>
      <xdr:nvSpPr>
        <xdr:cNvPr id="32" name="CustomShape 1"/>
        <xdr:cNvSpPr/>
      </xdr:nvSpPr>
      <xdr:spPr>
        <a:xfrm>
          <a:off x="5939640" y="5232960"/>
          <a:ext cx="5140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247680</xdr:colOff>
      <xdr:row>30</xdr:row>
      <xdr:rowOff>52560</xdr:rowOff>
    </xdr:from>
    <xdr:to>
      <xdr:col>10</xdr:col>
      <xdr:colOff>167400</xdr:colOff>
      <xdr:row>31</xdr:row>
      <xdr:rowOff>130320</xdr:rowOff>
    </xdr:to>
    <xdr:sp>
      <xdr:nvSpPr>
        <xdr:cNvPr id="33" name="CustomShape 1"/>
        <xdr:cNvSpPr/>
      </xdr:nvSpPr>
      <xdr:spPr>
        <a:xfrm>
          <a:off x="5939640" y="5495040"/>
          <a:ext cx="5140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293760</xdr:colOff>
      <xdr:row>31</xdr:row>
      <xdr:rowOff>110520</xdr:rowOff>
    </xdr:from>
    <xdr:to>
      <xdr:col>10</xdr:col>
      <xdr:colOff>120960</xdr:colOff>
      <xdr:row>33</xdr:row>
      <xdr:rowOff>35640</xdr:rowOff>
    </xdr:to>
    <xdr:sp>
      <xdr:nvSpPr>
        <xdr:cNvPr id="34" name="CustomShape 1"/>
        <xdr:cNvSpPr/>
      </xdr:nvSpPr>
      <xdr:spPr>
        <a:xfrm>
          <a:off x="5985720" y="570528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80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293760</xdr:colOff>
      <xdr:row>33</xdr:row>
      <xdr:rowOff>68040</xdr:rowOff>
    </xdr:from>
    <xdr:to>
      <xdr:col>10</xdr:col>
      <xdr:colOff>120960</xdr:colOff>
      <xdr:row>34</xdr:row>
      <xdr:rowOff>145800</xdr:rowOff>
    </xdr:to>
    <xdr:sp>
      <xdr:nvSpPr>
        <xdr:cNvPr id="35" name="CustomShape 1"/>
        <xdr:cNvSpPr/>
      </xdr:nvSpPr>
      <xdr:spPr>
        <a:xfrm>
          <a:off x="5985720" y="596772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293760</xdr:colOff>
      <xdr:row>35</xdr:row>
      <xdr:rowOff>86760</xdr:rowOff>
    </xdr:from>
    <xdr:to>
      <xdr:col>10</xdr:col>
      <xdr:colOff>120960</xdr:colOff>
      <xdr:row>37</xdr:row>
      <xdr:rowOff>11880</xdr:rowOff>
    </xdr:to>
    <xdr:sp>
      <xdr:nvSpPr>
        <xdr:cNvPr id="36" name="CustomShape 1"/>
        <xdr:cNvSpPr/>
      </xdr:nvSpPr>
      <xdr:spPr>
        <a:xfrm>
          <a:off x="5985720" y="629100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293760</xdr:colOff>
      <xdr:row>38</xdr:row>
      <xdr:rowOff>127800</xdr:rowOff>
    </xdr:from>
    <xdr:to>
      <xdr:col>10</xdr:col>
      <xdr:colOff>120960</xdr:colOff>
      <xdr:row>40</xdr:row>
      <xdr:rowOff>52920</xdr:rowOff>
    </xdr:to>
    <xdr:sp>
      <xdr:nvSpPr>
        <xdr:cNvPr id="37" name="CustomShape 1"/>
        <xdr:cNvSpPr/>
      </xdr:nvSpPr>
      <xdr:spPr>
        <a:xfrm>
          <a:off x="5985720" y="678924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293760</xdr:colOff>
      <xdr:row>40</xdr:row>
      <xdr:rowOff>85320</xdr:rowOff>
    </xdr:from>
    <xdr:to>
      <xdr:col>10</xdr:col>
      <xdr:colOff>120960</xdr:colOff>
      <xdr:row>42</xdr:row>
      <xdr:rowOff>10440</xdr:rowOff>
    </xdr:to>
    <xdr:sp>
      <xdr:nvSpPr>
        <xdr:cNvPr id="38" name="CustomShape 1"/>
        <xdr:cNvSpPr/>
      </xdr:nvSpPr>
      <xdr:spPr>
        <a:xfrm>
          <a:off x="5985720" y="705168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293760</xdr:colOff>
      <xdr:row>43</xdr:row>
      <xdr:rowOff>14400</xdr:rowOff>
    </xdr:from>
    <xdr:to>
      <xdr:col>10</xdr:col>
      <xdr:colOff>120960</xdr:colOff>
      <xdr:row>44</xdr:row>
      <xdr:rowOff>92160</xdr:rowOff>
    </xdr:to>
    <xdr:sp>
      <xdr:nvSpPr>
        <xdr:cNvPr id="39" name="CustomShape 1"/>
        <xdr:cNvSpPr/>
      </xdr:nvSpPr>
      <xdr:spPr>
        <a:xfrm>
          <a:off x="5985720" y="743796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293760</xdr:colOff>
      <xdr:row>44</xdr:row>
      <xdr:rowOff>42480</xdr:rowOff>
    </xdr:from>
    <xdr:to>
      <xdr:col>10</xdr:col>
      <xdr:colOff>120960</xdr:colOff>
      <xdr:row>45</xdr:row>
      <xdr:rowOff>119880</xdr:rowOff>
    </xdr:to>
    <xdr:sp>
      <xdr:nvSpPr>
        <xdr:cNvPr id="40" name="CustomShape 1"/>
        <xdr:cNvSpPr/>
      </xdr:nvSpPr>
      <xdr:spPr>
        <a:xfrm>
          <a:off x="5985720" y="761832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167760</xdr:colOff>
      <xdr:row>48</xdr:row>
      <xdr:rowOff>94680</xdr:rowOff>
    </xdr:from>
    <xdr:to>
      <xdr:col>4</xdr:col>
      <xdr:colOff>595080</xdr:colOff>
      <xdr:row>65</xdr:row>
      <xdr:rowOff>79200</xdr:rowOff>
    </xdr:to>
    <xdr:pic>
      <xdr:nvPicPr>
        <xdr:cNvPr id="41" name="Picture 6" descr="RÃ©sultat de recherche d'images pour &quot;prestained plus protein ladder&quot;"/>
        <xdr:cNvPicPr/>
      </xdr:nvPicPr>
      <xdr:blipFill>
        <a:blip r:embed="rId5"/>
        <a:srcRect l="64252" t="29686" r="32335" b="8748"/>
        <a:stretch/>
      </xdr:blipFill>
      <xdr:spPr>
        <a:xfrm>
          <a:off x="2887920" y="8280360"/>
          <a:ext cx="427320" cy="25750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3</xdr:col>
      <xdr:colOff>247680</xdr:colOff>
      <xdr:row>48</xdr:row>
      <xdr:rowOff>28440</xdr:rowOff>
    </xdr:from>
    <xdr:to>
      <xdr:col>4</xdr:col>
      <xdr:colOff>167400</xdr:colOff>
      <xdr:row>49</xdr:row>
      <xdr:rowOff>106200</xdr:rowOff>
    </xdr:to>
    <xdr:sp>
      <xdr:nvSpPr>
        <xdr:cNvPr id="42" name="CustomShape 1"/>
        <xdr:cNvSpPr/>
      </xdr:nvSpPr>
      <xdr:spPr>
        <a:xfrm>
          <a:off x="2373480" y="8214120"/>
          <a:ext cx="5140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247680</xdr:colOff>
      <xdr:row>49</xdr:row>
      <xdr:rowOff>145440</xdr:rowOff>
    </xdr:from>
    <xdr:to>
      <xdr:col>4</xdr:col>
      <xdr:colOff>167400</xdr:colOff>
      <xdr:row>51</xdr:row>
      <xdr:rowOff>70560</xdr:rowOff>
    </xdr:to>
    <xdr:sp>
      <xdr:nvSpPr>
        <xdr:cNvPr id="43" name="CustomShape 1"/>
        <xdr:cNvSpPr/>
      </xdr:nvSpPr>
      <xdr:spPr>
        <a:xfrm>
          <a:off x="2373480" y="8483400"/>
          <a:ext cx="5140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293760</xdr:colOff>
      <xdr:row>51</xdr:row>
      <xdr:rowOff>55800</xdr:rowOff>
    </xdr:from>
    <xdr:to>
      <xdr:col>4</xdr:col>
      <xdr:colOff>120960</xdr:colOff>
      <xdr:row>52</xdr:row>
      <xdr:rowOff>133560</xdr:rowOff>
    </xdr:to>
    <xdr:sp>
      <xdr:nvSpPr>
        <xdr:cNvPr id="44" name="CustomShape 1"/>
        <xdr:cNvSpPr/>
      </xdr:nvSpPr>
      <xdr:spPr>
        <a:xfrm>
          <a:off x="2419560" y="869868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80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293760</xdr:colOff>
      <xdr:row>53</xdr:row>
      <xdr:rowOff>20160</xdr:rowOff>
    </xdr:from>
    <xdr:to>
      <xdr:col>4</xdr:col>
      <xdr:colOff>120960</xdr:colOff>
      <xdr:row>54</xdr:row>
      <xdr:rowOff>97560</xdr:rowOff>
    </xdr:to>
    <xdr:sp>
      <xdr:nvSpPr>
        <xdr:cNvPr id="45" name="CustomShape 1"/>
        <xdr:cNvSpPr/>
      </xdr:nvSpPr>
      <xdr:spPr>
        <a:xfrm>
          <a:off x="2419560" y="896760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293760</xdr:colOff>
      <xdr:row>55</xdr:row>
      <xdr:rowOff>46440</xdr:rowOff>
    </xdr:from>
    <xdr:to>
      <xdr:col>4</xdr:col>
      <xdr:colOff>120960</xdr:colOff>
      <xdr:row>56</xdr:row>
      <xdr:rowOff>124200</xdr:rowOff>
    </xdr:to>
    <xdr:sp>
      <xdr:nvSpPr>
        <xdr:cNvPr id="46" name="CustomShape 1"/>
        <xdr:cNvSpPr/>
      </xdr:nvSpPr>
      <xdr:spPr>
        <a:xfrm>
          <a:off x="2419560" y="929880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293760</xdr:colOff>
      <xdr:row>58</xdr:row>
      <xdr:rowOff>100080</xdr:rowOff>
    </xdr:from>
    <xdr:to>
      <xdr:col>4</xdr:col>
      <xdr:colOff>120960</xdr:colOff>
      <xdr:row>60</xdr:row>
      <xdr:rowOff>25200</xdr:rowOff>
    </xdr:to>
    <xdr:sp>
      <xdr:nvSpPr>
        <xdr:cNvPr id="47" name="CustomShape 1"/>
        <xdr:cNvSpPr/>
      </xdr:nvSpPr>
      <xdr:spPr>
        <a:xfrm>
          <a:off x="2419560" y="980964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293760</xdr:colOff>
      <xdr:row>60</xdr:row>
      <xdr:rowOff>64440</xdr:rowOff>
    </xdr:from>
    <xdr:to>
      <xdr:col>4</xdr:col>
      <xdr:colOff>120960</xdr:colOff>
      <xdr:row>61</xdr:row>
      <xdr:rowOff>142200</xdr:rowOff>
    </xdr:to>
    <xdr:sp>
      <xdr:nvSpPr>
        <xdr:cNvPr id="48" name="CustomShape 1"/>
        <xdr:cNvSpPr/>
      </xdr:nvSpPr>
      <xdr:spPr>
        <a:xfrm>
          <a:off x="2419560" y="1007892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293760</xdr:colOff>
      <xdr:row>63</xdr:row>
      <xdr:rowOff>3240</xdr:rowOff>
    </xdr:from>
    <xdr:to>
      <xdr:col>4</xdr:col>
      <xdr:colOff>120960</xdr:colOff>
      <xdr:row>64</xdr:row>
      <xdr:rowOff>81000</xdr:rowOff>
    </xdr:to>
    <xdr:sp>
      <xdr:nvSpPr>
        <xdr:cNvPr id="49" name="CustomShape 1"/>
        <xdr:cNvSpPr/>
      </xdr:nvSpPr>
      <xdr:spPr>
        <a:xfrm>
          <a:off x="2419560" y="1047492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293760</xdr:colOff>
      <xdr:row>64</xdr:row>
      <xdr:rowOff>36000</xdr:rowOff>
    </xdr:from>
    <xdr:to>
      <xdr:col>4</xdr:col>
      <xdr:colOff>120960</xdr:colOff>
      <xdr:row>65</xdr:row>
      <xdr:rowOff>113760</xdr:rowOff>
    </xdr:to>
    <xdr:sp>
      <xdr:nvSpPr>
        <xdr:cNvPr id="50" name="CustomShape 1"/>
        <xdr:cNvSpPr/>
      </xdr:nvSpPr>
      <xdr:spPr>
        <a:xfrm>
          <a:off x="2419560" y="10659960"/>
          <a:ext cx="4215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150480</xdr:colOff>
      <xdr:row>48</xdr:row>
      <xdr:rowOff>86040</xdr:rowOff>
    </xdr:from>
    <xdr:to>
      <xdr:col>1</xdr:col>
      <xdr:colOff>595080</xdr:colOff>
      <xdr:row>65</xdr:row>
      <xdr:rowOff>115920</xdr:rowOff>
    </xdr:to>
    <xdr:pic>
      <xdr:nvPicPr>
        <xdr:cNvPr id="51" name="Picture 6" descr="RÃ©sultat de recherche d'images pour &quot;prestained plus protein ladder&quot;"/>
        <xdr:cNvPicPr/>
      </xdr:nvPicPr>
      <xdr:blipFill>
        <a:blip r:embed="rId6"/>
        <a:srcRect l="64252" t="29686" r="32335" b="8748"/>
        <a:stretch/>
      </xdr:blipFill>
      <xdr:spPr>
        <a:xfrm>
          <a:off x="1087560" y="8271720"/>
          <a:ext cx="444600" cy="26204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0</xdr:col>
      <xdr:colOff>552600</xdr:colOff>
      <xdr:row>48</xdr:row>
      <xdr:rowOff>19080</xdr:rowOff>
    </xdr:from>
    <xdr:to>
      <xdr:col>1</xdr:col>
      <xdr:colOff>150480</xdr:colOff>
      <xdr:row>49</xdr:row>
      <xdr:rowOff>96840</xdr:rowOff>
    </xdr:to>
    <xdr:sp>
      <xdr:nvSpPr>
        <xdr:cNvPr id="52" name="CustomShape 1"/>
        <xdr:cNvSpPr/>
      </xdr:nvSpPr>
      <xdr:spPr>
        <a:xfrm>
          <a:off x="552600" y="8204760"/>
          <a:ext cx="5349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552600</xdr:colOff>
      <xdr:row>49</xdr:row>
      <xdr:rowOff>140400</xdr:rowOff>
    </xdr:from>
    <xdr:to>
      <xdr:col>1</xdr:col>
      <xdr:colOff>150480</xdr:colOff>
      <xdr:row>51</xdr:row>
      <xdr:rowOff>65520</xdr:rowOff>
    </xdr:to>
    <xdr:sp>
      <xdr:nvSpPr>
        <xdr:cNvPr id="53" name="CustomShape 1"/>
        <xdr:cNvSpPr/>
      </xdr:nvSpPr>
      <xdr:spPr>
        <a:xfrm>
          <a:off x="552600" y="8478360"/>
          <a:ext cx="5349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600480</xdr:colOff>
      <xdr:row>51</xdr:row>
      <xdr:rowOff>54720</xdr:rowOff>
    </xdr:from>
    <xdr:to>
      <xdr:col>1</xdr:col>
      <xdr:colOff>101880</xdr:colOff>
      <xdr:row>52</xdr:row>
      <xdr:rowOff>132480</xdr:rowOff>
    </xdr:to>
    <xdr:sp>
      <xdr:nvSpPr>
        <xdr:cNvPr id="54" name="CustomShape 1"/>
        <xdr:cNvSpPr/>
      </xdr:nvSpPr>
      <xdr:spPr>
        <a:xfrm>
          <a:off x="600480" y="8697600"/>
          <a:ext cx="4384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80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600480</xdr:colOff>
      <xdr:row>53</xdr:row>
      <xdr:rowOff>23760</xdr:rowOff>
    </xdr:from>
    <xdr:to>
      <xdr:col>1</xdr:col>
      <xdr:colOff>101880</xdr:colOff>
      <xdr:row>54</xdr:row>
      <xdr:rowOff>101160</xdr:rowOff>
    </xdr:to>
    <xdr:sp>
      <xdr:nvSpPr>
        <xdr:cNvPr id="55" name="CustomShape 1"/>
        <xdr:cNvSpPr/>
      </xdr:nvSpPr>
      <xdr:spPr>
        <a:xfrm>
          <a:off x="600480" y="8971200"/>
          <a:ext cx="4384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600480</xdr:colOff>
      <xdr:row>55</xdr:row>
      <xdr:rowOff>56160</xdr:rowOff>
    </xdr:from>
    <xdr:to>
      <xdr:col>1</xdr:col>
      <xdr:colOff>101880</xdr:colOff>
      <xdr:row>56</xdr:row>
      <xdr:rowOff>133920</xdr:rowOff>
    </xdr:to>
    <xdr:sp>
      <xdr:nvSpPr>
        <xdr:cNvPr id="56" name="CustomShape 1"/>
        <xdr:cNvSpPr/>
      </xdr:nvSpPr>
      <xdr:spPr>
        <a:xfrm>
          <a:off x="600480" y="9308520"/>
          <a:ext cx="4384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600480</xdr:colOff>
      <xdr:row>58</xdr:row>
      <xdr:rowOff>118800</xdr:rowOff>
    </xdr:from>
    <xdr:to>
      <xdr:col>1</xdr:col>
      <xdr:colOff>101880</xdr:colOff>
      <xdr:row>60</xdr:row>
      <xdr:rowOff>43920</xdr:rowOff>
    </xdr:to>
    <xdr:sp>
      <xdr:nvSpPr>
        <xdr:cNvPr id="57" name="CustomShape 1"/>
        <xdr:cNvSpPr/>
      </xdr:nvSpPr>
      <xdr:spPr>
        <a:xfrm>
          <a:off x="600480" y="9828360"/>
          <a:ext cx="4384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600480</xdr:colOff>
      <xdr:row>60</xdr:row>
      <xdr:rowOff>87480</xdr:rowOff>
    </xdr:from>
    <xdr:to>
      <xdr:col>1</xdr:col>
      <xdr:colOff>101880</xdr:colOff>
      <xdr:row>62</xdr:row>
      <xdr:rowOff>12960</xdr:rowOff>
    </xdr:to>
    <xdr:sp>
      <xdr:nvSpPr>
        <xdr:cNvPr id="58" name="CustomShape 1"/>
        <xdr:cNvSpPr/>
      </xdr:nvSpPr>
      <xdr:spPr>
        <a:xfrm>
          <a:off x="600480" y="10101960"/>
          <a:ext cx="4384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600480</xdr:colOff>
      <xdr:row>63</xdr:row>
      <xdr:rowOff>33480</xdr:rowOff>
    </xdr:from>
    <xdr:to>
      <xdr:col>1</xdr:col>
      <xdr:colOff>101880</xdr:colOff>
      <xdr:row>64</xdr:row>
      <xdr:rowOff>111240</xdr:rowOff>
    </xdr:to>
    <xdr:sp>
      <xdr:nvSpPr>
        <xdr:cNvPr id="59" name="CustomShape 1"/>
        <xdr:cNvSpPr/>
      </xdr:nvSpPr>
      <xdr:spPr>
        <a:xfrm>
          <a:off x="600480" y="10505160"/>
          <a:ext cx="4384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600480</xdr:colOff>
      <xdr:row>64</xdr:row>
      <xdr:rowOff>69480</xdr:rowOff>
    </xdr:from>
    <xdr:to>
      <xdr:col>1</xdr:col>
      <xdr:colOff>101880</xdr:colOff>
      <xdr:row>65</xdr:row>
      <xdr:rowOff>147240</xdr:rowOff>
    </xdr:to>
    <xdr:sp>
      <xdr:nvSpPr>
        <xdr:cNvPr id="60" name="CustomShape 1"/>
        <xdr:cNvSpPr/>
      </xdr:nvSpPr>
      <xdr:spPr>
        <a:xfrm>
          <a:off x="600480" y="10693440"/>
          <a:ext cx="4384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194400</xdr:colOff>
      <xdr:row>48</xdr:row>
      <xdr:rowOff>75600</xdr:rowOff>
    </xdr:from>
    <xdr:to>
      <xdr:col>8</xdr:col>
      <xdr:colOff>10080</xdr:colOff>
      <xdr:row>65</xdr:row>
      <xdr:rowOff>69120</xdr:rowOff>
    </xdr:to>
    <xdr:pic>
      <xdr:nvPicPr>
        <xdr:cNvPr id="61" name="Picture 6" descr="RÃ©sultat de recherche d'images pour &quot;prestained plus protein ladder&quot;"/>
        <xdr:cNvPicPr/>
      </xdr:nvPicPr>
      <xdr:blipFill>
        <a:blip r:embed="rId7"/>
        <a:srcRect l="64252" t="29686" r="32335" b="8748"/>
        <a:stretch/>
      </xdr:blipFill>
      <xdr:spPr>
        <a:xfrm>
          <a:off x="4697640" y="8261280"/>
          <a:ext cx="410040" cy="25840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6</xdr:col>
      <xdr:colOff>295200</xdr:colOff>
      <xdr:row>48</xdr:row>
      <xdr:rowOff>9360</xdr:rowOff>
    </xdr:from>
    <xdr:to>
      <xdr:col>7</xdr:col>
      <xdr:colOff>194040</xdr:colOff>
      <xdr:row>49</xdr:row>
      <xdr:rowOff>87120</xdr:rowOff>
    </xdr:to>
    <xdr:sp>
      <xdr:nvSpPr>
        <xdr:cNvPr id="62" name="CustomShape 1"/>
        <xdr:cNvSpPr/>
      </xdr:nvSpPr>
      <xdr:spPr>
        <a:xfrm>
          <a:off x="4204080" y="8195040"/>
          <a:ext cx="493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295200</xdr:colOff>
      <xdr:row>49</xdr:row>
      <xdr:rowOff>127080</xdr:rowOff>
    </xdr:from>
    <xdr:to>
      <xdr:col>7</xdr:col>
      <xdr:colOff>194040</xdr:colOff>
      <xdr:row>51</xdr:row>
      <xdr:rowOff>52200</xdr:rowOff>
    </xdr:to>
    <xdr:sp>
      <xdr:nvSpPr>
        <xdr:cNvPr id="63" name="CustomShape 1"/>
        <xdr:cNvSpPr/>
      </xdr:nvSpPr>
      <xdr:spPr>
        <a:xfrm>
          <a:off x="4204080" y="8465040"/>
          <a:ext cx="49320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339840</xdr:colOff>
      <xdr:row>51</xdr:row>
      <xdr:rowOff>38520</xdr:rowOff>
    </xdr:from>
    <xdr:to>
      <xdr:col>7</xdr:col>
      <xdr:colOff>150120</xdr:colOff>
      <xdr:row>52</xdr:row>
      <xdr:rowOff>116280</xdr:rowOff>
    </xdr:to>
    <xdr:sp>
      <xdr:nvSpPr>
        <xdr:cNvPr id="64" name="CustomShape 1"/>
        <xdr:cNvSpPr/>
      </xdr:nvSpPr>
      <xdr:spPr>
        <a:xfrm>
          <a:off x="4248720" y="8681400"/>
          <a:ext cx="4046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80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339840</xdr:colOff>
      <xdr:row>53</xdr:row>
      <xdr:rowOff>3600</xdr:rowOff>
    </xdr:from>
    <xdr:to>
      <xdr:col>7</xdr:col>
      <xdr:colOff>150120</xdr:colOff>
      <xdr:row>54</xdr:row>
      <xdr:rowOff>81000</xdr:rowOff>
    </xdr:to>
    <xdr:sp>
      <xdr:nvSpPr>
        <xdr:cNvPr id="65" name="CustomShape 1"/>
        <xdr:cNvSpPr/>
      </xdr:nvSpPr>
      <xdr:spPr>
        <a:xfrm>
          <a:off x="4248720" y="8951040"/>
          <a:ext cx="4046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339840</xdr:colOff>
      <xdr:row>55</xdr:row>
      <xdr:rowOff>31320</xdr:rowOff>
    </xdr:from>
    <xdr:to>
      <xdr:col>7</xdr:col>
      <xdr:colOff>150120</xdr:colOff>
      <xdr:row>56</xdr:row>
      <xdr:rowOff>109080</xdr:rowOff>
    </xdr:to>
    <xdr:sp>
      <xdr:nvSpPr>
        <xdr:cNvPr id="66" name="CustomShape 1"/>
        <xdr:cNvSpPr/>
      </xdr:nvSpPr>
      <xdr:spPr>
        <a:xfrm>
          <a:off x="4248720" y="9283680"/>
          <a:ext cx="4046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339840</xdr:colOff>
      <xdr:row>58</xdr:row>
      <xdr:rowOff>86760</xdr:rowOff>
    </xdr:from>
    <xdr:to>
      <xdr:col>7</xdr:col>
      <xdr:colOff>150120</xdr:colOff>
      <xdr:row>60</xdr:row>
      <xdr:rowOff>11880</xdr:rowOff>
    </xdr:to>
    <xdr:sp>
      <xdr:nvSpPr>
        <xdr:cNvPr id="67" name="CustomShape 1"/>
        <xdr:cNvSpPr/>
      </xdr:nvSpPr>
      <xdr:spPr>
        <a:xfrm>
          <a:off x="4248720" y="9796320"/>
          <a:ext cx="4046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339840</xdr:colOff>
      <xdr:row>60</xdr:row>
      <xdr:rowOff>51480</xdr:rowOff>
    </xdr:from>
    <xdr:to>
      <xdr:col>7</xdr:col>
      <xdr:colOff>150120</xdr:colOff>
      <xdr:row>61</xdr:row>
      <xdr:rowOff>129240</xdr:rowOff>
    </xdr:to>
    <xdr:sp>
      <xdr:nvSpPr>
        <xdr:cNvPr id="68" name="CustomShape 1"/>
        <xdr:cNvSpPr/>
      </xdr:nvSpPr>
      <xdr:spPr>
        <a:xfrm>
          <a:off x="4248720" y="10065960"/>
          <a:ext cx="4046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339840</xdr:colOff>
      <xdr:row>62</xdr:row>
      <xdr:rowOff>144720</xdr:rowOff>
    </xdr:from>
    <xdr:to>
      <xdr:col>7</xdr:col>
      <xdr:colOff>150120</xdr:colOff>
      <xdr:row>64</xdr:row>
      <xdr:rowOff>69840</xdr:rowOff>
    </xdr:to>
    <xdr:sp>
      <xdr:nvSpPr>
        <xdr:cNvPr id="69" name="CustomShape 1"/>
        <xdr:cNvSpPr/>
      </xdr:nvSpPr>
      <xdr:spPr>
        <a:xfrm>
          <a:off x="4248720" y="10463760"/>
          <a:ext cx="4046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339840</xdr:colOff>
      <xdr:row>64</xdr:row>
      <xdr:rowOff>25200</xdr:rowOff>
    </xdr:from>
    <xdr:to>
      <xdr:col>7</xdr:col>
      <xdr:colOff>150120</xdr:colOff>
      <xdr:row>65</xdr:row>
      <xdr:rowOff>102960</xdr:rowOff>
    </xdr:to>
    <xdr:sp>
      <xdr:nvSpPr>
        <xdr:cNvPr id="70" name="CustomShape 1"/>
        <xdr:cNvSpPr/>
      </xdr:nvSpPr>
      <xdr:spPr>
        <a:xfrm>
          <a:off x="4248720" y="10649160"/>
          <a:ext cx="4046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189360</xdr:colOff>
      <xdr:row>48</xdr:row>
      <xdr:rowOff>102240</xdr:rowOff>
    </xdr:from>
    <xdr:to>
      <xdr:col>10</xdr:col>
      <xdr:colOff>595080</xdr:colOff>
      <xdr:row>65</xdr:row>
      <xdr:rowOff>16200</xdr:rowOff>
    </xdr:to>
    <xdr:pic>
      <xdr:nvPicPr>
        <xdr:cNvPr id="71" name="Picture 6" descr="RÃ©sultat de recherche d'images pour &quot;prestained plus protein ladder&quot;"/>
        <xdr:cNvPicPr/>
      </xdr:nvPicPr>
      <xdr:blipFill>
        <a:blip r:embed="rId8"/>
        <a:srcRect l="64252" t="29686" r="32335" b="8748"/>
        <a:stretch/>
      </xdr:blipFill>
      <xdr:spPr>
        <a:xfrm>
          <a:off x="6475680" y="8287920"/>
          <a:ext cx="405720" cy="25045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absolute">
    <xdr:from>
      <xdr:col>9</xdr:col>
      <xdr:colOff>295200</xdr:colOff>
      <xdr:row>48</xdr:row>
      <xdr:rowOff>38160</xdr:rowOff>
    </xdr:from>
    <xdr:to>
      <xdr:col>10</xdr:col>
      <xdr:colOff>189000</xdr:colOff>
      <xdr:row>49</xdr:row>
      <xdr:rowOff>115920</xdr:rowOff>
    </xdr:to>
    <xdr:sp>
      <xdr:nvSpPr>
        <xdr:cNvPr id="72" name="CustomShape 1"/>
        <xdr:cNvSpPr/>
      </xdr:nvSpPr>
      <xdr:spPr>
        <a:xfrm>
          <a:off x="5987160" y="8223840"/>
          <a:ext cx="4881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295200</xdr:colOff>
      <xdr:row>49</xdr:row>
      <xdr:rowOff>147240</xdr:rowOff>
    </xdr:from>
    <xdr:to>
      <xdr:col>10</xdr:col>
      <xdr:colOff>189000</xdr:colOff>
      <xdr:row>51</xdr:row>
      <xdr:rowOff>72360</xdr:rowOff>
    </xdr:to>
    <xdr:sp>
      <xdr:nvSpPr>
        <xdr:cNvPr id="73" name="CustomShape 1"/>
        <xdr:cNvSpPr/>
      </xdr:nvSpPr>
      <xdr:spPr>
        <a:xfrm>
          <a:off x="5987160" y="8485200"/>
          <a:ext cx="48816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339120</xdr:colOff>
      <xdr:row>51</xdr:row>
      <xdr:rowOff>51840</xdr:rowOff>
    </xdr:from>
    <xdr:to>
      <xdr:col>10</xdr:col>
      <xdr:colOff>145080</xdr:colOff>
      <xdr:row>52</xdr:row>
      <xdr:rowOff>129600</xdr:rowOff>
    </xdr:to>
    <xdr:sp>
      <xdr:nvSpPr>
        <xdr:cNvPr id="74" name="CustomShape 1"/>
        <xdr:cNvSpPr/>
      </xdr:nvSpPr>
      <xdr:spPr>
        <a:xfrm>
          <a:off x="6031080" y="8694720"/>
          <a:ext cx="4003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80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339120</xdr:colOff>
      <xdr:row>53</xdr:row>
      <xdr:rowOff>9000</xdr:rowOff>
    </xdr:from>
    <xdr:to>
      <xdr:col>10</xdr:col>
      <xdr:colOff>145080</xdr:colOff>
      <xdr:row>54</xdr:row>
      <xdr:rowOff>86400</xdr:rowOff>
    </xdr:to>
    <xdr:sp>
      <xdr:nvSpPr>
        <xdr:cNvPr id="75" name="CustomShape 1"/>
        <xdr:cNvSpPr/>
      </xdr:nvSpPr>
      <xdr:spPr>
        <a:xfrm>
          <a:off x="6031080" y="8956440"/>
          <a:ext cx="4003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70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339120</xdr:colOff>
      <xdr:row>55</xdr:row>
      <xdr:rowOff>26280</xdr:rowOff>
    </xdr:from>
    <xdr:to>
      <xdr:col>10</xdr:col>
      <xdr:colOff>145080</xdr:colOff>
      <xdr:row>56</xdr:row>
      <xdr:rowOff>104040</xdr:rowOff>
    </xdr:to>
    <xdr:sp>
      <xdr:nvSpPr>
        <xdr:cNvPr id="76" name="CustomShape 1"/>
        <xdr:cNvSpPr/>
      </xdr:nvSpPr>
      <xdr:spPr>
        <a:xfrm>
          <a:off x="6031080" y="9278640"/>
          <a:ext cx="4003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50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339120</xdr:colOff>
      <xdr:row>58</xdr:row>
      <xdr:rowOff>65880</xdr:rowOff>
    </xdr:from>
    <xdr:to>
      <xdr:col>10</xdr:col>
      <xdr:colOff>145080</xdr:colOff>
      <xdr:row>59</xdr:row>
      <xdr:rowOff>143640</xdr:rowOff>
    </xdr:to>
    <xdr:sp>
      <xdr:nvSpPr>
        <xdr:cNvPr id="77" name="CustomShape 1"/>
        <xdr:cNvSpPr/>
      </xdr:nvSpPr>
      <xdr:spPr>
        <a:xfrm>
          <a:off x="6031080" y="9775440"/>
          <a:ext cx="4003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30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339120</xdr:colOff>
      <xdr:row>60</xdr:row>
      <xdr:rowOff>22680</xdr:rowOff>
    </xdr:from>
    <xdr:to>
      <xdr:col>10</xdr:col>
      <xdr:colOff>145080</xdr:colOff>
      <xdr:row>61</xdr:row>
      <xdr:rowOff>100440</xdr:rowOff>
    </xdr:to>
    <xdr:sp>
      <xdr:nvSpPr>
        <xdr:cNvPr id="78" name="CustomShape 1"/>
        <xdr:cNvSpPr/>
      </xdr:nvSpPr>
      <xdr:spPr>
        <a:xfrm>
          <a:off x="6031080" y="10037160"/>
          <a:ext cx="4003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25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339120</xdr:colOff>
      <xdr:row>62</xdr:row>
      <xdr:rowOff>103320</xdr:rowOff>
    </xdr:from>
    <xdr:to>
      <xdr:col>10</xdr:col>
      <xdr:colOff>145080</xdr:colOff>
      <xdr:row>64</xdr:row>
      <xdr:rowOff>28440</xdr:rowOff>
    </xdr:to>
    <xdr:sp>
      <xdr:nvSpPr>
        <xdr:cNvPr id="79" name="CustomShape 1"/>
        <xdr:cNvSpPr/>
      </xdr:nvSpPr>
      <xdr:spPr>
        <a:xfrm>
          <a:off x="6031080" y="10422360"/>
          <a:ext cx="4003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15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339120</xdr:colOff>
      <xdr:row>63</xdr:row>
      <xdr:rowOff>130680</xdr:rowOff>
    </xdr:from>
    <xdr:to>
      <xdr:col>10</xdr:col>
      <xdr:colOff>145080</xdr:colOff>
      <xdr:row>65</xdr:row>
      <xdr:rowOff>56160</xdr:rowOff>
    </xdr:to>
    <xdr:sp>
      <xdr:nvSpPr>
        <xdr:cNvPr id="80" name="CustomShape 1"/>
        <xdr:cNvSpPr/>
      </xdr:nvSpPr>
      <xdr:spPr>
        <a:xfrm>
          <a:off x="6031080" y="10602360"/>
          <a:ext cx="40032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10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571320</xdr:colOff>
      <xdr:row>34</xdr:row>
      <xdr:rowOff>56880</xdr:rowOff>
    </xdr:from>
    <xdr:to>
      <xdr:col>3</xdr:col>
      <xdr:colOff>161640</xdr:colOff>
      <xdr:row>34</xdr:row>
      <xdr:rowOff>66600</xdr:rowOff>
    </xdr:to>
    <xdr:sp>
      <xdr:nvSpPr>
        <xdr:cNvPr id="81" name="Line 1"/>
        <xdr:cNvSpPr/>
      </xdr:nvSpPr>
      <xdr:spPr>
        <a:xfrm>
          <a:off x="1508400" y="6108840"/>
          <a:ext cx="77904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571320</xdr:colOff>
      <xdr:row>39</xdr:row>
      <xdr:rowOff>85680</xdr:rowOff>
    </xdr:from>
    <xdr:to>
      <xdr:col>3</xdr:col>
      <xdr:colOff>161640</xdr:colOff>
      <xdr:row>39</xdr:row>
      <xdr:rowOff>95040</xdr:rowOff>
    </xdr:to>
    <xdr:sp>
      <xdr:nvSpPr>
        <xdr:cNvPr id="82" name="Line 1"/>
        <xdr:cNvSpPr/>
      </xdr:nvSpPr>
      <xdr:spPr>
        <a:xfrm>
          <a:off x="1508400" y="6899760"/>
          <a:ext cx="77904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561960</xdr:colOff>
      <xdr:row>43</xdr:row>
      <xdr:rowOff>75960</xdr:rowOff>
    </xdr:from>
    <xdr:to>
      <xdr:col>3</xdr:col>
      <xdr:colOff>152280</xdr:colOff>
      <xdr:row>43</xdr:row>
      <xdr:rowOff>85680</xdr:rowOff>
    </xdr:to>
    <xdr:sp>
      <xdr:nvSpPr>
        <xdr:cNvPr id="83" name="Line 1"/>
        <xdr:cNvSpPr/>
      </xdr:nvSpPr>
      <xdr:spPr>
        <a:xfrm>
          <a:off x="1499040" y="7499520"/>
          <a:ext cx="77904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4</xdr:col>
      <xdr:colOff>571320</xdr:colOff>
      <xdr:row>32</xdr:row>
      <xdr:rowOff>104760</xdr:rowOff>
    </xdr:from>
    <xdr:to>
      <xdr:col>6</xdr:col>
      <xdr:colOff>161640</xdr:colOff>
      <xdr:row>32</xdr:row>
      <xdr:rowOff>114120</xdr:rowOff>
    </xdr:to>
    <xdr:sp>
      <xdr:nvSpPr>
        <xdr:cNvPr id="84" name="Line 1"/>
        <xdr:cNvSpPr/>
      </xdr:nvSpPr>
      <xdr:spPr>
        <a:xfrm>
          <a:off x="3291480" y="5851800"/>
          <a:ext cx="77904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4</xdr:col>
      <xdr:colOff>561960</xdr:colOff>
      <xdr:row>39</xdr:row>
      <xdr:rowOff>85680</xdr:rowOff>
    </xdr:from>
    <xdr:to>
      <xdr:col>6</xdr:col>
      <xdr:colOff>152280</xdr:colOff>
      <xdr:row>39</xdr:row>
      <xdr:rowOff>95040</xdr:rowOff>
    </xdr:to>
    <xdr:sp>
      <xdr:nvSpPr>
        <xdr:cNvPr id="85" name="Line 1"/>
        <xdr:cNvSpPr/>
      </xdr:nvSpPr>
      <xdr:spPr>
        <a:xfrm>
          <a:off x="3282120" y="6899760"/>
          <a:ext cx="77904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4</xdr:col>
      <xdr:colOff>561960</xdr:colOff>
      <xdr:row>41</xdr:row>
      <xdr:rowOff>123480</xdr:rowOff>
    </xdr:from>
    <xdr:to>
      <xdr:col>6</xdr:col>
      <xdr:colOff>152280</xdr:colOff>
      <xdr:row>41</xdr:row>
      <xdr:rowOff>133200</xdr:rowOff>
    </xdr:to>
    <xdr:sp>
      <xdr:nvSpPr>
        <xdr:cNvPr id="86" name="Line 1"/>
        <xdr:cNvSpPr/>
      </xdr:nvSpPr>
      <xdr:spPr>
        <a:xfrm>
          <a:off x="3282120" y="7242120"/>
          <a:ext cx="77904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7</xdr:col>
      <xdr:colOff>590400</xdr:colOff>
      <xdr:row>33</xdr:row>
      <xdr:rowOff>37800</xdr:rowOff>
    </xdr:from>
    <xdr:to>
      <xdr:col>9</xdr:col>
      <xdr:colOff>180720</xdr:colOff>
      <xdr:row>33</xdr:row>
      <xdr:rowOff>47520</xdr:rowOff>
    </xdr:to>
    <xdr:sp>
      <xdr:nvSpPr>
        <xdr:cNvPr id="87" name="Line 1"/>
        <xdr:cNvSpPr/>
      </xdr:nvSpPr>
      <xdr:spPr>
        <a:xfrm>
          <a:off x="5093640" y="5937480"/>
          <a:ext cx="77904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7</xdr:col>
      <xdr:colOff>580680</xdr:colOff>
      <xdr:row>36</xdr:row>
      <xdr:rowOff>104760</xdr:rowOff>
    </xdr:from>
    <xdr:to>
      <xdr:col>9</xdr:col>
      <xdr:colOff>171360</xdr:colOff>
      <xdr:row>36</xdr:row>
      <xdr:rowOff>114120</xdr:rowOff>
    </xdr:to>
    <xdr:sp>
      <xdr:nvSpPr>
        <xdr:cNvPr id="88" name="Line 1"/>
        <xdr:cNvSpPr/>
      </xdr:nvSpPr>
      <xdr:spPr>
        <a:xfrm>
          <a:off x="5083920" y="6461640"/>
          <a:ext cx="77940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7</xdr:col>
      <xdr:colOff>590400</xdr:colOff>
      <xdr:row>40</xdr:row>
      <xdr:rowOff>37800</xdr:rowOff>
    </xdr:from>
    <xdr:to>
      <xdr:col>9</xdr:col>
      <xdr:colOff>180720</xdr:colOff>
      <xdr:row>40</xdr:row>
      <xdr:rowOff>47520</xdr:rowOff>
    </xdr:to>
    <xdr:sp>
      <xdr:nvSpPr>
        <xdr:cNvPr id="89" name="Line 1"/>
        <xdr:cNvSpPr/>
      </xdr:nvSpPr>
      <xdr:spPr>
        <a:xfrm>
          <a:off x="5093640" y="7004160"/>
          <a:ext cx="77904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10</xdr:col>
      <xdr:colOff>590400</xdr:colOff>
      <xdr:row>32</xdr:row>
      <xdr:rowOff>95040</xdr:rowOff>
    </xdr:from>
    <xdr:to>
      <xdr:col>12</xdr:col>
      <xdr:colOff>180720</xdr:colOff>
      <xdr:row>32</xdr:row>
      <xdr:rowOff>104760</xdr:rowOff>
    </xdr:to>
    <xdr:sp>
      <xdr:nvSpPr>
        <xdr:cNvPr id="90" name="Line 1"/>
        <xdr:cNvSpPr/>
      </xdr:nvSpPr>
      <xdr:spPr>
        <a:xfrm>
          <a:off x="6876720" y="5842080"/>
          <a:ext cx="77904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10</xdr:col>
      <xdr:colOff>590400</xdr:colOff>
      <xdr:row>36</xdr:row>
      <xdr:rowOff>123480</xdr:rowOff>
    </xdr:from>
    <xdr:to>
      <xdr:col>12</xdr:col>
      <xdr:colOff>180720</xdr:colOff>
      <xdr:row>36</xdr:row>
      <xdr:rowOff>133200</xdr:rowOff>
    </xdr:to>
    <xdr:sp>
      <xdr:nvSpPr>
        <xdr:cNvPr id="91" name="Line 1"/>
        <xdr:cNvSpPr/>
      </xdr:nvSpPr>
      <xdr:spPr>
        <a:xfrm>
          <a:off x="6876720" y="6480360"/>
          <a:ext cx="77904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11</xdr:col>
      <xdr:colOff>0</xdr:colOff>
      <xdr:row>41</xdr:row>
      <xdr:rowOff>47520</xdr:rowOff>
    </xdr:from>
    <xdr:to>
      <xdr:col>12</xdr:col>
      <xdr:colOff>190440</xdr:colOff>
      <xdr:row>41</xdr:row>
      <xdr:rowOff>56880</xdr:rowOff>
    </xdr:to>
    <xdr:sp>
      <xdr:nvSpPr>
        <xdr:cNvPr id="92" name="Line 1"/>
        <xdr:cNvSpPr/>
      </xdr:nvSpPr>
      <xdr:spPr>
        <a:xfrm>
          <a:off x="6880680" y="7166160"/>
          <a:ext cx="78480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590400</xdr:colOff>
      <xdr:row>51</xdr:row>
      <xdr:rowOff>47520</xdr:rowOff>
    </xdr:from>
    <xdr:to>
      <xdr:col>3</xdr:col>
      <xdr:colOff>180720</xdr:colOff>
      <xdr:row>51</xdr:row>
      <xdr:rowOff>56880</xdr:rowOff>
    </xdr:to>
    <xdr:sp>
      <xdr:nvSpPr>
        <xdr:cNvPr id="93" name="Line 1"/>
        <xdr:cNvSpPr/>
      </xdr:nvSpPr>
      <xdr:spPr>
        <a:xfrm>
          <a:off x="1527480" y="8690400"/>
          <a:ext cx="77904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580680</xdr:colOff>
      <xdr:row>54</xdr:row>
      <xdr:rowOff>114120</xdr:rowOff>
    </xdr:from>
    <xdr:to>
      <xdr:col>3</xdr:col>
      <xdr:colOff>171360</xdr:colOff>
      <xdr:row>54</xdr:row>
      <xdr:rowOff>123480</xdr:rowOff>
    </xdr:to>
    <xdr:sp>
      <xdr:nvSpPr>
        <xdr:cNvPr id="94" name="Line 1"/>
        <xdr:cNvSpPr/>
      </xdr:nvSpPr>
      <xdr:spPr>
        <a:xfrm>
          <a:off x="1517760" y="9214200"/>
          <a:ext cx="77940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580680</xdr:colOff>
      <xdr:row>60</xdr:row>
      <xdr:rowOff>66600</xdr:rowOff>
    </xdr:from>
    <xdr:to>
      <xdr:col>3</xdr:col>
      <xdr:colOff>171360</xdr:colOff>
      <xdr:row>60</xdr:row>
      <xdr:rowOff>75960</xdr:rowOff>
    </xdr:to>
    <xdr:sp>
      <xdr:nvSpPr>
        <xdr:cNvPr id="95" name="Line 1"/>
        <xdr:cNvSpPr/>
      </xdr:nvSpPr>
      <xdr:spPr>
        <a:xfrm>
          <a:off x="1517760" y="10081080"/>
          <a:ext cx="77940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4</xdr:col>
      <xdr:colOff>590400</xdr:colOff>
      <xdr:row>51</xdr:row>
      <xdr:rowOff>142560</xdr:rowOff>
    </xdr:from>
    <xdr:to>
      <xdr:col>6</xdr:col>
      <xdr:colOff>180720</xdr:colOff>
      <xdr:row>51</xdr:row>
      <xdr:rowOff>152280</xdr:rowOff>
    </xdr:to>
    <xdr:sp>
      <xdr:nvSpPr>
        <xdr:cNvPr id="96" name="Line 1"/>
        <xdr:cNvSpPr/>
      </xdr:nvSpPr>
      <xdr:spPr>
        <a:xfrm>
          <a:off x="3310560" y="8785440"/>
          <a:ext cx="77904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4</xdr:col>
      <xdr:colOff>590400</xdr:colOff>
      <xdr:row>56</xdr:row>
      <xdr:rowOff>47520</xdr:rowOff>
    </xdr:from>
    <xdr:to>
      <xdr:col>6</xdr:col>
      <xdr:colOff>180720</xdr:colOff>
      <xdr:row>56</xdr:row>
      <xdr:rowOff>56880</xdr:rowOff>
    </xdr:to>
    <xdr:sp>
      <xdr:nvSpPr>
        <xdr:cNvPr id="97" name="Line 1"/>
        <xdr:cNvSpPr/>
      </xdr:nvSpPr>
      <xdr:spPr>
        <a:xfrm>
          <a:off x="3310560" y="9452160"/>
          <a:ext cx="77904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4</xdr:col>
      <xdr:colOff>590400</xdr:colOff>
      <xdr:row>60</xdr:row>
      <xdr:rowOff>85680</xdr:rowOff>
    </xdr:from>
    <xdr:to>
      <xdr:col>6</xdr:col>
      <xdr:colOff>180720</xdr:colOff>
      <xdr:row>60</xdr:row>
      <xdr:rowOff>95040</xdr:rowOff>
    </xdr:to>
    <xdr:sp>
      <xdr:nvSpPr>
        <xdr:cNvPr id="98" name="Line 1"/>
        <xdr:cNvSpPr/>
      </xdr:nvSpPr>
      <xdr:spPr>
        <a:xfrm>
          <a:off x="3310560" y="10100160"/>
          <a:ext cx="77904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0</xdr:colOff>
      <xdr:row>52</xdr:row>
      <xdr:rowOff>9360</xdr:rowOff>
    </xdr:from>
    <xdr:to>
      <xdr:col>9</xdr:col>
      <xdr:colOff>190440</xdr:colOff>
      <xdr:row>52</xdr:row>
      <xdr:rowOff>18720</xdr:rowOff>
    </xdr:to>
    <xdr:sp>
      <xdr:nvSpPr>
        <xdr:cNvPr id="99" name="Line 1"/>
        <xdr:cNvSpPr/>
      </xdr:nvSpPr>
      <xdr:spPr>
        <a:xfrm>
          <a:off x="5097600" y="8804520"/>
          <a:ext cx="78480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0</xdr:colOff>
      <xdr:row>57</xdr:row>
      <xdr:rowOff>37800</xdr:rowOff>
    </xdr:from>
    <xdr:to>
      <xdr:col>9</xdr:col>
      <xdr:colOff>190440</xdr:colOff>
      <xdr:row>57</xdr:row>
      <xdr:rowOff>47520</xdr:rowOff>
    </xdr:to>
    <xdr:sp>
      <xdr:nvSpPr>
        <xdr:cNvPr id="100" name="Line 1"/>
        <xdr:cNvSpPr/>
      </xdr:nvSpPr>
      <xdr:spPr>
        <a:xfrm>
          <a:off x="5097600" y="9595080"/>
          <a:ext cx="78480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0</xdr:colOff>
      <xdr:row>61</xdr:row>
      <xdr:rowOff>142560</xdr:rowOff>
    </xdr:from>
    <xdr:to>
      <xdr:col>9</xdr:col>
      <xdr:colOff>190440</xdr:colOff>
      <xdr:row>61</xdr:row>
      <xdr:rowOff>152280</xdr:rowOff>
    </xdr:to>
    <xdr:sp>
      <xdr:nvSpPr>
        <xdr:cNvPr id="101" name="Line 1"/>
        <xdr:cNvSpPr/>
      </xdr:nvSpPr>
      <xdr:spPr>
        <a:xfrm>
          <a:off x="5097600" y="10309320"/>
          <a:ext cx="78480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11</xdr:col>
      <xdr:colOff>9360</xdr:colOff>
      <xdr:row>54</xdr:row>
      <xdr:rowOff>133200</xdr:rowOff>
    </xdr:from>
    <xdr:to>
      <xdr:col>12</xdr:col>
      <xdr:colOff>199800</xdr:colOff>
      <xdr:row>54</xdr:row>
      <xdr:rowOff>142560</xdr:rowOff>
    </xdr:to>
    <xdr:sp>
      <xdr:nvSpPr>
        <xdr:cNvPr id="102" name="Line 1"/>
        <xdr:cNvSpPr/>
      </xdr:nvSpPr>
      <xdr:spPr>
        <a:xfrm>
          <a:off x="6890040" y="9233280"/>
          <a:ext cx="78480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11</xdr:col>
      <xdr:colOff>0</xdr:colOff>
      <xdr:row>59</xdr:row>
      <xdr:rowOff>56880</xdr:rowOff>
    </xdr:from>
    <xdr:to>
      <xdr:col>12</xdr:col>
      <xdr:colOff>190440</xdr:colOff>
      <xdr:row>59</xdr:row>
      <xdr:rowOff>66600</xdr:rowOff>
    </xdr:to>
    <xdr:sp>
      <xdr:nvSpPr>
        <xdr:cNvPr id="103" name="Line 1"/>
        <xdr:cNvSpPr/>
      </xdr:nvSpPr>
      <xdr:spPr>
        <a:xfrm>
          <a:off x="6880680" y="9918720"/>
          <a:ext cx="784800" cy="972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11</xdr:col>
      <xdr:colOff>0</xdr:colOff>
      <xdr:row>51</xdr:row>
      <xdr:rowOff>133200</xdr:rowOff>
    </xdr:from>
    <xdr:to>
      <xdr:col>12</xdr:col>
      <xdr:colOff>190440</xdr:colOff>
      <xdr:row>51</xdr:row>
      <xdr:rowOff>142560</xdr:rowOff>
    </xdr:to>
    <xdr:sp>
      <xdr:nvSpPr>
        <xdr:cNvPr id="104" name="Line 1"/>
        <xdr:cNvSpPr/>
      </xdr:nvSpPr>
      <xdr:spPr>
        <a:xfrm>
          <a:off x="6880680" y="8776080"/>
          <a:ext cx="784800" cy="9360"/>
        </a:xfrm>
        <a:prstGeom prst="line">
          <a:avLst/>
        </a:prstGeom>
        <a:ln w="2844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9360</xdr:colOff>
      <xdr:row>1</xdr:row>
      <xdr:rowOff>71280</xdr:rowOff>
    </xdr:from>
    <xdr:to>
      <xdr:col>12</xdr:col>
      <xdr:colOff>37440</xdr:colOff>
      <xdr:row>9</xdr:row>
      <xdr:rowOff>180360</xdr:rowOff>
    </xdr:to>
    <xdr:graphicFrame>
      <xdr:nvGraphicFramePr>
        <xdr:cNvPr id="105" name="Graphique 1"/>
        <xdr:cNvGraphicFramePr/>
      </xdr:nvGraphicFramePr>
      <xdr:xfrm>
        <a:off x="6033960" y="261720"/>
        <a:ext cx="3040560" cy="16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R18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M13" activeCellId="0" sqref="M13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1.86"/>
    <col collapsed="false" customWidth="true" hidden="false" outlineLevel="0" max="5" min="5" style="0" width="9.42"/>
    <col collapsed="false" customWidth="true" hidden="false" outlineLevel="0" max="15" min="15" style="0" width="2"/>
  </cols>
  <sheetData>
    <row r="3" customFormat="false" ht="1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N3" s="0" t="s">
        <v>7</v>
      </c>
    </row>
    <row r="4" customFormat="false" ht="13.8" hidden="false" customHeight="false" outlineLevel="0" collapsed="false">
      <c r="A4" s="1" t="n">
        <v>0</v>
      </c>
      <c r="B4" s="3" t="n">
        <v>0</v>
      </c>
      <c r="C4" s="3" t="n">
        <v>0.04</v>
      </c>
      <c r="D4" s="3" t="n">
        <v>0.04</v>
      </c>
      <c r="E4" s="4" t="n">
        <f aca="false">_xlfn.STDEV.S(C4:D4)*100</f>
        <v>0</v>
      </c>
      <c r="F4" s="3" t="n">
        <f aca="false">AVERAGE(C4:D4)</f>
        <v>0.04</v>
      </c>
      <c r="G4" s="5" t="n">
        <f aca="false">F4-$F$4</f>
        <v>0</v>
      </c>
      <c r="N4" s="0" t="n">
        <v>0.0559</v>
      </c>
    </row>
    <row r="5" customFormat="false" ht="13.8" hidden="false" customHeight="false" outlineLevel="0" collapsed="false">
      <c r="A5" s="1" t="n">
        <v>0.0625</v>
      </c>
      <c r="B5" s="6" t="n">
        <f aca="false">B6/2</f>
        <v>0.625</v>
      </c>
      <c r="C5" s="6" t="n">
        <v>0.038</v>
      </c>
      <c r="D5" s="6" t="n">
        <v>0.043</v>
      </c>
      <c r="E5" s="7" t="n">
        <f aca="false">_xlfn.STDEV.S(C5:D5)*100</f>
        <v>0.353553390593274</v>
      </c>
      <c r="F5" s="6" t="n">
        <f aca="false">AVERAGE(C5:D5)</f>
        <v>0.0405</v>
      </c>
      <c r="G5" s="8" t="n">
        <f aca="false">F5-$F$4</f>
        <v>0.0005</v>
      </c>
    </row>
    <row r="6" customFormat="false" ht="13.8" hidden="false" customHeight="false" outlineLevel="0" collapsed="false">
      <c r="A6" s="1" t="n">
        <v>0.125</v>
      </c>
      <c r="B6" s="3" t="n">
        <f aca="false">B7/2</f>
        <v>1.25</v>
      </c>
      <c r="C6" s="3" t="n">
        <v>0.04</v>
      </c>
      <c r="D6" s="3" t="n">
        <v>0.04</v>
      </c>
      <c r="E6" s="4" t="n">
        <f aca="false">_xlfn.STDEV.S(C6:D6)*100</f>
        <v>0</v>
      </c>
      <c r="F6" s="3" t="n">
        <f aca="false">AVERAGE(C6:D6)</f>
        <v>0.04</v>
      </c>
      <c r="G6" s="5" t="n">
        <f aca="false">F6-$F$4</f>
        <v>0</v>
      </c>
    </row>
    <row r="7" customFormat="false" ht="13.8" hidden="false" customHeight="false" outlineLevel="0" collapsed="false">
      <c r="A7" s="1" t="n">
        <v>0.25</v>
      </c>
      <c r="B7" s="6" t="n">
        <f aca="false">B8/2</f>
        <v>2.5</v>
      </c>
      <c r="C7" s="6" t="n">
        <v>0.045</v>
      </c>
      <c r="D7" s="6" t="n">
        <v>0.044</v>
      </c>
      <c r="E7" s="7" t="n">
        <f aca="false">_xlfn.STDEV.S(C7:D7)*100</f>
        <v>0.0707106781186548</v>
      </c>
      <c r="F7" s="6" t="n">
        <f aca="false">AVERAGE(C7:D7)</f>
        <v>0.0445</v>
      </c>
      <c r="G7" s="8" t="n">
        <f aca="false">F7-$F$4</f>
        <v>0.0045</v>
      </c>
    </row>
    <row r="8" customFormat="false" ht="13.8" hidden="false" customHeight="false" outlineLevel="0" collapsed="false">
      <c r="A8" s="1" t="n">
        <v>0.5</v>
      </c>
      <c r="B8" s="3" t="n">
        <f aca="false">B9/2</f>
        <v>5</v>
      </c>
      <c r="C8" s="3" t="n">
        <v>0.047</v>
      </c>
      <c r="D8" s="3" t="n">
        <v>0.039</v>
      </c>
      <c r="E8" s="4" t="n">
        <f aca="false">_xlfn.STDEV.S(C8:D8)*100</f>
        <v>0.565685424949238</v>
      </c>
      <c r="F8" s="3" t="n">
        <f aca="false">AVERAGE(C8:D8)</f>
        <v>0.043</v>
      </c>
      <c r="G8" s="5" t="n">
        <f aca="false">F8-$F$4</f>
        <v>0.003</v>
      </c>
    </row>
    <row r="9" customFormat="false" ht="13.8" hidden="false" customHeight="false" outlineLevel="0" collapsed="false">
      <c r="A9" s="1" t="n">
        <v>1</v>
      </c>
      <c r="B9" s="6" t="n">
        <v>10</v>
      </c>
      <c r="C9" s="6" t="n">
        <v>0.049</v>
      </c>
      <c r="D9" s="6" t="n">
        <v>0.043</v>
      </c>
      <c r="E9" s="7" t="n">
        <f aca="false">_xlfn.STDEV.S(C9:D9)*100</f>
        <v>0.424264068711928</v>
      </c>
      <c r="F9" s="6" t="n">
        <f aca="false">AVERAGE(C9:D9)</f>
        <v>0.046</v>
      </c>
      <c r="G9" s="8" t="n">
        <f aca="false">F9-$F$4</f>
        <v>0.006</v>
      </c>
    </row>
    <row r="10" customFormat="false" ht="13.8" hidden="false" customHeight="false" outlineLevel="0" collapsed="false">
      <c r="A10" s="1" t="n">
        <v>2</v>
      </c>
      <c r="B10" s="3" t="n">
        <v>20</v>
      </c>
      <c r="C10" s="3" t="n">
        <v>0.044</v>
      </c>
      <c r="D10" s="3" t="n">
        <v>0.04</v>
      </c>
      <c r="E10" s="4" t="n">
        <f aca="false">_xlfn.STDEV.S(C10:D10)*100</f>
        <v>0.282842712474619</v>
      </c>
      <c r="F10" s="3" t="n">
        <f aca="false">AVERAGE(C10:D10)</f>
        <v>0.042</v>
      </c>
      <c r="G10" s="5" t="n">
        <f aca="false">F10-$F$4</f>
        <v>0.002</v>
      </c>
    </row>
    <row r="11" customFormat="false" ht="15" hidden="false" customHeight="false" outlineLevel="0" collapsed="false">
      <c r="P11" s="9" t="s">
        <v>8</v>
      </c>
      <c r="Q11" s="9"/>
      <c r="R11" s="9"/>
    </row>
    <row r="12" customFormat="false" ht="15.75" hidden="false" customHeight="false" outlineLevel="0" collapsed="false">
      <c r="B12" s="10" t="s">
        <v>9</v>
      </c>
      <c r="C12" s="10" t="s">
        <v>2</v>
      </c>
      <c r="D12" s="10" t="s">
        <v>3</v>
      </c>
      <c r="E12" s="10" t="s">
        <v>4</v>
      </c>
      <c r="F12" s="10" t="s">
        <v>5</v>
      </c>
      <c r="G12" s="10" t="s">
        <v>6</v>
      </c>
      <c r="H12" s="10" t="s">
        <v>10</v>
      </c>
      <c r="I12" s="10" t="s">
        <v>11</v>
      </c>
      <c r="J12" s="10" t="s">
        <v>12</v>
      </c>
      <c r="K12" s="10" t="s">
        <v>0</v>
      </c>
      <c r="L12" s="10" t="s">
        <v>13</v>
      </c>
      <c r="M12" s="10" t="s">
        <v>14</v>
      </c>
      <c r="N12" s="10" t="s">
        <v>15</v>
      </c>
      <c r="P12" s="2" t="s">
        <v>13</v>
      </c>
      <c r="Q12" s="2" t="s">
        <v>14</v>
      </c>
      <c r="R12" s="2" t="s">
        <v>15</v>
      </c>
    </row>
    <row r="13" customFormat="false" ht="15" hidden="false" customHeight="false" outlineLevel="0" collapsed="false">
      <c r="B13" s="11" t="s">
        <v>16</v>
      </c>
      <c r="C13" s="12" t="n">
        <v>0.353</v>
      </c>
      <c r="D13" s="12" t="n">
        <v>0.309</v>
      </c>
      <c r="E13" s="13" t="n">
        <f aca="false">_xlfn.STDEV.S(C13:D13)*100</f>
        <v>3.11126983722081</v>
      </c>
      <c r="F13" s="12" t="n">
        <f aca="false">AVERAGE(C13:D13)</f>
        <v>0.331</v>
      </c>
      <c r="G13" s="12" t="n">
        <f aca="false">F13-$F$17</f>
        <v>0.136</v>
      </c>
      <c r="H13" s="12" t="n">
        <v>2</v>
      </c>
      <c r="I13" s="12" t="n">
        <v>1</v>
      </c>
      <c r="J13" s="14" t="n">
        <f aca="false">G13/$N$4</f>
        <v>2.43291592128801</v>
      </c>
      <c r="K13" s="13" t="n">
        <f aca="false">(J13*I13)/H13</f>
        <v>1.21645796064401</v>
      </c>
      <c r="L13" s="13" t="n">
        <f aca="false">10/K13</f>
        <v>8.22058823529412</v>
      </c>
      <c r="M13" s="15" t="n">
        <f aca="false">$M$18-L13</f>
        <v>6.77941176470588</v>
      </c>
      <c r="N13" s="16" t="n">
        <f aca="false">$M$18/10</f>
        <v>1.5</v>
      </c>
      <c r="P13" s="17" t="n">
        <f aca="false">L13*4</f>
        <v>32.8823529411765</v>
      </c>
      <c r="Q13" s="17" t="n">
        <f aca="false">M13*4</f>
        <v>27.1176470588235</v>
      </c>
      <c r="R13" s="17" t="n">
        <f aca="false">N13*4</f>
        <v>6</v>
      </c>
    </row>
    <row r="14" customFormat="false" ht="15" hidden="false" customHeight="false" outlineLevel="0" collapsed="false">
      <c r="B14" s="18" t="s">
        <v>17</v>
      </c>
      <c r="C14" s="6" t="n">
        <v>0.376</v>
      </c>
      <c r="D14" s="6" t="n">
        <v>0.375</v>
      </c>
      <c r="E14" s="7" t="n">
        <f aca="false">_xlfn.STDEV.S(C14:D14)*100</f>
        <v>0.0707106781186548</v>
      </c>
      <c r="F14" s="6" t="n">
        <f aca="false">AVERAGE(C14:D14)</f>
        <v>0.3755</v>
      </c>
      <c r="G14" s="6" t="n">
        <f aca="false">F14-$F$17</f>
        <v>0.1805</v>
      </c>
      <c r="H14" s="6" t="n">
        <v>2</v>
      </c>
      <c r="I14" s="6" t="n">
        <v>1</v>
      </c>
      <c r="J14" s="19" t="n">
        <f aca="false">G14/$N$4</f>
        <v>3.22898032200358</v>
      </c>
      <c r="K14" s="7" t="n">
        <f aca="false">(J14*I14)/H14</f>
        <v>1.61449016100179</v>
      </c>
      <c r="L14" s="7" t="n">
        <f aca="false">10/K14</f>
        <v>6.19390581717452</v>
      </c>
      <c r="M14" s="20" t="n">
        <f aca="false">$M$18-L14</f>
        <v>8.80609418282549</v>
      </c>
      <c r="N14" s="21" t="n">
        <f aca="false">$M$18/10</f>
        <v>1.5</v>
      </c>
      <c r="P14" s="19" t="n">
        <f aca="false">L14*4</f>
        <v>24.7756232686981</v>
      </c>
      <c r="Q14" s="19" t="n">
        <f aca="false">M14*4</f>
        <v>35.2243767313019</v>
      </c>
      <c r="R14" s="19" t="n">
        <f aca="false">N14*4</f>
        <v>6</v>
      </c>
    </row>
    <row r="15" customFormat="false" ht="15" hidden="false" customHeight="false" outlineLevel="0" collapsed="false">
      <c r="B15" s="22" t="s">
        <v>18</v>
      </c>
      <c r="C15" s="23" t="n">
        <v>0.306</v>
      </c>
      <c r="D15" s="23" t="n">
        <v>0.291</v>
      </c>
      <c r="E15" s="24" t="n">
        <f aca="false">_xlfn.STDEV.S(C15:D15)*100</f>
        <v>1.06066017177982</v>
      </c>
      <c r="F15" s="23" t="n">
        <f aca="false">AVERAGE(C15:D15)</f>
        <v>0.2985</v>
      </c>
      <c r="G15" s="23" t="n">
        <f aca="false">F15-$F$17</f>
        <v>0.1035</v>
      </c>
      <c r="H15" s="23" t="n">
        <v>2</v>
      </c>
      <c r="I15" s="23" t="n">
        <v>1</v>
      </c>
      <c r="J15" s="17" t="n">
        <f aca="false">G15/$N$4</f>
        <v>1.8515205724508</v>
      </c>
      <c r="K15" s="24" t="n">
        <f aca="false">(J15*I15)/H15</f>
        <v>0.925760286225402</v>
      </c>
      <c r="L15" s="24" t="n">
        <f aca="false">10/K15</f>
        <v>10.8019323671498</v>
      </c>
      <c r="M15" s="25" t="n">
        <f aca="false">$M$18-L15</f>
        <v>4.19806763285024</v>
      </c>
      <c r="N15" s="26" t="n">
        <f aca="false">$M$18/10</f>
        <v>1.5</v>
      </c>
      <c r="P15" s="17" t="n">
        <f aca="false">L15*4</f>
        <v>43.207729468599</v>
      </c>
      <c r="Q15" s="17" t="n">
        <f aca="false">M15*4</f>
        <v>16.792270531401</v>
      </c>
      <c r="R15" s="17" t="n">
        <f aca="false">N15*4</f>
        <v>6</v>
      </c>
    </row>
    <row r="16" customFormat="false" ht="13.8" hidden="false" customHeight="false" outlineLevel="0" collapsed="false">
      <c r="B16" s="18" t="s">
        <v>19</v>
      </c>
      <c r="C16" s="6" t="n">
        <v>0.315</v>
      </c>
      <c r="D16" s="6" t="n">
        <v>0.299</v>
      </c>
      <c r="E16" s="7" t="n">
        <f aca="false">_xlfn.STDEV.S(C16:D16)*100</f>
        <v>1.13137084989848</v>
      </c>
      <c r="F16" s="6" t="n">
        <f aca="false">AVERAGE(C16:D16)</f>
        <v>0.307</v>
      </c>
      <c r="G16" s="6" t="n">
        <f aca="false">F16-$F$17</f>
        <v>0.112</v>
      </c>
      <c r="H16" s="6" t="n">
        <v>2</v>
      </c>
      <c r="I16" s="6" t="n">
        <v>1</v>
      </c>
      <c r="J16" s="19" t="n">
        <f aca="false">G16/$N$4</f>
        <v>2.00357781753131</v>
      </c>
      <c r="K16" s="7" t="n">
        <f aca="false">(J16*I16)/H16</f>
        <v>1.00178890876565</v>
      </c>
      <c r="L16" s="7" t="n">
        <f aca="false">10/K16</f>
        <v>9.98214285714286</v>
      </c>
      <c r="M16" s="20" t="n">
        <f aca="false">$M$18-L16</f>
        <v>5.01785714285714</v>
      </c>
      <c r="N16" s="21" t="n">
        <f aca="false">$M$18/10</f>
        <v>1.5</v>
      </c>
      <c r="P16" s="19" t="n">
        <f aca="false">L16*4</f>
        <v>39.9285714285714</v>
      </c>
      <c r="Q16" s="19" t="n">
        <f aca="false">M16*4</f>
        <v>20.0714285714286</v>
      </c>
      <c r="R16" s="19" t="n">
        <f aca="false">N16*4</f>
        <v>6</v>
      </c>
    </row>
    <row r="17" customFormat="false" ht="15" hidden="false" customHeight="false" outlineLevel="0" collapsed="false">
      <c r="B17" s="22" t="s">
        <v>20</v>
      </c>
      <c r="C17" s="23" t="n">
        <v>0.188</v>
      </c>
      <c r="D17" s="23" t="n">
        <v>0.202</v>
      </c>
      <c r="E17" s="24" t="n">
        <f aca="false">_xlfn.STDEV.S(C17:D17)*100</f>
        <v>0.989949493661167</v>
      </c>
      <c r="F17" s="23" t="n">
        <f aca="false">AVERAGE(C17:D17)</f>
        <v>0.195</v>
      </c>
      <c r="G17" s="23" t="n">
        <f aca="false">F17-$F$17</f>
        <v>0</v>
      </c>
      <c r="H17" s="23" t="n">
        <v>2</v>
      </c>
      <c r="I17" s="23" t="n">
        <v>1</v>
      </c>
      <c r="J17" s="17" t="n">
        <f aca="false">G17/$N$4</f>
        <v>0</v>
      </c>
      <c r="K17" s="24" t="n">
        <f aca="false">(J17*I17)/H17</f>
        <v>0</v>
      </c>
      <c r="L17" s="24" t="e">
        <f aca="false">7/K17</f>
        <v>#DIV/0!</v>
      </c>
      <c r="M17" s="25" t="e">
        <f aca="false">$M$18-L17</f>
        <v>#DIV/0!</v>
      </c>
      <c r="N17" s="26" t="n">
        <f aca="false">$M$18/10</f>
        <v>1.5</v>
      </c>
    </row>
    <row r="18" customFormat="false" ht="15" hidden="false" customHeight="false" outlineLevel="0" collapsed="false">
      <c r="L18" s="0" t="s">
        <v>21</v>
      </c>
      <c r="M18" s="0" t="n">
        <v>15</v>
      </c>
    </row>
  </sheetData>
  <mergeCells count="1">
    <mergeCell ref="P11:R1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43359375" defaultRowHeight="12" zeroHeight="false" outlineLevelRow="0" outlineLevelCol="0"/>
  <cols>
    <col collapsed="false" customWidth="true" hidden="false" outlineLevel="0" max="1" min="1" style="27" width="13.29"/>
    <col collapsed="false" customWidth="true" hidden="false" outlineLevel="0" max="13" min="2" style="27" width="8.42"/>
    <col collapsed="false" customWidth="true" hidden="false" outlineLevel="0" max="16" min="14" style="27" width="7.86"/>
    <col collapsed="false" customWidth="true" hidden="false" outlineLevel="0" max="173" min="17" style="27" width="4.86"/>
    <col collapsed="false" customWidth="false" hidden="false" outlineLevel="0" max="1024" min="174" style="27" width="11.42"/>
  </cols>
  <sheetData>
    <row r="1" customFormat="false" ht="5.25" hidden="false" customHeight="true" outlineLevel="0" collapsed="false"/>
    <row r="2" customFormat="false" ht="15" hidden="false" customHeight="false" outlineLevel="0" collapsed="false">
      <c r="A2" s="27" t="s">
        <v>22</v>
      </c>
      <c r="D2" s="28"/>
      <c r="E2" s="28" t="s">
        <v>23</v>
      </c>
      <c r="K2" s="9" t="s">
        <v>24</v>
      </c>
      <c r="L2" s="9"/>
      <c r="M2" s="9"/>
      <c r="N2" s="9"/>
      <c r="O2" s="9"/>
      <c r="P2" s="9"/>
    </row>
    <row r="3" customFormat="false" ht="5.25" hidden="false" customHeight="true" outlineLevel="0" collapsed="false"/>
    <row r="4" customFormat="false" ht="15.75" hidden="false" customHeight="false" outlineLevel="0" collapsed="false">
      <c r="A4" s="29" t="s">
        <v>25</v>
      </c>
      <c r="B4" s="30" t="n">
        <v>1</v>
      </c>
      <c r="C4" s="31" t="n">
        <v>2</v>
      </c>
      <c r="D4" s="31" t="n">
        <v>3</v>
      </c>
      <c r="E4" s="31" t="n">
        <v>4</v>
      </c>
      <c r="F4" s="31" t="n">
        <v>5</v>
      </c>
      <c r="G4" s="31" t="n">
        <v>6</v>
      </c>
      <c r="H4" s="31" t="n">
        <v>7</v>
      </c>
      <c r="I4" s="31" t="n">
        <v>8</v>
      </c>
      <c r="J4" s="31" t="n">
        <v>9</v>
      </c>
      <c r="K4" s="31" t="n">
        <v>10</v>
      </c>
      <c r="L4" s="31" t="n">
        <v>11</v>
      </c>
      <c r="M4" s="31" t="n">
        <v>12</v>
      </c>
      <c r="N4" s="31"/>
      <c r="O4" s="31"/>
      <c r="P4" s="31"/>
    </row>
    <row r="5" customFormat="false" ht="22.5" hidden="false" customHeight="false" outlineLevel="0" collapsed="false">
      <c r="A5" s="32" t="s">
        <v>26</v>
      </c>
      <c r="B5" s="33" t="s">
        <v>27</v>
      </c>
      <c r="C5" s="34" t="s">
        <v>16</v>
      </c>
      <c r="D5" s="35" t="s">
        <v>28</v>
      </c>
      <c r="E5" s="34" t="s">
        <v>29</v>
      </c>
      <c r="F5" s="35" t="s">
        <v>30</v>
      </c>
      <c r="G5" s="34" t="s">
        <v>31</v>
      </c>
      <c r="H5" s="34" t="s">
        <v>16</v>
      </c>
      <c r="I5" s="35" t="s">
        <v>28</v>
      </c>
      <c r="J5" s="34" t="s">
        <v>29</v>
      </c>
      <c r="K5" s="35" t="s">
        <v>30</v>
      </c>
      <c r="L5" s="34" t="s">
        <v>31</v>
      </c>
      <c r="M5" s="35" t="s">
        <v>27</v>
      </c>
      <c r="N5" s="34"/>
      <c r="O5" s="35"/>
      <c r="P5" s="36"/>
    </row>
    <row r="6" customFormat="false" ht="14.1" hidden="false" customHeight="true" outlineLevel="0" collapsed="false">
      <c r="C6" s="37"/>
      <c r="D6" s="37"/>
      <c r="E6" s="37"/>
      <c r="F6" s="37"/>
      <c r="G6" s="37"/>
      <c r="H6" s="37"/>
      <c r="J6" s="38"/>
      <c r="K6" s="38"/>
      <c r="L6" s="38"/>
      <c r="M6" s="38"/>
      <c r="N6" s="38"/>
      <c r="O6" s="38"/>
    </row>
    <row r="7" customFormat="false" ht="14.1" hidden="false" customHeight="true" outlineLevel="0" collapsed="false">
      <c r="A7" s="39" t="s">
        <v>32</v>
      </c>
      <c r="B7" s="39" t="s">
        <v>33</v>
      </c>
      <c r="C7" s="39" t="s">
        <v>34</v>
      </c>
      <c r="D7" s="39" t="s">
        <v>35</v>
      </c>
      <c r="E7" s="39" t="s">
        <v>36</v>
      </c>
      <c r="F7" s="39" t="s">
        <v>37</v>
      </c>
      <c r="G7" s="39" t="s">
        <v>38</v>
      </c>
      <c r="H7" s="39" t="s">
        <v>39</v>
      </c>
      <c r="I7" s="39" t="s">
        <v>12</v>
      </c>
      <c r="J7" s="39" t="s">
        <v>40</v>
      </c>
      <c r="K7" s="40" t="s">
        <v>41</v>
      </c>
      <c r="L7" s="40"/>
      <c r="M7" s="40"/>
      <c r="N7" s="40"/>
      <c r="O7" s="40"/>
      <c r="P7" s="40"/>
    </row>
    <row r="8" s="46" customFormat="true" ht="15.6" hidden="false" customHeight="true" outlineLevel="0" collapsed="false">
      <c r="A8" s="41"/>
      <c r="B8" s="42"/>
      <c r="C8" s="43"/>
      <c r="D8" s="42"/>
      <c r="E8" s="42"/>
      <c r="F8" s="42"/>
      <c r="G8" s="42"/>
      <c r="H8" s="44"/>
      <c r="I8" s="44"/>
      <c r="J8" s="44"/>
      <c r="K8" s="45"/>
      <c r="L8" s="45"/>
      <c r="M8" s="45"/>
      <c r="N8" s="45"/>
      <c r="O8" s="45"/>
      <c r="P8" s="45"/>
    </row>
    <row r="9" s="46" customFormat="true" ht="15.6" hidden="false" customHeight="true" outlineLevel="0" collapsed="false">
      <c r="A9" s="47"/>
      <c r="B9" s="48"/>
      <c r="C9" s="49"/>
      <c r="D9" s="48"/>
      <c r="E9" s="50"/>
      <c r="F9" s="48"/>
      <c r="G9" s="48"/>
      <c r="H9" s="51"/>
      <c r="I9" s="51"/>
      <c r="J9" s="52"/>
      <c r="K9" s="53"/>
      <c r="L9" s="53"/>
      <c r="M9" s="53"/>
      <c r="N9" s="53"/>
      <c r="O9" s="53"/>
      <c r="P9" s="53"/>
    </row>
    <row r="10" s="46" customFormat="true" ht="15.6" hidden="false" customHeight="true" outlineLevel="0" collapsed="false">
      <c r="A10" s="41"/>
      <c r="B10" s="42"/>
      <c r="C10" s="43"/>
      <c r="D10" s="42"/>
      <c r="E10" s="54"/>
      <c r="F10" s="42"/>
      <c r="G10" s="42"/>
      <c r="H10" s="44"/>
      <c r="I10" s="44"/>
      <c r="J10" s="44"/>
      <c r="K10" s="45"/>
      <c r="L10" s="45"/>
      <c r="M10" s="45"/>
      <c r="N10" s="45"/>
      <c r="O10" s="45"/>
      <c r="P10" s="45"/>
    </row>
    <row r="11" s="46" customFormat="true" ht="15.6" hidden="false" customHeight="true" outlineLevel="0" collapsed="false">
      <c r="A11" s="55"/>
      <c r="B11" s="48"/>
      <c r="C11" s="49"/>
      <c r="D11" s="48"/>
      <c r="E11" s="48"/>
      <c r="F11" s="48"/>
      <c r="G11" s="48"/>
      <c r="H11" s="51"/>
      <c r="I11" s="51"/>
      <c r="J11" s="51"/>
      <c r="K11" s="53"/>
      <c r="L11" s="53"/>
      <c r="M11" s="53"/>
      <c r="N11" s="53"/>
      <c r="O11" s="53"/>
      <c r="P11" s="53"/>
    </row>
    <row r="12" s="46" customFormat="true" ht="15.6" hidden="false" customHeight="true" outlineLevel="0" collapsed="false">
      <c r="A12" s="56"/>
      <c r="B12" s="48"/>
      <c r="C12" s="49"/>
      <c r="D12" s="48"/>
      <c r="E12" s="48"/>
      <c r="F12" s="48"/>
      <c r="G12" s="48"/>
      <c r="H12" s="51"/>
      <c r="I12" s="51"/>
      <c r="J12" s="52"/>
      <c r="K12" s="53"/>
      <c r="L12" s="53"/>
      <c r="M12" s="53"/>
      <c r="N12" s="53"/>
      <c r="O12" s="53"/>
      <c r="P12" s="53"/>
    </row>
    <row r="13" s="46" customFormat="true" ht="15.6" hidden="false" customHeight="true" outlineLevel="0" collapsed="false">
      <c r="A13" s="41"/>
      <c r="B13" s="57"/>
      <c r="C13" s="43"/>
      <c r="D13" s="57"/>
      <c r="E13" s="57"/>
      <c r="F13" s="57"/>
      <c r="G13" s="57"/>
      <c r="H13" s="44"/>
      <c r="I13" s="44"/>
      <c r="J13" s="58"/>
      <c r="K13" s="59"/>
      <c r="L13" s="59"/>
      <c r="M13" s="59"/>
      <c r="N13" s="59"/>
      <c r="O13" s="59"/>
      <c r="P13" s="59"/>
    </row>
    <row r="14" s="46" customFormat="true" ht="15.6" hidden="false" customHeight="true" outlineLevel="0" collapsed="false">
      <c r="A14" s="47"/>
      <c r="B14" s="60"/>
      <c r="C14" s="61"/>
      <c r="D14" s="60"/>
      <c r="E14" s="62"/>
      <c r="F14" s="60"/>
      <c r="G14" s="60"/>
      <c r="H14" s="51"/>
      <c r="I14" s="51"/>
      <c r="J14" s="60"/>
      <c r="K14" s="53"/>
      <c r="L14" s="53"/>
      <c r="M14" s="53"/>
      <c r="N14" s="53"/>
      <c r="O14" s="53"/>
      <c r="P14" s="53"/>
    </row>
    <row r="15" s="46" customFormat="true" ht="15.6" hidden="false" customHeight="true" outlineLevel="0" collapsed="false">
      <c r="A15" s="63"/>
      <c r="B15" s="51"/>
      <c r="C15" s="61"/>
      <c r="D15" s="60"/>
      <c r="E15" s="60"/>
      <c r="F15" s="51"/>
      <c r="G15" s="51"/>
      <c r="H15" s="51"/>
      <c r="I15" s="51"/>
      <c r="J15" s="51"/>
      <c r="K15" s="53"/>
      <c r="L15" s="53"/>
      <c r="M15" s="53"/>
      <c r="N15" s="53"/>
      <c r="O15" s="53"/>
      <c r="P15" s="53"/>
    </row>
    <row r="16" s="46" customFormat="true" ht="15.6" hidden="false" customHeight="true" outlineLevel="0" collapsed="false">
      <c r="A16" s="64"/>
      <c r="B16" s="44"/>
      <c r="C16" s="65"/>
      <c r="D16" s="42"/>
      <c r="E16" s="44"/>
      <c r="F16" s="44"/>
      <c r="G16" s="44"/>
      <c r="H16" s="44"/>
      <c r="I16" s="44"/>
      <c r="J16" s="44"/>
      <c r="K16" s="45"/>
      <c r="L16" s="45"/>
      <c r="M16" s="45"/>
      <c r="N16" s="45"/>
      <c r="O16" s="45"/>
      <c r="P16" s="45"/>
    </row>
    <row r="17" s="46" customFormat="true" ht="15.6" hidden="false" customHeight="true" outlineLevel="0" collapsed="false">
      <c r="A17" s="52"/>
      <c r="B17" s="51"/>
      <c r="C17" s="61"/>
      <c r="D17" s="66"/>
      <c r="E17" s="51"/>
      <c r="F17" s="51"/>
      <c r="G17" s="51"/>
      <c r="H17" s="51"/>
      <c r="I17" s="51"/>
      <c r="J17" s="51"/>
      <c r="K17" s="53"/>
      <c r="L17" s="53"/>
      <c r="M17" s="53"/>
      <c r="N17" s="53"/>
      <c r="O17" s="53"/>
      <c r="P17" s="53"/>
    </row>
    <row r="18" s="46" customFormat="true" ht="15.6" hidden="false" customHeight="true" outlineLevel="0" collapsed="false">
      <c r="A18" s="67"/>
      <c r="B18" s="44"/>
      <c r="C18" s="65"/>
      <c r="D18" s="44"/>
      <c r="E18" s="44"/>
      <c r="F18" s="44"/>
      <c r="G18" s="44"/>
      <c r="H18" s="44"/>
      <c r="I18" s="44"/>
      <c r="J18" s="44"/>
      <c r="K18" s="45"/>
      <c r="L18" s="45"/>
      <c r="M18" s="45"/>
      <c r="N18" s="45"/>
      <c r="O18" s="45"/>
      <c r="P18" s="45"/>
    </row>
    <row r="19" customFormat="false" ht="15.6" hidden="false" customHeight="true" outlineLevel="0" collapsed="false">
      <c r="A19" s="41"/>
      <c r="B19" s="44"/>
      <c r="C19" s="65"/>
      <c r="D19" s="44"/>
      <c r="E19" s="44"/>
      <c r="F19" s="44"/>
      <c r="G19" s="44"/>
      <c r="H19" s="44"/>
      <c r="I19" s="44"/>
      <c r="J19" s="44"/>
      <c r="K19" s="59"/>
      <c r="L19" s="59"/>
      <c r="M19" s="59"/>
      <c r="N19" s="59"/>
      <c r="O19" s="59"/>
      <c r="P19" s="59"/>
    </row>
    <row r="20" customFormat="false" ht="15.6" hidden="false" customHeight="true" outlineLevel="0" collapsed="false">
      <c r="A20" s="68"/>
      <c r="B20" s="69"/>
      <c r="C20" s="61"/>
      <c r="D20" s="70"/>
      <c r="E20" s="71"/>
      <c r="F20" s="70"/>
      <c r="G20" s="70"/>
      <c r="H20" s="70"/>
      <c r="I20" s="70"/>
      <c r="J20" s="70"/>
      <c r="K20" s="59"/>
      <c r="L20" s="59"/>
      <c r="M20" s="59"/>
      <c r="N20" s="59"/>
      <c r="O20" s="59"/>
      <c r="P20" s="59"/>
    </row>
    <row r="21" customFormat="false" ht="15.6" hidden="false" customHeight="true" outlineLevel="0" collapsed="false">
      <c r="A21" s="72"/>
      <c r="B21" s="73"/>
      <c r="C21" s="74"/>
      <c r="D21" s="74"/>
      <c r="E21" s="75"/>
      <c r="F21" s="74"/>
      <c r="G21" s="74"/>
      <c r="H21" s="74"/>
      <c r="I21" s="74"/>
      <c r="J21" s="74"/>
      <c r="K21" s="59"/>
      <c r="L21" s="59"/>
      <c r="M21" s="59"/>
      <c r="N21" s="59"/>
      <c r="O21" s="59"/>
      <c r="P21" s="59"/>
    </row>
    <row r="22" customFormat="false" ht="15.6" hidden="false" customHeight="true" outlineLevel="0" collapsed="false">
      <c r="A22" s="68"/>
      <c r="B22" s="69"/>
      <c r="C22" s="70"/>
      <c r="D22" s="76"/>
      <c r="E22" s="71"/>
      <c r="F22" s="70"/>
      <c r="G22" s="70"/>
      <c r="H22" s="70"/>
      <c r="I22" s="70"/>
      <c r="J22" s="70"/>
      <c r="K22" s="59"/>
      <c r="L22" s="59"/>
      <c r="M22" s="59"/>
      <c r="N22" s="59"/>
      <c r="O22" s="59"/>
      <c r="P22" s="59"/>
    </row>
    <row r="23" customFormat="false" ht="15.6" hidden="false" customHeight="true" outlineLevel="0" collapsed="false">
      <c r="A23" s="68"/>
      <c r="B23" s="69"/>
      <c r="C23" s="70"/>
      <c r="D23" s="70"/>
      <c r="E23" s="70"/>
      <c r="F23" s="70"/>
      <c r="G23" s="70"/>
      <c r="H23" s="70"/>
      <c r="I23" s="70"/>
      <c r="J23" s="70"/>
      <c r="K23" s="53"/>
      <c r="L23" s="53"/>
      <c r="M23" s="53"/>
      <c r="N23" s="53"/>
      <c r="O23" s="53"/>
      <c r="P23" s="53"/>
    </row>
    <row r="24" customFormat="false" ht="12" hidden="false" customHeight="false" outlineLevel="0" collapsed="false">
      <c r="A24" s="77"/>
      <c r="B24" s="69"/>
      <c r="C24" s="70"/>
      <c r="D24" s="70"/>
      <c r="E24" s="70"/>
      <c r="F24" s="70"/>
      <c r="G24" s="70"/>
      <c r="H24" s="70"/>
      <c r="I24" s="70"/>
      <c r="J24" s="70"/>
      <c r="K24" s="53"/>
      <c r="L24" s="53"/>
      <c r="M24" s="53"/>
      <c r="N24" s="53"/>
      <c r="O24" s="53"/>
      <c r="P24" s="53"/>
    </row>
    <row r="25" customFormat="false" ht="12" hidden="false" customHeight="false" outlineLevel="0" collapsed="false">
      <c r="A25" s="68"/>
      <c r="B25" s="69"/>
      <c r="C25" s="70"/>
      <c r="D25" s="70"/>
      <c r="E25" s="70"/>
      <c r="F25" s="70"/>
      <c r="G25" s="70"/>
      <c r="H25" s="70"/>
      <c r="I25" s="70"/>
      <c r="J25" s="70"/>
      <c r="K25" s="53"/>
      <c r="L25" s="53"/>
      <c r="M25" s="53"/>
      <c r="N25" s="53"/>
      <c r="O25" s="53"/>
      <c r="P25" s="53"/>
    </row>
    <row r="26" customFormat="false" ht="15" hidden="false" customHeight="true" outlineLevel="0" collapsed="false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45"/>
      <c r="L26" s="45"/>
      <c r="M26" s="45"/>
      <c r="N26" s="45"/>
      <c r="O26" s="45"/>
      <c r="P26" s="45"/>
    </row>
    <row r="28" customFormat="false" ht="12" hidden="false" customHeight="false" outlineLevel="0" collapsed="false">
      <c r="A28" s="27" t="s">
        <v>42</v>
      </c>
      <c r="B28" s="78" t="n">
        <v>1</v>
      </c>
      <c r="C28" s="78"/>
      <c r="D28" s="78"/>
      <c r="E28" s="78" t="n">
        <v>2</v>
      </c>
      <c r="F28" s="78"/>
      <c r="G28" s="78"/>
      <c r="H28" s="78" t="n">
        <v>3</v>
      </c>
      <c r="I28" s="78"/>
      <c r="J28" s="78"/>
      <c r="K28" s="78" t="n">
        <v>4</v>
      </c>
    </row>
    <row r="31" customFormat="false" ht="12" hidden="false" customHeight="false" outlineLevel="0" collapsed="false">
      <c r="F31" s="27" t="s">
        <v>43</v>
      </c>
      <c r="L31" s="27" t="s">
        <v>44</v>
      </c>
    </row>
    <row r="32" customFormat="false" ht="12" hidden="false" customHeight="false" outlineLevel="0" collapsed="false">
      <c r="C32" s="27" t="s">
        <v>45</v>
      </c>
      <c r="I32" s="27" t="s">
        <v>46</v>
      </c>
    </row>
    <row r="33" customFormat="false" ht="12" hidden="false" customHeight="false" outlineLevel="0" collapsed="false">
      <c r="I33" s="79" t="s">
        <v>47</v>
      </c>
    </row>
    <row r="35" customFormat="false" ht="12" hidden="false" customHeight="false" outlineLevel="0" collapsed="false">
      <c r="F35" s="27" t="s">
        <v>48</v>
      </c>
      <c r="I35" s="27" t="s">
        <v>49</v>
      </c>
    </row>
    <row r="36" customFormat="false" ht="12" hidden="false" customHeight="false" outlineLevel="0" collapsed="false">
      <c r="F36" s="79" t="s">
        <v>50</v>
      </c>
      <c r="L36" s="27" t="s">
        <v>51</v>
      </c>
    </row>
    <row r="37" customFormat="false" ht="12" hidden="false" customHeight="false" outlineLevel="0" collapsed="false">
      <c r="C37" s="27" t="s">
        <v>52</v>
      </c>
    </row>
    <row r="38" customFormat="false" ht="12" hidden="false" customHeight="false" outlineLevel="0" collapsed="false">
      <c r="C38" s="79" t="s">
        <v>50</v>
      </c>
    </row>
    <row r="39" customFormat="false" ht="12" hidden="false" customHeight="false" outlineLevel="0" collapsed="false">
      <c r="I39" s="27" t="s">
        <v>53</v>
      </c>
      <c r="L39" s="27" t="s">
        <v>54</v>
      </c>
      <c r="M39" s="27" t="s">
        <v>55</v>
      </c>
    </row>
    <row r="40" customFormat="false" ht="12" hidden="false" customHeight="false" outlineLevel="0" collapsed="false">
      <c r="L40" s="79" t="s">
        <v>56</v>
      </c>
    </row>
    <row r="41" customFormat="false" ht="12" hidden="false" customHeight="false" outlineLevel="0" collapsed="false">
      <c r="C41" s="27" t="s">
        <v>57</v>
      </c>
      <c r="F41" s="27" t="s">
        <v>58</v>
      </c>
    </row>
    <row r="43" customFormat="false" ht="12" hidden="false" customHeight="false" outlineLevel="0" collapsed="false">
      <c r="I43" s="27" t="s">
        <v>59</v>
      </c>
      <c r="L43" s="27" t="s">
        <v>60</v>
      </c>
    </row>
    <row r="44" customFormat="false" ht="12" hidden="false" customHeight="false" outlineLevel="0" collapsed="false">
      <c r="F44" s="27" t="s">
        <v>61</v>
      </c>
    </row>
    <row r="45" customFormat="false" ht="12" hidden="false" customHeight="false" outlineLevel="0" collapsed="false">
      <c r="C45" s="27" t="s">
        <v>62</v>
      </c>
    </row>
    <row r="48" customFormat="false" ht="12" hidden="false" customHeight="false" outlineLevel="0" collapsed="false">
      <c r="A48" s="27" t="s">
        <v>63</v>
      </c>
      <c r="B48" s="78" t="n">
        <v>5</v>
      </c>
      <c r="C48" s="78"/>
      <c r="D48" s="78"/>
      <c r="E48" s="78" t="n">
        <v>6</v>
      </c>
      <c r="F48" s="78"/>
      <c r="G48" s="78"/>
      <c r="H48" s="78" t="n">
        <v>7</v>
      </c>
      <c r="I48" s="78"/>
      <c r="J48" s="78"/>
      <c r="K48" s="78" t="n">
        <v>8</v>
      </c>
      <c r="L48" s="27" t="s">
        <v>64</v>
      </c>
    </row>
    <row r="50" customFormat="false" ht="12" hidden="false" customHeight="false" outlineLevel="0" collapsed="false">
      <c r="C50" s="27" t="s">
        <v>65</v>
      </c>
    </row>
    <row r="51" customFormat="false" ht="12" hidden="false" customHeight="false" outlineLevel="0" collapsed="false">
      <c r="F51" s="27" t="s">
        <v>66</v>
      </c>
      <c r="I51" s="27" t="s">
        <v>67</v>
      </c>
      <c r="L51" s="27" t="s">
        <v>68</v>
      </c>
    </row>
    <row r="53" customFormat="false" ht="12" hidden="false" customHeight="false" outlineLevel="0" collapsed="false">
      <c r="C53" s="27" t="s">
        <v>69</v>
      </c>
    </row>
    <row r="54" customFormat="false" ht="12" hidden="false" customHeight="false" outlineLevel="0" collapsed="false">
      <c r="F54" s="27" t="s">
        <v>70</v>
      </c>
      <c r="I54" s="27" t="s">
        <v>71</v>
      </c>
      <c r="L54" s="27" t="s">
        <v>72</v>
      </c>
    </row>
    <row r="55" customFormat="false" ht="12" hidden="false" customHeight="false" outlineLevel="0" collapsed="false">
      <c r="F55" s="79" t="s">
        <v>50</v>
      </c>
    </row>
    <row r="57" customFormat="false" ht="12" hidden="false" customHeight="false" outlineLevel="0" collapsed="false">
      <c r="C57" s="27" t="s">
        <v>73</v>
      </c>
    </row>
    <row r="58" customFormat="false" ht="12" hidden="false" customHeight="false" outlineLevel="0" collapsed="false">
      <c r="C58" s="79" t="s">
        <v>50</v>
      </c>
      <c r="L58" s="27" t="s">
        <v>74</v>
      </c>
    </row>
    <row r="59" customFormat="false" ht="12" hidden="false" customHeight="false" outlineLevel="0" collapsed="false">
      <c r="F59" s="27" t="s">
        <v>75</v>
      </c>
    </row>
    <row r="60" customFormat="false" ht="12" hidden="false" customHeight="false" outlineLevel="0" collapsed="false">
      <c r="I60" s="27" t="s">
        <v>76</v>
      </c>
    </row>
    <row r="62" customFormat="false" ht="12" hidden="false" customHeight="false" outlineLevel="0" collapsed="false">
      <c r="C62" s="27" t="s">
        <v>77</v>
      </c>
      <c r="L62" s="27" t="s">
        <v>61</v>
      </c>
    </row>
    <row r="63" customFormat="false" ht="12" hidden="false" customHeight="false" outlineLevel="0" collapsed="false">
      <c r="F63" s="27" t="s">
        <v>78</v>
      </c>
    </row>
    <row r="64" customFormat="false" ht="12" hidden="false" customHeight="false" outlineLevel="0" collapsed="false">
      <c r="I64" s="27" t="s">
        <v>79</v>
      </c>
    </row>
  </sheetData>
  <mergeCells count="22">
    <mergeCell ref="K2:P2"/>
    <mergeCell ref="K7:P7"/>
    <mergeCell ref="K8:P8"/>
    <mergeCell ref="K9:P9"/>
    <mergeCell ref="K10:P10"/>
    <mergeCell ref="K11:P11"/>
    <mergeCell ref="K12:P12"/>
    <mergeCell ref="K13:P13"/>
    <mergeCell ref="K14:P14"/>
    <mergeCell ref="K15:P15"/>
    <mergeCell ref="K16:P16"/>
    <mergeCell ref="K17:P17"/>
    <mergeCell ref="K18:P18"/>
    <mergeCell ref="K19:P19"/>
    <mergeCell ref="K20:P20"/>
    <mergeCell ref="K21:P21"/>
    <mergeCell ref="K22:P22"/>
    <mergeCell ref="K23:P23"/>
    <mergeCell ref="K24:P24"/>
    <mergeCell ref="K25:P25"/>
    <mergeCell ref="A26:F26"/>
    <mergeCell ref="K26:P2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ColWidth="10.6875" defaultRowHeight="15" zeroHeight="false" outlineLevelRow="0" outlineLevelCol="0"/>
  <sheetData>
    <row r="3" customFormat="false" ht="15" hidden="false" customHeight="false" outlineLevel="0" collapsed="false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N3" s="0" t="s">
        <v>7</v>
      </c>
    </row>
    <row r="4" customFormat="false" ht="15" hidden="false" customHeight="false" outlineLevel="0" collapsed="false">
      <c r="A4" s="1" t="n">
        <v>0</v>
      </c>
      <c r="B4" s="3" t="n">
        <v>0</v>
      </c>
      <c r="C4" s="3" t="n">
        <v>0.096</v>
      </c>
      <c r="D4" s="3" t="n">
        <v>0.09</v>
      </c>
      <c r="E4" s="4" t="n">
        <f aca="false">_xlfn.STDEV.S(C4:D4)*100</f>
        <v>0.424264068711929</v>
      </c>
      <c r="F4" s="3" t="n">
        <f aca="false">AVERAGE(C4:D4)</f>
        <v>0.093</v>
      </c>
      <c r="G4" s="5" t="n">
        <f aca="false">F4-$F$4</f>
        <v>0</v>
      </c>
      <c r="N4" s="0" t="n">
        <v>0.0605</v>
      </c>
    </row>
    <row r="5" customFormat="false" ht="15" hidden="false" customHeight="false" outlineLevel="0" collapsed="false">
      <c r="A5" s="1" t="n">
        <v>0.0625</v>
      </c>
      <c r="B5" s="6" t="n">
        <f aca="false">B6/2</f>
        <v>0.625</v>
      </c>
      <c r="C5" s="6" t="n">
        <v>0.119</v>
      </c>
      <c r="D5" s="6" t="n">
        <v>0.118</v>
      </c>
      <c r="E5" s="7" t="n">
        <f aca="false">_xlfn.STDEV.S(C5:D5)*100</f>
        <v>0.0707106781186548</v>
      </c>
      <c r="F5" s="6" t="n">
        <f aca="false">AVERAGE(C5:D5)</f>
        <v>0.1185</v>
      </c>
      <c r="G5" s="8" t="n">
        <f aca="false">F5-$F$4</f>
        <v>0.0255</v>
      </c>
    </row>
    <row r="6" customFormat="false" ht="15" hidden="false" customHeight="false" outlineLevel="0" collapsed="false">
      <c r="A6" s="1" t="n">
        <v>0.125</v>
      </c>
      <c r="B6" s="3" t="n">
        <f aca="false">B7/2</f>
        <v>1.25</v>
      </c>
      <c r="C6" s="3" t="n">
        <v>0.162</v>
      </c>
      <c r="D6" s="3" t="n">
        <v>0.153</v>
      </c>
      <c r="E6" s="4" t="n">
        <f aca="false">_xlfn.STDEV.S(C6:D6)*100</f>
        <v>0.636396103067893</v>
      </c>
      <c r="F6" s="3" t="n">
        <f aca="false">AVERAGE(C6:D6)</f>
        <v>0.1575</v>
      </c>
      <c r="G6" s="5" t="n">
        <f aca="false">F6-$F$4</f>
        <v>0.0645</v>
      </c>
    </row>
    <row r="7" customFormat="false" ht="15" hidden="false" customHeight="false" outlineLevel="0" collapsed="false">
      <c r="A7" s="1" t="n">
        <v>0.25</v>
      </c>
      <c r="B7" s="6" t="n">
        <f aca="false">B8/2</f>
        <v>2.5</v>
      </c>
      <c r="C7" s="6" t="n">
        <v>0.246</v>
      </c>
      <c r="D7" s="6" t="n">
        <v>0.208</v>
      </c>
      <c r="E7" s="7" t="n">
        <f aca="false">_xlfn.STDEV.S(C7:D7)*100</f>
        <v>2.68700576850888</v>
      </c>
      <c r="F7" s="6" t="n">
        <f aca="false">AVERAGE(C7:D7)</f>
        <v>0.227</v>
      </c>
      <c r="G7" s="8" t="n">
        <f aca="false">F7-$F$4</f>
        <v>0.134</v>
      </c>
    </row>
    <row r="8" customFormat="false" ht="15" hidden="false" customHeight="false" outlineLevel="0" collapsed="false">
      <c r="A8" s="1" t="n">
        <v>0.5</v>
      </c>
      <c r="B8" s="3" t="n">
        <f aca="false">B9/2</f>
        <v>5</v>
      </c>
      <c r="C8" s="3" t="n">
        <v>0.384</v>
      </c>
      <c r="D8" s="3" t="n">
        <v>0.344</v>
      </c>
      <c r="E8" s="4" t="n">
        <f aca="false">_xlfn.STDEV.S(C8:D8)*100</f>
        <v>2.82842712474619</v>
      </c>
      <c r="F8" s="3" t="n">
        <f aca="false">AVERAGE(C8:D8)</f>
        <v>0.364</v>
      </c>
      <c r="G8" s="5" t="n">
        <f aca="false">F8-$F$4</f>
        <v>0.271</v>
      </c>
    </row>
    <row r="9" customFormat="false" ht="15" hidden="false" customHeight="false" outlineLevel="0" collapsed="false">
      <c r="A9" s="1" t="n">
        <v>1</v>
      </c>
      <c r="B9" s="6" t="n">
        <v>10</v>
      </c>
      <c r="C9" s="6" t="n">
        <v>0.729</v>
      </c>
      <c r="D9" s="6" t="n">
        <v>0.588</v>
      </c>
      <c r="E9" s="7" t="n">
        <f aca="false">_xlfn.STDEV.S(C9:D9)*100</f>
        <v>9.97020561473032</v>
      </c>
      <c r="F9" s="6" t="n">
        <f aca="false">AVERAGE(C9:D9)</f>
        <v>0.6585</v>
      </c>
      <c r="G9" s="8" t="n">
        <f aca="false">F9-$F$4</f>
        <v>0.5655</v>
      </c>
    </row>
    <row r="10" customFormat="false" ht="15" hidden="false" customHeight="false" outlineLevel="0" collapsed="false">
      <c r="A10" s="1" t="n">
        <v>2</v>
      </c>
      <c r="B10" s="3" t="n">
        <v>20</v>
      </c>
      <c r="C10" s="23" t="n">
        <v>1.096</v>
      </c>
      <c r="D10" s="23" t="n">
        <v>2.503</v>
      </c>
      <c r="E10" s="4" t="n">
        <f aca="false">_xlfn.STDEV.S(C10:D10)*100</f>
        <v>99.4899241129472</v>
      </c>
      <c r="F10" s="3" t="n">
        <f aca="false">AVERAGE(C10:D10)</f>
        <v>1.7995</v>
      </c>
      <c r="G10" s="5" t="n">
        <f aca="false">F10-$F$4</f>
        <v>1.7065</v>
      </c>
    </row>
    <row r="11" customFormat="false" ht="15" hidden="false" customHeight="false" outlineLevel="0" collapsed="false">
      <c r="P11" s="80" t="s">
        <v>80</v>
      </c>
      <c r="Q11" s="80"/>
      <c r="R11" s="80"/>
    </row>
    <row r="12" customFormat="false" ht="15.75" hidden="false" customHeight="false" outlineLevel="0" collapsed="false">
      <c r="B12" s="10" t="s">
        <v>9</v>
      </c>
      <c r="C12" s="10" t="s">
        <v>2</v>
      </c>
      <c r="D12" s="10" t="s">
        <v>3</v>
      </c>
      <c r="E12" s="10" t="s">
        <v>4</v>
      </c>
      <c r="F12" s="10" t="s">
        <v>5</v>
      </c>
      <c r="G12" s="10" t="s">
        <v>6</v>
      </c>
      <c r="H12" s="10" t="s">
        <v>10</v>
      </c>
      <c r="I12" s="10" t="s">
        <v>11</v>
      </c>
      <c r="J12" s="10" t="s">
        <v>12</v>
      </c>
      <c r="K12" s="10" t="s">
        <v>0</v>
      </c>
      <c r="L12" s="10" t="s">
        <v>13</v>
      </c>
      <c r="M12" s="10" t="s">
        <v>14</v>
      </c>
      <c r="N12" s="10" t="s">
        <v>15</v>
      </c>
      <c r="P12" s="10" t="s">
        <v>81</v>
      </c>
      <c r="Q12" s="10" t="s">
        <v>14</v>
      </c>
      <c r="R12" s="10" t="s">
        <v>15</v>
      </c>
    </row>
    <row r="13" customFormat="false" ht="15" hidden="false" customHeight="false" outlineLevel="0" collapsed="false">
      <c r="B13" s="11" t="s">
        <v>16</v>
      </c>
      <c r="C13" s="12" t="n">
        <v>0.386</v>
      </c>
      <c r="D13" s="12" t="n">
        <v>0.396</v>
      </c>
      <c r="E13" s="13" t="n">
        <f aca="false">_xlfn.STDEV.S(C13:D13)*100</f>
        <v>0.707106781186548</v>
      </c>
      <c r="F13" s="12" t="n">
        <f aca="false">AVERAGE(C13:D13)</f>
        <v>0.391</v>
      </c>
      <c r="G13" s="12" t="n">
        <f aca="false">F13-$F$4</f>
        <v>0.298</v>
      </c>
      <c r="H13" s="12" t="n">
        <v>2</v>
      </c>
      <c r="I13" s="12" t="n">
        <v>1</v>
      </c>
      <c r="J13" s="14" t="n">
        <f aca="false">G13/$N$4</f>
        <v>4.92561983471074</v>
      </c>
      <c r="K13" s="13" t="n">
        <f aca="false">(J13*I13)/H13</f>
        <v>2.46280991735537</v>
      </c>
      <c r="L13" s="13" t="n">
        <f aca="false">10/K13</f>
        <v>4.06040268456376</v>
      </c>
      <c r="M13" s="15" t="n">
        <f aca="false">$M$18-L13</f>
        <v>10.9395973154362</v>
      </c>
      <c r="N13" s="16" t="n">
        <f aca="false">$M$18/10</f>
        <v>1.5</v>
      </c>
      <c r="P13" s="13" t="n">
        <f aca="false">L13*4</f>
        <v>16.241610738255</v>
      </c>
      <c r="Q13" s="15" t="n">
        <f aca="false">M13*4</f>
        <v>43.758389261745</v>
      </c>
      <c r="R13" s="16" t="n">
        <f aca="false">N13*4</f>
        <v>6</v>
      </c>
    </row>
    <row r="14" customFormat="false" ht="15" hidden="false" customHeight="false" outlineLevel="0" collapsed="false">
      <c r="B14" s="18" t="s">
        <v>17</v>
      </c>
      <c r="C14" s="6" t="n">
        <v>0.46</v>
      </c>
      <c r="D14" s="6" t="n">
        <v>0.478</v>
      </c>
      <c r="E14" s="7" t="n">
        <f aca="false">_xlfn.STDEV.S(C14:D14)*100</f>
        <v>1.27279220613579</v>
      </c>
      <c r="F14" s="6" t="n">
        <f aca="false">AVERAGE(C14:D14)</f>
        <v>0.469</v>
      </c>
      <c r="G14" s="6" t="n">
        <f aca="false">F14-$F$4</f>
        <v>0.376</v>
      </c>
      <c r="H14" s="6" t="n">
        <v>2</v>
      </c>
      <c r="I14" s="6" t="n">
        <v>1</v>
      </c>
      <c r="J14" s="19" t="n">
        <f aca="false">G14/$N$4</f>
        <v>6.21487603305785</v>
      </c>
      <c r="K14" s="7" t="n">
        <f aca="false">(J14*I14)/H14</f>
        <v>3.10743801652893</v>
      </c>
      <c r="L14" s="7" t="n">
        <f aca="false">10/K14</f>
        <v>3.21808510638298</v>
      </c>
      <c r="M14" s="20" t="n">
        <f aca="false">$M$18-L14</f>
        <v>11.781914893617</v>
      </c>
      <c r="N14" s="21" t="n">
        <f aca="false">$M$18/10</f>
        <v>1.5</v>
      </c>
      <c r="P14" s="7" t="n">
        <f aca="false">L14*4</f>
        <v>12.8723404255319</v>
      </c>
      <c r="Q14" s="20" t="n">
        <f aca="false">M14*4</f>
        <v>47.1276595744681</v>
      </c>
      <c r="R14" s="21" t="n">
        <f aca="false">N14*4</f>
        <v>6</v>
      </c>
    </row>
    <row r="15" customFormat="false" ht="15" hidden="false" customHeight="false" outlineLevel="0" collapsed="false">
      <c r="B15" s="22" t="s">
        <v>18</v>
      </c>
      <c r="C15" s="23" t="n">
        <v>0.415</v>
      </c>
      <c r="D15" s="23" t="n">
        <v>0.396</v>
      </c>
      <c r="E15" s="24" t="n">
        <f aca="false">_xlfn.STDEV.S(C15:D15)*100</f>
        <v>1.34350288425444</v>
      </c>
      <c r="F15" s="23" t="n">
        <f aca="false">AVERAGE(C15:D15)</f>
        <v>0.4055</v>
      </c>
      <c r="G15" s="23" t="n">
        <f aca="false">F15-$F$4</f>
        <v>0.3125</v>
      </c>
      <c r="H15" s="23" t="n">
        <v>2</v>
      </c>
      <c r="I15" s="23" t="n">
        <v>1</v>
      </c>
      <c r="J15" s="17" t="n">
        <f aca="false">G15/$N$4</f>
        <v>5.16528925619835</v>
      </c>
      <c r="K15" s="24" t="n">
        <f aca="false">(J15*I15)/H15</f>
        <v>2.58264462809917</v>
      </c>
      <c r="L15" s="24" t="n">
        <f aca="false">10/K15</f>
        <v>3.872</v>
      </c>
      <c r="M15" s="25" t="n">
        <f aca="false">$M$18-L15</f>
        <v>11.128</v>
      </c>
      <c r="N15" s="26" t="n">
        <f aca="false">$M$18/10</f>
        <v>1.5</v>
      </c>
      <c r="P15" s="24" t="n">
        <f aca="false">L15*4</f>
        <v>15.488</v>
      </c>
      <c r="Q15" s="25" t="n">
        <f aca="false">M15*4</f>
        <v>44.512</v>
      </c>
      <c r="R15" s="26" t="n">
        <f aca="false">N15*4</f>
        <v>6</v>
      </c>
    </row>
    <row r="16" customFormat="false" ht="15" hidden="false" customHeight="false" outlineLevel="0" collapsed="false">
      <c r="B16" s="18" t="s">
        <v>30</v>
      </c>
      <c r="C16" s="6" t="n">
        <v>0.379</v>
      </c>
      <c r="D16" s="6" t="n">
        <v>0.385</v>
      </c>
      <c r="E16" s="7" t="n">
        <f aca="false">_xlfn.STDEV.S(C16:D16)*100</f>
        <v>0.424264068711929</v>
      </c>
      <c r="F16" s="6" t="n">
        <f aca="false">AVERAGE(C16:D16)</f>
        <v>0.382</v>
      </c>
      <c r="G16" s="6" t="n">
        <f aca="false">F16-$F$4</f>
        <v>0.289</v>
      </c>
      <c r="H16" s="6" t="n">
        <v>2</v>
      </c>
      <c r="I16" s="6" t="n">
        <v>1</v>
      </c>
      <c r="J16" s="19" t="n">
        <f aca="false">G16/$N$4</f>
        <v>4.77685950413223</v>
      </c>
      <c r="K16" s="7" t="n">
        <f aca="false">(J16*I16)/H16</f>
        <v>2.38842975206612</v>
      </c>
      <c r="L16" s="7" t="n">
        <f aca="false">10/K16</f>
        <v>4.18685121107266</v>
      </c>
      <c r="M16" s="20" t="n">
        <f aca="false">$M$18-L16</f>
        <v>10.8131487889273</v>
      </c>
      <c r="N16" s="21" t="n">
        <f aca="false">$M$18/10</f>
        <v>1.5</v>
      </c>
      <c r="P16" s="7" t="n">
        <f aca="false">L16*4</f>
        <v>16.7474048442907</v>
      </c>
      <c r="Q16" s="20" t="n">
        <f aca="false">M16*4</f>
        <v>43.2525951557093</v>
      </c>
      <c r="R16" s="21" t="n">
        <f aca="false">N16*4</f>
        <v>6</v>
      </c>
    </row>
    <row r="17" customFormat="false" ht="15" hidden="false" customHeight="false" outlineLevel="0" collapsed="false">
      <c r="B17" s="22" t="s">
        <v>82</v>
      </c>
      <c r="C17" s="23" t="n">
        <v>0.184</v>
      </c>
      <c r="D17" s="23" t="n">
        <v>0.191</v>
      </c>
      <c r="E17" s="24" t="n">
        <f aca="false">_xlfn.STDEV.S(C17:D17)*100</f>
        <v>0.494974746830584</v>
      </c>
      <c r="F17" s="23" t="n">
        <f aca="false">AVERAGE(C17:D17)</f>
        <v>0.1875</v>
      </c>
      <c r="G17" s="23" t="n">
        <f aca="false">F17-$F$4</f>
        <v>0.0945</v>
      </c>
      <c r="H17" s="23" t="n">
        <v>2</v>
      </c>
      <c r="I17" s="23" t="n">
        <v>1</v>
      </c>
      <c r="J17" s="17" t="n">
        <f aca="false">G17/$N$4</f>
        <v>1.56198347107438</v>
      </c>
      <c r="K17" s="24" t="n">
        <f aca="false">(J17*I17)/H17</f>
        <v>0.78099173553719</v>
      </c>
      <c r="L17" s="81"/>
      <c r="M17" s="82"/>
      <c r="N17" s="83"/>
      <c r="P17" s="24"/>
      <c r="Q17" s="25"/>
      <c r="R17" s="26"/>
    </row>
    <row r="18" customFormat="false" ht="15" hidden="false" customHeight="false" outlineLevel="0" collapsed="false">
      <c r="L18" s="0" t="s">
        <v>21</v>
      </c>
      <c r="M18" s="0" t="n">
        <v>15</v>
      </c>
      <c r="P18" s="0" t="s">
        <v>21</v>
      </c>
      <c r="Q18" s="0" t="n">
        <v>15</v>
      </c>
    </row>
  </sheetData>
  <mergeCells count="1">
    <mergeCell ref="P11:R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LibreOffice/6.3.5.2$Linux_X86_64 LibreOffice_project/30$Build-2</Application>
  <Company>Inserm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2020-02-12T17:11:14Z</dcterms:created>
  <dc:creator>Estelle Saland</dc:creator>
  <dc:description/>
  <dc:language>en-US</dc:language>
  <cp:lastModifiedBy/>
  <cp:lastPrinted>2020-02-12T17:39:18Z</cp:lastPrinted>
  <dcterms:modified xsi:type="dcterms:W3CDTF">2022-02-02T17:02:21Z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Inserm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a06458a2-4bff-4b05-8a8e-ba19ada67fb4</vt:lpwstr>
  </property>
</Properties>
</file>