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rct-share.inserm.lan\CRCT18\UTILISATEURS\Alexis\lecteur de plaque\"/>
    </mc:Choice>
  </mc:AlternateContent>
  <bookViews>
    <workbookView xWindow="0" yWindow="0" windowWidth="28800" windowHeight="12435"/>
  </bookViews>
  <sheets>
    <sheet name="dosage" sheetId="2" r:id="rId1"/>
    <sheet name="gels - depot + Ac" sheetId="5" r:id="rId2"/>
    <sheet name="Feuil2" sheetId="3" r:id="rId3"/>
    <sheet name="Feuil3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K14" i="2"/>
  <c r="L14" i="2"/>
  <c r="P14" i="2"/>
  <c r="M14" i="2"/>
  <c r="Q14" i="2"/>
  <c r="R14" i="2"/>
  <c r="J15" i="2"/>
  <c r="K15" i="2"/>
  <c r="L15" i="2"/>
  <c r="P15" i="2"/>
  <c r="M15" i="2"/>
  <c r="Q15" i="2"/>
  <c r="R15" i="2"/>
  <c r="J16" i="2"/>
  <c r="K16" i="2"/>
  <c r="L16" i="2"/>
  <c r="P16" i="2"/>
  <c r="M16" i="2"/>
  <c r="Q16" i="2"/>
  <c r="R16" i="2"/>
  <c r="J13" i="2"/>
  <c r="K13" i="2"/>
  <c r="L13" i="2"/>
  <c r="M13" i="2"/>
  <c r="Q13" i="2"/>
  <c r="R13" i="2"/>
  <c r="P13" i="2"/>
  <c r="G17" i="2"/>
  <c r="G16" i="2"/>
  <c r="G15" i="2"/>
  <c r="G14" i="2"/>
  <c r="G13" i="2"/>
  <c r="F13" i="2"/>
  <c r="L15" i="3"/>
  <c r="M14" i="3"/>
  <c r="L16" i="3"/>
  <c r="L14" i="3"/>
  <c r="L13" i="3"/>
  <c r="M16" i="3"/>
  <c r="Q16" i="3"/>
  <c r="M15" i="3"/>
  <c r="Q15" i="3"/>
  <c r="Q14" i="3"/>
  <c r="M13" i="3"/>
  <c r="Q13" i="3"/>
  <c r="R16" i="3"/>
  <c r="P16" i="3"/>
  <c r="R15" i="3"/>
  <c r="P15" i="3"/>
  <c r="R14" i="3"/>
  <c r="P14" i="3"/>
  <c r="R13" i="3"/>
  <c r="P13" i="3"/>
  <c r="K13" i="3"/>
  <c r="K14" i="3"/>
  <c r="K17" i="3"/>
  <c r="K16" i="3"/>
  <c r="J16" i="3"/>
  <c r="J13" i="3"/>
  <c r="E17" i="3"/>
  <c r="F17" i="3"/>
  <c r="F4" i="3"/>
  <c r="G17" i="3"/>
  <c r="J17" i="3"/>
  <c r="F6" i="3"/>
  <c r="E6" i="3"/>
  <c r="N16" i="3"/>
  <c r="F16" i="3"/>
  <c r="E16" i="3"/>
  <c r="N15" i="3"/>
  <c r="F15" i="3"/>
  <c r="E15" i="3"/>
  <c r="N14" i="3"/>
  <c r="F14" i="3"/>
  <c r="E14" i="3"/>
  <c r="N13" i="3"/>
  <c r="F13" i="3"/>
  <c r="E13" i="3"/>
  <c r="F10" i="3"/>
  <c r="G10" i="3"/>
  <c r="E10" i="3"/>
  <c r="F9" i="3"/>
  <c r="E9" i="3"/>
  <c r="F8" i="3"/>
  <c r="G8" i="3"/>
  <c r="E8" i="3"/>
  <c r="B8" i="3"/>
  <c r="F7" i="3"/>
  <c r="G7" i="3"/>
  <c r="E7" i="3"/>
  <c r="B7" i="3"/>
  <c r="G6" i="3"/>
  <c r="B6" i="3"/>
  <c r="F5" i="3"/>
  <c r="G5" i="3"/>
  <c r="E5" i="3"/>
  <c r="B5" i="3"/>
  <c r="E4" i="3"/>
  <c r="N14" i="2"/>
  <c r="N15" i="2"/>
  <c r="N16" i="2"/>
  <c r="N17" i="2"/>
  <c r="N13" i="2"/>
  <c r="F14" i="2"/>
  <c r="F4" i="2"/>
  <c r="F15" i="2"/>
  <c r="F16" i="2"/>
  <c r="F17" i="2"/>
  <c r="J17" i="2"/>
  <c r="K17" i="2"/>
  <c r="L17" i="2"/>
  <c r="M17" i="2"/>
  <c r="E17" i="2"/>
  <c r="E16" i="2"/>
  <c r="E15" i="2"/>
  <c r="E14" i="2"/>
  <c r="E13" i="2"/>
  <c r="F5" i="2"/>
  <c r="G5" i="2"/>
  <c r="F6" i="2"/>
  <c r="G6" i="2"/>
  <c r="F7" i="2"/>
  <c r="G7" i="2"/>
  <c r="F8" i="2"/>
  <c r="G8" i="2"/>
  <c r="F9" i="2"/>
  <c r="G9" i="2"/>
  <c r="F10" i="2"/>
  <c r="G10" i="2"/>
  <c r="G4" i="2"/>
  <c r="E5" i="2"/>
  <c r="E6" i="2"/>
  <c r="E7" i="2"/>
  <c r="E8" i="2"/>
  <c r="E9" i="2"/>
  <c r="E10" i="2"/>
  <c r="E4" i="2"/>
  <c r="B8" i="2"/>
  <c r="B7" i="2"/>
  <c r="B6" i="2"/>
  <c r="B5" i="2"/>
  <c r="G4" i="3"/>
  <c r="G9" i="3"/>
  <c r="G13" i="3"/>
  <c r="G14" i="3"/>
  <c r="J14" i="3"/>
  <c r="G15" i="3"/>
  <c r="J15" i="3"/>
  <c r="K15" i="3"/>
  <c r="G16" i="3"/>
</calcChain>
</file>

<file path=xl/sharedStrings.xml><?xml version="1.0" encoding="utf-8"?>
<sst xmlns="http://schemas.openxmlformats.org/spreadsheetml/2006/main" count="133" uniqueCount="83">
  <si>
    <t>µg/µL</t>
  </si>
  <si>
    <t>DO1</t>
  </si>
  <si>
    <t>DO2</t>
  </si>
  <si>
    <t>DO(mean)</t>
  </si>
  <si>
    <t>SD (%)</t>
  </si>
  <si>
    <t>DO corrigée</t>
  </si>
  <si>
    <t>coefficient diecteur</t>
  </si>
  <si>
    <t>Echantillon</t>
  </si>
  <si>
    <t>Volume dosé</t>
  </si>
  <si>
    <t>Dilution</t>
  </si>
  <si>
    <t>µg/well</t>
  </si>
  <si>
    <t>µg</t>
  </si>
  <si>
    <t>LDS</t>
  </si>
  <si>
    <t>Reducteur</t>
  </si>
  <si>
    <t>Vf=</t>
  </si>
  <si>
    <t>56-11 DMSO</t>
  </si>
  <si>
    <t>56-11 AGI</t>
  </si>
  <si>
    <t>M14R132 DMSO</t>
  </si>
  <si>
    <t>M14R132 AGI</t>
  </si>
  <si>
    <t>Blanc LDS 1X</t>
  </si>
  <si>
    <t>15µg</t>
  </si>
  <si>
    <t>x4</t>
  </si>
  <si>
    <t>10µg</t>
  </si>
  <si>
    <t>2021 08 09 WB</t>
  </si>
  <si>
    <t>20 µg/puit</t>
  </si>
  <si>
    <t>Nom revelation:</t>
  </si>
  <si>
    <t>well</t>
  </si>
  <si>
    <t>x</t>
  </si>
  <si>
    <t>MW</t>
  </si>
  <si>
    <t>Anticorps</t>
  </si>
  <si>
    <t>ref</t>
  </si>
  <si>
    <t>dilution</t>
  </si>
  <si>
    <t>hote</t>
  </si>
  <si>
    <t>bain</t>
  </si>
  <si>
    <t>MW (kDa)</t>
  </si>
  <si>
    <t>No</t>
  </si>
  <si>
    <t>Tx time</t>
  </si>
  <si>
    <t>Loading</t>
  </si>
  <si>
    <t>Notes</t>
  </si>
  <si>
    <t>CT/E/ARA/E+A/CT/A/CT/A</t>
  </si>
  <si>
    <t>NRF2 (100)</t>
  </si>
  <si>
    <t>IRP1 (98)</t>
  </si>
  <si>
    <t>ACO2(85)</t>
  </si>
  <si>
    <t>PGC1a (90-100-130)</t>
  </si>
  <si>
    <t xml:space="preserve"> +actinine</t>
  </si>
  <si>
    <t>FeCH (45)</t>
  </si>
  <si>
    <t>ALAS2 (65)</t>
  </si>
  <si>
    <t xml:space="preserve"> +tubulin</t>
  </si>
  <si>
    <t>p53 (53)</t>
  </si>
  <si>
    <t>MTFN1 (37)</t>
  </si>
  <si>
    <t>UROD (41)</t>
  </si>
  <si>
    <t>UROS (30)</t>
  </si>
  <si>
    <t>&lt;30 (25 à 28)</t>
  </si>
  <si>
    <t xml:space="preserve"> +actin</t>
  </si>
  <si>
    <t>FTMT (22/28)</t>
  </si>
  <si>
    <t>HO-1 (28)</t>
  </si>
  <si>
    <t>FXN (23)</t>
  </si>
  <si>
    <t>p21 (21)</t>
  </si>
  <si>
    <t>ISCU (18)</t>
  </si>
  <si>
    <t>MitoNEET (12)</t>
  </si>
  <si>
    <t>CT/E/ARA/E+A</t>
  </si>
  <si>
    <t>conservée</t>
  </si>
  <si>
    <t>HIF2a (118)</t>
  </si>
  <si>
    <t>HIF1a (110)</t>
  </si>
  <si>
    <t>Hkii (102)</t>
  </si>
  <si>
    <t>Actinin (115)</t>
  </si>
  <si>
    <t>ALAS1 (71)</t>
  </si>
  <si>
    <t>MITF (50/75)</t>
  </si>
  <si>
    <t>Tubulin (52)</t>
  </si>
  <si>
    <t>NRF1 (68)</t>
  </si>
  <si>
    <t>CPOX (30/50)</t>
  </si>
  <si>
    <t>NFS1 (40-50)</t>
  </si>
  <si>
    <t>SLC25A37 (40)</t>
  </si>
  <si>
    <t>Bcl-2 (25)</t>
  </si>
  <si>
    <t>FTH1 (21)</t>
  </si>
  <si>
    <t>FTL (20)</t>
  </si>
  <si>
    <t>CISD2 (15)</t>
  </si>
  <si>
    <t>5611 AGI</t>
  </si>
  <si>
    <t>M14 R132 DMSO</t>
  </si>
  <si>
    <t>x2 gels</t>
  </si>
  <si>
    <t>Blanc LDS</t>
  </si>
  <si>
    <t>M14 R132 AGI</t>
  </si>
  <si>
    <t>x4 gels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</si>
</sst>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9"/>
      <color rgb="FF00B05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2" fontId="0" fillId="2" borderId="6" xfId="0" applyNumberFormat="1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2" fontId="0" fillId="2" borderId="3" xfId="0" applyNumberFormat="1" applyFill="1" applyBorder="1"/>
    <xf numFmtId="0" fontId="0" fillId="2" borderId="9" xfId="0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2" fontId="0" fillId="4" borderId="3" xfId="0" applyNumberFormat="1" applyFill="1" applyBorder="1" applyAlignment="1">
      <alignment horizontal="center"/>
    </xf>
    <xf numFmtId="2" fontId="0" fillId="4" borderId="3" xfId="0" applyNumberFormat="1" applyFill="1" applyBorder="1"/>
    <xf numFmtId="0" fontId="0" fillId="4" borderId="9" xfId="0" applyFill="1" applyBorder="1"/>
    <xf numFmtId="0" fontId="3" fillId="0" borderId="0" xfId="0" applyFont="1"/>
    <xf numFmtId="0" fontId="0" fillId="0" borderId="0" xfId="0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5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/>
    <xf numFmtId="0" fontId="6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dosage!$G$3</c:f>
              <c:strCache>
                <c:ptCount val="1"/>
                <c:pt idx="0">
                  <c:v>DO corrigée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5929076976833002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dosage!$B$4:$B$9</c:f>
              <c:numCache>
                <c:formatCode>General</c:formatCode>
                <c:ptCount val="6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dosage!$G$4:$G$9</c:f>
              <c:numCache>
                <c:formatCode>General</c:formatCode>
                <c:ptCount val="6"/>
                <c:pt idx="0">
                  <c:v>0</c:v>
                </c:pt>
                <c:pt idx="1">
                  <c:v>2.5499999999999995E-2</c:v>
                </c:pt>
                <c:pt idx="2">
                  <c:v>6.4500000000000002E-2</c:v>
                </c:pt>
                <c:pt idx="3">
                  <c:v>0.13399999999999998</c:v>
                </c:pt>
                <c:pt idx="4">
                  <c:v>0.27100000000000002</c:v>
                </c:pt>
                <c:pt idx="5">
                  <c:v>0.5655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5-4C7C-AAFE-6E1379CFD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92704"/>
        <c:axId val="2086802496"/>
      </c:scatterChart>
      <c:valAx>
        <c:axId val="208679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µg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6802496"/>
        <c:crosses val="autoZero"/>
        <c:crossBetween val="midCat"/>
      </c:valAx>
      <c:valAx>
        <c:axId val="20868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679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dosage!$G$3</c:f>
              <c:strCache>
                <c:ptCount val="1"/>
                <c:pt idx="0">
                  <c:v>DO corrigée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dosage!$B$4:$B$10</c:f>
              <c:numCache>
                <c:formatCode>General</c:formatCode>
                <c:ptCount val="7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dosage!$G$4:$G$10</c:f>
              <c:numCache>
                <c:formatCode>General</c:formatCode>
                <c:ptCount val="7"/>
                <c:pt idx="0">
                  <c:v>0</c:v>
                </c:pt>
                <c:pt idx="1">
                  <c:v>2.5499999999999995E-2</c:v>
                </c:pt>
                <c:pt idx="2">
                  <c:v>6.4500000000000002E-2</c:v>
                </c:pt>
                <c:pt idx="3">
                  <c:v>0.13399999999999998</c:v>
                </c:pt>
                <c:pt idx="4">
                  <c:v>0.27100000000000002</c:v>
                </c:pt>
                <c:pt idx="5">
                  <c:v>0.5655</c:v>
                </c:pt>
                <c:pt idx="6">
                  <c:v>1.7065000000000001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0-4E90-B9FD-F1C2B41B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43920"/>
        <c:axId val="621936848"/>
      </c:scatterChart>
      <c:valAx>
        <c:axId val="6219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µg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936848"/>
        <c:crosses val="autoZero"/>
        <c:crossBetween val="midCat"/>
      </c:valAx>
      <c:valAx>
        <c:axId val="6219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9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71437</xdr:rowOff>
    </xdr:from>
    <xdr:to>
      <xdr:col>12</xdr:col>
      <xdr:colOff>38100</xdr:colOff>
      <xdr:row>9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28</xdr:row>
      <xdr:rowOff>123825</xdr:rowOff>
    </xdr:from>
    <xdr:to>
      <xdr:col>2</xdr:col>
      <xdr:colOff>1023</xdr:colOff>
      <xdr:row>46</xdr:row>
      <xdr:rowOff>66675</xdr:rowOff>
    </xdr:to>
    <xdr:grpSp>
      <xdr:nvGrpSpPr>
        <xdr:cNvPr id="2" name="Groupe 1"/>
        <xdr:cNvGrpSpPr/>
      </xdr:nvGrpSpPr>
      <xdr:grpSpPr>
        <a:xfrm>
          <a:off x="609600" y="5124450"/>
          <a:ext cx="839223" cy="2686050"/>
          <a:chOff x="0" y="590550"/>
          <a:chExt cx="734448" cy="2640389"/>
        </a:xfrm>
      </xdr:grpSpPr>
      <xdr:pic>
        <xdr:nvPicPr>
          <xdr:cNvPr id="3" name="Picture 6" descr="RÃ©sultat de recherche d'images pour &quot;prestained plus protein ladder&quot;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7" t="29691" r="32338" b="8745"/>
          <a:stretch/>
        </xdr:blipFill>
        <xdr:spPr bwMode="auto">
          <a:xfrm>
            <a:off x="401072" y="654680"/>
            <a:ext cx="333376" cy="25050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ZoneTexte 3"/>
          <xdr:cNvSpPr txBox="1"/>
        </xdr:nvSpPr>
        <xdr:spPr>
          <a:xfrm>
            <a:off x="0" y="59055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130</a:t>
            </a:r>
          </a:p>
        </xdr:txBody>
      </xdr:sp>
      <xdr:sp macro="" textlink="">
        <xdr:nvSpPr>
          <xdr:cNvPr id="5" name="ZoneTexte 22"/>
          <xdr:cNvSpPr txBox="1"/>
        </xdr:nvSpPr>
        <xdr:spPr>
          <a:xfrm>
            <a:off x="0" y="85216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115</a:t>
            </a:r>
          </a:p>
        </xdr:txBody>
      </xdr:sp>
      <xdr:sp macro="" textlink="">
        <xdr:nvSpPr>
          <xdr:cNvPr id="6" name="ZoneTexte 23"/>
          <xdr:cNvSpPr txBox="1"/>
        </xdr:nvSpPr>
        <xdr:spPr>
          <a:xfrm>
            <a:off x="36068" y="106171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80</a:t>
            </a:r>
          </a:p>
        </xdr:txBody>
      </xdr:sp>
      <xdr:sp macro="" textlink="">
        <xdr:nvSpPr>
          <xdr:cNvPr id="7" name="ZoneTexte 24"/>
          <xdr:cNvSpPr txBox="1"/>
        </xdr:nvSpPr>
        <xdr:spPr>
          <a:xfrm>
            <a:off x="36068" y="132332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70</a:t>
            </a:r>
          </a:p>
        </xdr:txBody>
      </xdr:sp>
      <xdr:sp macro="" textlink="">
        <xdr:nvSpPr>
          <xdr:cNvPr id="8" name="ZoneTexte 25"/>
          <xdr:cNvSpPr txBox="1"/>
        </xdr:nvSpPr>
        <xdr:spPr>
          <a:xfrm>
            <a:off x="36068" y="1645607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50</a:t>
            </a:r>
          </a:p>
        </xdr:txBody>
      </xdr:sp>
      <xdr:sp macro="" textlink="">
        <xdr:nvSpPr>
          <xdr:cNvPr id="9" name="ZoneTexte 26"/>
          <xdr:cNvSpPr txBox="1"/>
        </xdr:nvSpPr>
        <xdr:spPr>
          <a:xfrm>
            <a:off x="36068" y="214247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30</a:t>
            </a:r>
          </a:p>
        </xdr:txBody>
      </xdr:sp>
      <xdr:sp macro="" textlink="">
        <xdr:nvSpPr>
          <xdr:cNvPr id="10" name="ZoneTexte 27"/>
          <xdr:cNvSpPr txBox="1"/>
        </xdr:nvSpPr>
        <xdr:spPr>
          <a:xfrm>
            <a:off x="36068" y="240408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25</a:t>
            </a:r>
          </a:p>
        </xdr:txBody>
      </xdr:sp>
      <xdr:sp macro="" textlink="">
        <xdr:nvSpPr>
          <xdr:cNvPr id="11" name="ZoneTexte 28"/>
          <xdr:cNvSpPr txBox="1"/>
        </xdr:nvSpPr>
        <xdr:spPr>
          <a:xfrm>
            <a:off x="36068" y="278938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15</a:t>
            </a:r>
          </a:p>
        </xdr:txBody>
      </xdr:sp>
      <xdr:sp macro="" textlink="">
        <xdr:nvSpPr>
          <xdr:cNvPr id="12" name="ZoneTexte 29"/>
          <xdr:cNvSpPr txBox="1"/>
        </xdr:nvSpPr>
        <xdr:spPr>
          <a:xfrm>
            <a:off x="36068" y="296932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10</a:t>
            </a:r>
          </a:p>
        </xdr:txBody>
      </xdr:sp>
    </xdr:grpSp>
    <xdr:clientData/>
  </xdr:twoCellAnchor>
  <xdr:twoCellAnchor>
    <xdr:from>
      <xdr:col>3</xdr:col>
      <xdr:colOff>228600</xdr:colOff>
      <xdr:row>28</xdr:row>
      <xdr:rowOff>114300</xdr:rowOff>
    </xdr:from>
    <xdr:to>
      <xdr:col>5</xdr:col>
      <xdr:colOff>1023</xdr:colOff>
      <xdr:row>46</xdr:row>
      <xdr:rowOff>57150</xdr:rowOff>
    </xdr:to>
    <xdr:grpSp>
      <xdr:nvGrpSpPr>
        <xdr:cNvPr id="13" name="Groupe 12"/>
        <xdr:cNvGrpSpPr/>
      </xdr:nvGrpSpPr>
      <xdr:grpSpPr>
        <a:xfrm>
          <a:off x="2238375" y="5114925"/>
          <a:ext cx="896373" cy="2686050"/>
          <a:chOff x="0" y="590550"/>
          <a:chExt cx="734448" cy="2640389"/>
        </a:xfrm>
      </xdr:grpSpPr>
      <xdr:pic>
        <xdr:nvPicPr>
          <xdr:cNvPr id="14" name="Picture 6" descr="RÃ©sultat de recherche d'images pour &quot;prestained plus protein ladder&quot;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7" t="29691" r="32338" b="8745"/>
          <a:stretch/>
        </xdr:blipFill>
        <xdr:spPr bwMode="auto">
          <a:xfrm>
            <a:off x="401072" y="654680"/>
            <a:ext cx="333376" cy="25050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ZoneTexte 3"/>
          <xdr:cNvSpPr txBox="1"/>
        </xdr:nvSpPr>
        <xdr:spPr>
          <a:xfrm>
            <a:off x="0" y="59055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130</a:t>
            </a:r>
          </a:p>
        </xdr:txBody>
      </xdr:sp>
      <xdr:sp macro="" textlink="">
        <xdr:nvSpPr>
          <xdr:cNvPr id="16" name="ZoneTexte 22"/>
          <xdr:cNvSpPr txBox="1"/>
        </xdr:nvSpPr>
        <xdr:spPr>
          <a:xfrm>
            <a:off x="0" y="85216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115</a:t>
            </a:r>
          </a:p>
        </xdr:txBody>
      </xdr:sp>
      <xdr:sp macro="" textlink="">
        <xdr:nvSpPr>
          <xdr:cNvPr id="17" name="ZoneTexte 23"/>
          <xdr:cNvSpPr txBox="1"/>
        </xdr:nvSpPr>
        <xdr:spPr>
          <a:xfrm>
            <a:off x="36068" y="106171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80</a:t>
            </a:r>
          </a:p>
        </xdr:txBody>
      </xdr:sp>
      <xdr:sp macro="" textlink="">
        <xdr:nvSpPr>
          <xdr:cNvPr id="18" name="ZoneTexte 24"/>
          <xdr:cNvSpPr txBox="1"/>
        </xdr:nvSpPr>
        <xdr:spPr>
          <a:xfrm>
            <a:off x="36068" y="132332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70</a:t>
            </a:r>
          </a:p>
        </xdr:txBody>
      </xdr:sp>
      <xdr:sp macro="" textlink="">
        <xdr:nvSpPr>
          <xdr:cNvPr id="19" name="ZoneTexte 25"/>
          <xdr:cNvSpPr txBox="1"/>
        </xdr:nvSpPr>
        <xdr:spPr>
          <a:xfrm>
            <a:off x="36068" y="1645607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50</a:t>
            </a:r>
          </a:p>
        </xdr:txBody>
      </xdr:sp>
      <xdr:sp macro="" textlink="">
        <xdr:nvSpPr>
          <xdr:cNvPr id="20" name="ZoneTexte 26"/>
          <xdr:cNvSpPr txBox="1"/>
        </xdr:nvSpPr>
        <xdr:spPr>
          <a:xfrm>
            <a:off x="36068" y="214247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30</a:t>
            </a:r>
          </a:p>
        </xdr:txBody>
      </xdr:sp>
      <xdr:sp macro="" textlink="">
        <xdr:nvSpPr>
          <xdr:cNvPr id="21" name="ZoneTexte 27"/>
          <xdr:cNvSpPr txBox="1"/>
        </xdr:nvSpPr>
        <xdr:spPr>
          <a:xfrm>
            <a:off x="36068" y="240408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25</a:t>
            </a:r>
          </a:p>
        </xdr:txBody>
      </xdr:sp>
      <xdr:sp macro="" textlink="">
        <xdr:nvSpPr>
          <xdr:cNvPr id="22" name="ZoneTexte 28"/>
          <xdr:cNvSpPr txBox="1"/>
        </xdr:nvSpPr>
        <xdr:spPr>
          <a:xfrm>
            <a:off x="36068" y="278938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15</a:t>
            </a:r>
          </a:p>
        </xdr:txBody>
      </xdr:sp>
      <xdr:sp macro="" textlink="">
        <xdr:nvSpPr>
          <xdr:cNvPr id="23" name="ZoneTexte 29"/>
          <xdr:cNvSpPr txBox="1"/>
        </xdr:nvSpPr>
        <xdr:spPr>
          <a:xfrm>
            <a:off x="36068" y="296932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10</a:t>
            </a:r>
          </a:p>
        </xdr:txBody>
      </xdr:sp>
    </xdr:grpSp>
    <xdr:clientData/>
  </xdr:twoCellAnchor>
  <xdr:twoCellAnchor>
    <xdr:from>
      <xdr:col>6</xdr:col>
      <xdr:colOff>228600</xdr:colOff>
      <xdr:row>28</xdr:row>
      <xdr:rowOff>104775</xdr:rowOff>
    </xdr:from>
    <xdr:to>
      <xdr:col>8</xdr:col>
      <xdr:colOff>1023</xdr:colOff>
      <xdr:row>46</xdr:row>
      <xdr:rowOff>66675</xdr:rowOff>
    </xdr:to>
    <xdr:grpSp>
      <xdr:nvGrpSpPr>
        <xdr:cNvPr id="24" name="Groupe 23"/>
        <xdr:cNvGrpSpPr/>
      </xdr:nvGrpSpPr>
      <xdr:grpSpPr>
        <a:xfrm>
          <a:off x="3924300" y="5105400"/>
          <a:ext cx="896373" cy="2705100"/>
          <a:chOff x="0" y="590550"/>
          <a:chExt cx="734448" cy="2640389"/>
        </a:xfrm>
      </xdr:grpSpPr>
      <xdr:pic>
        <xdr:nvPicPr>
          <xdr:cNvPr id="25" name="Picture 6" descr="RÃ©sultat de recherche d'images pour &quot;prestained plus protein ladder&quot;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7" t="29691" r="32338" b="8745"/>
          <a:stretch/>
        </xdr:blipFill>
        <xdr:spPr bwMode="auto">
          <a:xfrm>
            <a:off x="401072" y="654680"/>
            <a:ext cx="333376" cy="25050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ZoneTexte 3"/>
          <xdr:cNvSpPr txBox="1"/>
        </xdr:nvSpPr>
        <xdr:spPr>
          <a:xfrm>
            <a:off x="0" y="59055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130</a:t>
            </a:r>
          </a:p>
        </xdr:txBody>
      </xdr:sp>
      <xdr:sp macro="" textlink="">
        <xdr:nvSpPr>
          <xdr:cNvPr id="27" name="ZoneTexte 22"/>
          <xdr:cNvSpPr txBox="1"/>
        </xdr:nvSpPr>
        <xdr:spPr>
          <a:xfrm>
            <a:off x="0" y="85216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115</a:t>
            </a:r>
          </a:p>
        </xdr:txBody>
      </xdr:sp>
      <xdr:sp macro="" textlink="">
        <xdr:nvSpPr>
          <xdr:cNvPr id="28" name="ZoneTexte 23"/>
          <xdr:cNvSpPr txBox="1"/>
        </xdr:nvSpPr>
        <xdr:spPr>
          <a:xfrm>
            <a:off x="36068" y="106171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80</a:t>
            </a:r>
          </a:p>
        </xdr:txBody>
      </xdr:sp>
      <xdr:sp macro="" textlink="">
        <xdr:nvSpPr>
          <xdr:cNvPr id="29" name="ZoneTexte 24"/>
          <xdr:cNvSpPr txBox="1"/>
        </xdr:nvSpPr>
        <xdr:spPr>
          <a:xfrm>
            <a:off x="36068" y="132332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70</a:t>
            </a:r>
          </a:p>
        </xdr:txBody>
      </xdr:sp>
      <xdr:sp macro="" textlink="">
        <xdr:nvSpPr>
          <xdr:cNvPr id="30" name="ZoneTexte 25"/>
          <xdr:cNvSpPr txBox="1"/>
        </xdr:nvSpPr>
        <xdr:spPr>
          <a:xfrm>
            <a:off x="36068" y="1645607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50</a:t>
            </a:r>
          </a:p>
        </xdr:txBody>
      </xdr:sp>
      <xdr:sp macro="" textlink="">
        <xdr:nvSpPr>
          <xdr:cNvPr id="31" name="ZoneTexte 26"/>
          <xdr:cNvSpPr txBox="1"/>
        </xdr:nvSpPr>
        <xdr:spPr>
          <a:xfrm>
            <a:off x="36068" y="214247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30</a:t>
            </a:r>
          </a:p>
        </xdr:txBody>
      </xdr:sp>
      <xdr:sp macro="" textlink="">
        <xdr:nvSpPr>
          <xdr:cNvPr id="32" name="ZoneTexte 27"/>
          <xdr:cNvSpPr txBox="1"/>
        </xdr:nvSpPr>
        <xdr:spPr>
          <a:xfrm>
            <a:off x="36068" y="240408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25</a:t>
            </a:r>
          </a:p>
        </xdr:txBody>
      </xdr:sp>
      <xdr:sp macro="" textlink="">
        <xdr:nvSpPr>
          <xdr:cNvPr id="33" name="ZoneTexte 28"/>
          <xdr:cNvSpPr txBox="1"/>
        </xdr:nvSpPr>
        <xdr:spPr>
          <a:xfrm>
            <a:off x="36068" y="278938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15</a:t>
            </a:r>
          </a:p>
        </xdr:txBody>
      </xdr:sp>
      <xdr:sp macro="" textlink="">
        <xdr:nvSpPr>
          <xdr:cNvPr id="34" name="ZoneTexte 29"/>
          <xdr:cNvSpPr txBox="1"/>
        </xdr:nvSpPr>
        <xdr:spPr>
          <a:xfrm>
            <a:off x="36068" y="296932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10</a:t>
            </a:r>
          </a:p>
        </xdr:txBody>
      </xdr:sp>
    </xdr:grpSp>
    <xdr:clientData/>
  </xdr:twoCellAnchor>
  <xdr:twoCellAnchor>
    <xdr:from>
      <xdr:col>9</xdr:col>
      <xdr:colOff>247650</xdr:colOff>
      <xdr:row>28</xdr:row>
      <xdr:rowOff>95250</xdr:rowOff>
    </xdr:from>
    <xdr:to>
      <xdr:col>11</xdr:col>
      <xdr:colOff>1023</xdr:colOff>
      <xdr:row>46</xdr:row>
      <xdr:rowOff>0</xdr:rowOff>
    </xdr:to>
    <xdr:grpSp>
      <xdr:nvGrpSpPr>
        <xdr:cNvPr id="35" name="Groupe 34"/>
        <xdr:cNvGrpSpPr/>
      </xdr:nvGrpSpPr>
      <xdr:grpSpPr>
        <a:xfrm>
          <a:off x="5629275" y="5095875"/>
          <a:ext cx="877323" cy="2647950"/>
          <a:chOff x="0" y="590550"/>
          <a:chExt cx="734448" cy="2640389"/>
        </a:xfrm>
      </xdr:grpSpPr>
      <xdr:pic>
        <xdr:nvPicPr>
          <xdr:cNvPr id="36" name="Picture 6" descr="RÃ©sultat de recherche d'images pour &quot;prestained plus protein ladder&quot;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7" t="29691" r="32338" b="8745"/>
          <a:stretch/>
        </xdr:blipFill>
        <xdr:spPr bwMode="auto">
          <a:xfrm>
            <a:off x="401072" y="654680"/>
            <a:ext cx="333376" cy="25050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7" name="ZoneTexte 3"/>
          <xdr:cNvSpPr txBox="1"/>
        </xdr:nvSpPr>
        <xdr:spPr>
          <a:xfrm>
            <a:off x="0" y="59055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130</a:t>
            </a:r>
          </a:p>
        </xdr:txBody>
      </xdr:sp>
      <xdr:sp macro="" textlink="">
        <xdr:nvSpPr>
          <xdr:cNvPr id="38" name="ZoneTexte 22"/>
          <xdr:cNvSpPr txBox="1"/>
        </xdr:nvSpPr>
        <xdr:spPr>
          <a:xfrm>
            <a:off x="0" y="85216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115</a:t>
            </a:r>
          </a:p>
        </xdr:txBody>
      </xdr:sp>
      <xdr:sp macro="" textlink="">
        <xdr:nvSpPr>
          <xdr:cNvPr id="39" name="ZoneTexte 23"/>
          <xdr:cNvSpPr txBox="1"/>
        </xdr:nvSpPr>
        <xdr:spPr>
          <a:xfrm>
            <a:off x="36068" y="106171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80</a:t>
            </a:r>
          </a:p>
        </xdr:txBody>
      </xdr:sp>
      <xdr:sp macro="" textlink="">
        <xdr:nvSpPr>
          <xdr:cNvPr id="40" name="ZoneTexte 24"/>
          <xdr:cNvSpPr txBox="1"/>
        </xdr:nvSpPr>
        <xdr:spPr>
          <a:xfrm>
            <a:off x="36068" y="132332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70</a:t>
            </a:r>
          </a:p>
        </xdr:txBody>
      </xdr:sp>
      <xdr:sp macro="" textlink="">
        <xdr:nvSpPr>
          <xdr:cNvPr id="41" name="ZoneTexte 25"/>
          <xdr:cNvSpPr txBox="1"/>
        </xdr:nvSpPr>
        <xdr:spPr>
          <a:xfrm>
            <a:off x="36068" y="1645607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50</a:t>
            </a:r>
          </a:p>
        </xdr:txBody>
      </xdr:sp>
      <xdr:sp macro="" textlink="">
        <xdr:nvSpPr>
          <xdr:cNvPr id="42" name="ZoneTexte 26"/>
          <xdr:cNvSpPr txBox="1"/>
        </xdr:nvSpPr>
        <xdr:spPr>
          <a:xfrm>
            <a:off x="36068" y="214247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30</a:t>
            </a:r>
          </a:p>
        </xdr:txBody>
      </xdr:sp>
      <xdr:sp macro="" textlink="">
        <xdr:nvSpPr>
          <xdr:cNvPr id="43" name="ZoneTexte 27"/>
          <xdr:cNvSpPr txBox="1"/>
        </xdr:nvSpPr>
        <xdr:spPr>
          <a:xfrm>
            <a:off x="36068" y="240408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25</a:t>
            </a:r>
          </a:p>
        </xdr:txBody>
      </xdr:sp>
      <xdr:sp macro="" textlink="">
        <xdr:nvSpPr>
          <xdr:cNvPr id="44" name="ZoneTexte 28"/>
          <xdr:cNvSpPr txBox="1"/>
        </xdr:nvSpPr>
        <xdr:spPr>
          <a:xfrm>
            <a:off x="36068" y="278938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15</a:t>
            </a:r>
          </a:p>
        </xdr:txBody>
      </xdr:sp>
      <xdr:sp macro="" textlink="">
        <xdr:nvSpPr>
          <xdr:cNvPr id="45" name="ZoneTexte 29"/>
          <xdr:cNvSpPr txBox="1"/>
        </xdr:nvSpPr>
        <xdr:spPr>
          <a:xfrm>
            <a:off x="36068" y="296932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10</a:t>
            </a:r>
          </a:p>
        </xdr:txBody>
      </xdr:sp>
    </xdr:grpSp>
    <xdr:clientData/>
  </xdr:twoCellAnchor>
  <xdr:twoCellAnchor>
    <xdr:from>
      <xdr:col>3</xdr:col>
      <xdr:colOff>247650</xdr:colOff>
      <xdr:row>48</xdr:row>
      <xdr:rowOff>28575</xdr:rowOff>
    </xdr:from>
    <xdr:to>
      <xdr:col>5</xdr:col>
      <xdr:colOff>1023</xdr:colOff>
      <xdr:row>66</xdr:row>
      <xdr:rowOff>0</xdr:rowOff>
    </xdr:to>
    <xdr:grpSp>
      <xdr:nvGrpSpPr>
        <xdr:cNvPr id="46" name="Groupe 45"/>
        <xdr:cNvGrpSpPr/>
      </xdr:nvGrpSpPr>
      <xdr:grpSpPr>
        <a:xfrm>
          <a:off x="2257425" y="8077200"/>
          <a:ext cx="877323" cy="2714625"/>
          <a:chOff x="0" y="590550"/>
          <a:chExt cx="734448" cy="2640389"/>
        </a:xfrm>
      </xdr:grpSpPr>
      <xdr:pic>
        <xdr:nvPicPr>
          <xdr:cNvPr id="47" name="Picture 6" descr="RÃ©sultat de recherche d'images pour &quot;prestained plus protein ladder&quot;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7" t="29691" r="32338" b="8745"/>
          <a:stretch/>
        </xdr:blipFill>
        <xdr:spPr bwMode="auto">
          <a:xfrm>
            <a:off x="401072" y="654680"/>
            <a:ext cx="333376" cy="25050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8" name="ZoneTexte 3"/>
          <xdr:cNvSpPr txBox="1"/>
        </xdr:nvSpPr>
        <xdr:spPr>
          <a:xfrm>
            <a:off x="0" y="59055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130</a:t>
            </a:r>
          </a:p>
        </xdr:txBody>
      </xdr:sp>
      <xdr:sp macro="" textlink="">
        <xdr:nvSpPr>
          <xdr:cNvPr id="49" name="ZoneTexte 22"/>
          <xdr:cNvSpPr txBox="1"/>
        </xdr:nvSpPr>
        <xdr:spPr>
          <a:xfrm>
            <a:off x="0" y="85216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115</a:t>
            </a:r>
          </a:p>
        </xdr:txBody>
      </xdr:sp>
      <xdr:sp macro="" textlink="">
        <xdr:nvSpPr>
          <xdr:cNvPr id="50" name="ZoneTexte 23"/>
          <xdr:cNvSpPr txBox="1"/>
        </xdr:nvSpPr>
        <xdr:spPr>
          <a:xfrm>
            <a:off x="36068" y="106171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80</a:t>
            </a:r>
          </a:p>
        </xdr:txBody>
      </xdr:sp>
      <xdr:sp macro="" textlink="">
        <xdr:nvSpPr>
          <xdr:cNvPr id="51" name="ZoneTexte 24"/>
          <xdr:cNvSpPr txBox="1"/>
        </xdr:nvSpPr>
        <xdr:spPr>
          <a:xfrm>
            <a:off x="36068" y="132332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70</a:t>
            </a:r>
          </a:p>
        </xdr:txBody>
      </xdr:sp>
      <xdr:sp macro="" textlink="">
        <xdr:nvSpPr>
          <xdr:cNvPr id="52" name="ZoneTexte 25"/>
          <xdr:cNvSpPr txBox="1"/>
        </xdr:nvSpPr>
        <xdr:spPr>
          <a:xfrm>
            <a:off x="36068" y="1645607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50</a:t>
            </a:r>
          </a:p>
        </xdr:txBody>
      </xdr:sp>
      <xdr:sp macro="" textlink="">
        <xdr:nvSpPr>
          <xdr:cNvPr id="53" name="ZoneTexte 26"/>
          <xdr:cNvSpPr txBox="1"/>
        </xdr:nvSpPr>
        <xdr:spPr>
          <a:xfrm>
            <a:off x="36068" y="214247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30</a:t>
            </a:r>
          </a:p>
        </xdr:txBody>
      </xdr:sp>
      <xdr:sp macro="" textlink="">
        <xdr:nvSpPr>
          <xdr:cNvPr id="54" name="ZoneTexte 27"/>
          <xdr:cNvSpPr txBox="1"/>
        </xdr:nvSpPr>
        <xdr:spPr>
          <a:xfrm>
            <a:off x="36068" y="240408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25</a:t>
            </a:r>
          </a:p>
        </xdr:txBody>
      </xdr:sp>
      <xdr:sp macro="" textlink="">
        <xdr:nvSpPr>
          <xdr:cNvPr id="55" name="ZoneTexte 28"/>
          <xdr:cNvSpPr txBox="1"/>
        </xdr:nvSpPr>
        <xdr:spPr>
          <a:xfrm>
            <a:off x="36068" y="278938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15</a:t>
            </a:r>
          </a:p>
        </xdr:txBody>
      </xdr:sp>
      <xdr:sp macro="" textlink="">
        <xdr:nvSpPr>
          <xdr:cNvPr id="56" name="ZoneTexte 29"/>
          <xdr:cNvSpPr txBox="1"/>
        </xdr:nvSpPr>
        <xdr:spPr>
          <a:xfrm>
            <a:off x="36068" y="296932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10</a:t>
            </a:r>
          </a:p>
        </xdr:txBody>
      </xdr:sp>
    </xdr:grpSp>
    <xdr:clientData/>
  </xdr:twoCellAnchor>
  <xdr:twoCellAnchor>
    <xdr:from>
      <xdr:col>0</xdr:col>
      <xdr:colOff>552450</xdr:colOff>
      <xdr:row>48</xdr:row>
      <xdr:rowOff>19050</xdr:rowOff>
    </xdr:from>
    <xdr:to>
      <xdr:col>2</xdr:col>
      <xdr:colOff>1023</xdr:colOff>
      <xdr:row>66</xdr:row>
      <xdr:rowOff>38100</xdr:rowOff>
    </xdr:to>
    <xdr:grpSp>
      <xdr:nvGrpSpPr>
        <xdr:cNvPr id="57" name="Groupe 56"/>
        <xdr:cNvGrpSpPr/>
      </xdr:nvGrpSpPr>
      <xdr:grpSpPr>
        <a:xfrm>
          <a:off x="552450" y="8067675"/>
          <a:ext cx="896373" cy="2762250"/>
          <a:chOff x="0" y="590550"/>
          <a:chExt cx="734448" cy="2640389"/>
        </a:xfrm>
      </xdr:grpSpPr>
      <xdr:pic>
        <xdr:nvPicPr>
          <xdr:cNvPr id="58" name="Picture 6" descr="RÃ©sultat de recherche d'images pour &quot;prestained plus protein ladder&quot;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7" t="29691" r="32338" b="8745"/>
          <a:stretch/>
        </xdr:blipFill>
        <xdr:spPr bwMode="auto">
          <a:xfrm>
            <a:off x="401072" y="654680"/>
            <a:ext cx="333376" cy="25050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9" name="ZoneTexte 3"/>
          <xdr:cNvSpPr txBox="1"/>
        </xdr:nvSpPr>
        <xdr:spPr>
          <a:xfrm>
            <a:off x="0" y="59055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130</a:t>
            </a:r>
          </a:p>
        </xdr:txBody>
      </xdr:sp>
      <xdr:sp macro="" textlink="">
        <xdr:nvSpPr>
          <xdr:cNvPr id="60" name="ZoneTexte 22"/>
          <xdr:cNvSpPr txBox="1"/>
        </xdr:nvSpPr>
        <xdr:spPr>
          <a:xfrm>
            <a:off x="0" y="85216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115</a:t>
            </a:r>
          </a:p>
        </xdr:txBody>
      </xdr:sp>
      <xdr:sp macro="" textlink="">
        <xdr:nvSpPr>
          <xdr:cNvPr id="61" name="ZoneTexte 23"/>
          <xdr:cNvSpPr txBox="1"/>
        </xdr:nvSpPr>
        <xdr:spPr>
          <a:xfrm>
            <a:off x="36068" y="106171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80</a:t>
            </a:r>
          </a:p>
        </xdr:txBody>
      </xdr:sp>
      <xdr:sp macro="" textlink="">
        <xdr:nvSpPr>
          <xdr:cNvPr id="62" name="ZoneTexte 24"/>
          <xdr:cNvSpPr txBox="1"/>
        </xdr:nvSpPr>
        <xdr:spPr>
          <a:xfrm>
            <a:off x="36068" y="132332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70</a:t>
            </a:r>
          </a:p>
        </xdr:txBody>
      </xdr:sp>
      <xdr:sp macro="" textlink="">
        <xdr:nvSpPr>
          <xdr:cNvPr id="63" name="ZoneTexte 25"/>
          <xdr:cNvSpPr txBox="1"/>
        </xdr:nvSpPr>
        <xdr:spPr>
          <a:xfrm>
            <a:off x="36068" y="1645607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50</a:t>
            </a:r>
          </a:p>
        </xdr:txBody>
      </xdr:sp>
      <xdr:sp macro="" textlink="">
        <xdr:nvSpPr>
          <xdr:cNvPr id="64" name="ZoneTexte 26"/>
          <xdr:cNvSpPr txBox="1"/>
        </xdr:nvSpPr>
        <xdr:spPr>
          <a:xfrm>
            <a:off x="36068" y="214247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30</a:t>
            </a:r>
          </a:p>
        </xdr:txBody>
      </xdr:sp>
      <xdr:sp macro="" textlink="">
        <xdr:nvSpPr>
          <xdr:cNvPr id="65" name="ZoneTexte 27"/>
          <xdr:cNvSpPr txBox="1"/>
        </xdr:nvSpPr>
        <xdr:spPr>
          <a:xfrm>
            <a:off x="36068" y="240408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25</a:t>
            </a:r>
          </a:p>
        </xdr:txBody>
      </xdr:sp>
      <xdr:sp macro="" textlink="">
        <xdr:nvSpPr>
          <xdr:cNvPr id="66" name="ZoneTexte 28"/>
          <xdr:cNvSpPr txBox="1"/>
        </xdr:nvSpPr>
        <xdr:spPr>
          <a:xfrm>
            <a:off x="36068" y="278938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15</a:t>
            </a:r>
          </a:p>
        </xdr:txBody>
      </xdr:sp>
      <xdr:sp macro="" textlink="">
        <xdr:nvSpPr>
          <xdr:cNvPr id="67" name="ZoneTexte 29"/>
          <xdr:cNvSpPr txBox="1"/>
        </xdr:nvSpPr>
        <xdr:spPr>
          <a:xfrm>
            <a:off x="36068" y="296932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10</a:t>
            </a:r>
          </a:p>
        </xdr:txBody>
      </xdr:sp>
    </xdr:grpSp>
    <xdr:clientData/>
  </xdr:twoCellAnchor>
  <xdr:twoCellAnchor>
    <xdr:from>
      <xdr:col>6</xdr:col>
      <xdr:colOff>295275</xdr:colOff>
      <xdr:row>48</xdr:row>
      <xdr:rowOff>9525</xdr:rowOff>
    </xdr:from>
    <xdr:to>
      <xdr:col>8</xdr:col>
      <xdr:colOff>10548</xdr:colOff>
      <xdr:row>65</xdr:row>
      <xdr:rowOff>142875</xdr:rowOff>
    </xdr:to>
    <xdr:grpSp>
      <xdr:nvGrpSpPr>
        <xdr:cNvPr id="68" name="Groupe 67"/>
        <xdr:cNvGrpSpPr/>
      </xdr:nvGrpSpPr>
      <xdr:grpSpPr>
        <a:xfrm>
          <a:off x="3990975" y="8058150"/>
          <a:ext cx="839223" cy="2724150"/>
          <a:chOff x="0" y="590550"/>
          <a:chExt cx="734448" cy="2640389"/>
        </a:xfrm>
      </xdr:grpSpPr>
      <xdr:pic>
        <xdr:nvPicPr>
          <xdr:cNvPr id="69" name="Picture 6" descr="RÃ©sultat de recherche d'images pour &quot;prestained plus protein ladder&quot;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7" t="29691" r="32338" b="8745"/>
          <a:stretch/>
        </xdr:blipFill>
        <xdr:spPr bwMode="auto">
          <a:xfrm>
            <a:off x="401072" y="654680"/>
            <a:ext cx="333376" cy="25050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0" name="ZoneTexte 3"/>
          <xdr:cNvSpPr txBox="1"/>
        </xdr:nvSpPr>
        <xdr:spPr>
          <a:xfrm>
            <a:off x="0" y="59055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130</a:t>
            </a:r>
          </a:p>
        </xdr:txBody>
      </xdr:sp>
      <xdr:sp macro="" textlink="">
        <xdr:nvSpPr>
          <xdr:cNvPr id="71" name="ZoneTexte 22"/>
          <xdr:cNvSpPr txBox="1"/>
        </xdr:nvSpPr>
        <xdr:spPr>
          <a:xfrm>
            <a:off x="0" y="85216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115</a:t>
            </a:r>
          </a:p>
        </xdr:txBody>
      </xdr:sp>
      <xdr:sp macro="" textlink="">
        <xdr:nvSpPr>
          <xdr:cNvPr id="72" name="ZoneTexte 23"/>
          <xdr:cNvSpPr txBox="1"/>
        </xdr:nvSpPr>
        <xdr:spPr>
          <a:xfrm>
            <a:off x="36068" y="106171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80</a:t>
            </a:r>
          </a:p>
        </xdr:txBody>
      </xdr:sp>
      <xdr:sp macro="" textlink="">
        <xdr:nvSpPr>
          <xdr:cNvPr id="73" name="ZoneTexte 24"/>
          <xdr:cNvSpPr txBox="1"/>
        </xdr:nvSpPr>
        <xdr:spPr>
          <a:xfrm>
            <a:off x="36068" y="132332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70</a:t>
            </a:r>
          </a:p>
        </xdr:txBody>
      </xdr:sp>
      <xdr:sp macro="" textlink="">
        <xdr:nvSpPr>
          <xdr:cNvPr id="74" name="ZoneTexte 25"/>
          <xdr:cNvSpPr txBox="1"/>
        </xdr:nvSpPr>
        <xdr:spPr>
          <a:xfrm>
            <a:off x="36068" y="1645607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50</a:t>
            </a:r>
          </a:p>
        </xdr:txBody>
      </xdr:sp>
      <xdr:sp macro="" textlink="">
        <xdr:nvSpPr>
          <xdr:cNvPr id="75" name="ZoneTexte 26"/>
          <xdr:cNvSpPr txBox="1"/>
        </xdr:nvSpPr>
        <xdr:spPr>
          <a:xfrm>
            <a:off x="36068" y="214247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30</a:t>
            </a:r>
          </a:p>
        </xdr:txBody>
      </xdr:sp>
      <xdr:sp macro="" textlink="">
        <xdr:nvSpPr>
          <xdr:cNvPr id="76" name="ZoneTexte 27"/>
          <xdr:cNvSpPr txBox="1"/>
        </xdr:nvSpPr>
        <xdr:spPr>
          <a:xfrm>
            <a:off x="36068" y="240408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25</a:t>
            </a:r>
          </a:p>
        </xdr:txBody>
      </xdr:sp>
      <xdr:sp macro="" textlink="">
        <xdr:nvSpPr>
          <xdr:cNvPr id="77" name="ZoneTexte 28"/>
          <xdr:cNvSpPr txBox="1"/>
        </xdr:nvSpPr>
        <xdr:spPr>
          <a:xfrm>
            <a:off x="36068" y="278938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15</a:t>
            </a:r>
          </a:p>
        </xdr:txBody>
      </xdr:sp>
      <xdr:sp macro="" textlink="">
        <xdr:nvSpPr>
          <xdr:cNvPr id="78" name="ZoneTexte 29"/>
          <xdr:cNvSpPr txBox="1"/>
        </xdr:nvSpPr>
        <xdr:spPr>
          <a:xfrm>
            <a:off x="36068" y="296932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10</a:t>
            </a:r>
          </a:p>
        </xdr:txBody>
      </xdr:sp>
    </xdr:grpSp>
    <xdr:clientData/>
  </xdr:twoCellAnchor>
  <xdr:twoCellAnchor>
    <xdr:from>
      <xdr:col>9</xdr:col>
      <xdr:colOff>295276</xdr:colOff>
      <xdr:row>48</xdr:row>
      <xdr:rowOff>38100</xdr:rowOff>
    </xdr:from>
    <xdr:to>
      <xdr:col>11</xdr:col>
      <xdr:colOff>1024</xdr:colOff>
      <xdr:row>65</xdr:row>
      <xdr:rowOff>87689</xdr:rowOff>
    </xdr:to>
    <xdr:grpSp>
      <xdr:nvGrpSpPr>
        <xdr:cNvPr id="79" name="Groupe 78"/>
        <xdr:cNvGrpSpPr/>
      </xdr:nvGrpSpPr>
      <xdr:grpSpPr>
        <a:xfrm>
          <a:off x="5676901" y="8086725"/>
          <a:ext cx="829698" cy="2640389"/>
          <a:chOff x="0" y="590550"/>
          <a:chExt cx="734448" cy="2640389"/>
        </a:xfrm>
      </xdr:grpSpPr>
      <xdr:pic>
        <xdr:nvPicPr>
          <xdr:cNvPr id="80" name="Picture 6" descr="RÃ©sultat de recherche d'images pour &quot;prestained plus protein ladder&quot;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7" t="29691" r="32338" b="8745"/>
          <a:stretch/>
        </xdr:blipFill>
        <xdr:spPr bwMode="auto">
          <a:xfrm>
            <a:off x="401072" y="654680"/>
            <a:ext cx="333376" cy="25050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1" name="ZoneTexte 3"/>
          <xdr:cNvSpPr txBox="1"/>
        </xdr:nvSpPr>
        <xdr:spPr>
          <a:xfrm>
            <a:off x="0" y="59055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130</a:t>
            </a:r>
          </a:p>
        </xdr:txBody>
      </xdr:sp>
      <xdr:sp macro="" textlink="">
        <xdr:nvSpPr>
          <xdr:cNvPr id="82" name="ZoneTexte 22"/>
          <xdr:cNvSpPr txBox="1"/>
        </xdr:nvSpPr>
        <xdr:spPr>
          <a:xfrm>
            <a:off x="0" y="85216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115</a:t>
            </a:r>
          </a:p>
        </xdr:txBody>
      </xdr:sp>
      <xdr:sp macro="" textlink="">
        <xdr:nvSpPr>
          <xdr:cNvPr id="83" name="ZoneTexte 23"/>
          <xdr:cNvSpPr txBox="1"/>
        </xdr:nvSpPr>
        <xdr:spPr>
          <a:xfrm>
            <a:off x="36068" y="106171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80</a:t>
            </a:r>
          </a:p>
        </xdr:txBody>
      </xdr:sp>
      <xdr:sp macro="" textlink="">
        <xdr:nvSpPr>
          <xdr:cNvPr id="84" name="ZoneTexte 24"/>
          <xdr:cNvSpPr txBox="1"/>
        </xdr:nvSpPr>
        <xdr:spPr>
          <a:xfrm>
            <a:off x="36068" y="132332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70</a:t>
            </a:r>
          </a:p>
        </xdr:txBody>
      </xdr:sp>
      <xdr:sp macro="" textlink="">
        <xdr:nvSpPr>
          <xdr:cNvPr id="85" name="ZoneTexte 25"/>
          <xdr:cNvSpPr txBox="1"/>
        </xdr:nvSpPr>
        <xdr:spPr>
          <a:xfrm>
            <a:off x="36068" y="1645607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50</a:t>
            </a:r>
          </a:p>
        </xdr:txBody>
      </xdr:sp>
      <xdr:sp macro="" textlink="">
        <xdr:nvSpPr>
          <xdr:cNvPr id="86" name="ZoneTexte 26"/>
          <xdr:cNvSpPr txBox="1"/>
        </xdr:nvSpPr>
        <xdr:spPr>
          <a:xfrm>
            <a:off x="36068" y="214247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30</a:t>
            </a:r>
          </a:p>
        </xdr:txBody>
      </xdr:sp>
      <xdr:sp macro="" textlink="">
        <xdr:nvSpPr>
          <xdr:cNvPr id="87" name="ZoneTexte 27"/>
          <xdr:cNvSpPr txBox="1"/>
        </xdr:nvSpPr>
        <xdr:spPr>
          <a:xfrm>
            <a:off x="36068" y="240408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25</a:t>
            </a:r>
          </a:p>
        </xdr:txBody>
      </xdr:sp>
      <xdr:sp macro="" textlink="">
        <xdr:nvSpPr>
          <xdr:cNvPr id="88" name="ZoneTexte 28"/>
          <xdr:cNvSpPr txBox="1"/>
        </xdr:nvSpPr>
        <xdr:spPr>
          <a:xfrm>
            <a:off x="36068" y="278938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15</a:t>
            </a:r>
          </a:p>
        </xdr:txBody>
      </xdr:sp>
      <xdr:sp macro="" textlink="">
        <xdr:nvSpPr>
          <xdr:cNvPr id="89" name="ZoneTexte 29"/>
          <xdr:cNvSpPr txBox="1"/>
        </xdr:nvSpPr>
        <xdr:spPr>
          <a:xfrm>
            <a:off x="36068" y="296932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10</a:t>
            </a:r>
          </a:p>
        </xdr:txBody>
      </xdr:sp>
    </xdr:grpSp>
    <xdr:clientData/>
  </xdr:twoCellAnchor>
  <xdr:twoCellAnchor>
    <xdr:from>
      <xdr:col>1</xdr:col>
      <xdr:colOff>571500</xdr:colOff>
      <xdr:row>34</xdr:row>
      <xdr:rowOff>57150</xdr:rowOff>
    </xdr:from>
    <xdr:to>
      <xdr:col>3</xdr:col>
      <xdr:colOff>161925</xdr:colOff>
      <xdr:row>34</xdr:row>
      <xdr:rowOff>66675</xdr:rowOff>
    </xdr:to>
    <xdr:cxnSp macro="">
      <xdr:nvCxnSpPr>
        <xdr:cNvPr id="90" name="Connecteur droit 89"/>
        <xdr:cNvCxnSpPr/>
      </xdr:nvCxnSpPr>
      <xdr:spPr>
        <a:xfrm>
          <a:off x="1447800" y="6629400"/>
          <a:ext cx="72390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39</xdr:row>
      <xdr:rowOff>85725</xdr:rowOff>
    </xdr:from>
    <xdr:to>
      <xdr:col>3</xdr:col>
      <xdr:colOff>161925</xdr:colOff>
      <xdr:row>39</xdr:row>
      <xdr:rowOff>95250</xdr:rowOff>
    </xdr:to>
    <xdr:cxnSp macro="">
      <xdr:nvCxnSpPr>
        <xdr:cNvPr id="91" name="Connecteur droit 90"/>
        <xdr:cNvCxnSpPr/>
      </xdr:nvCxnSpPr>
      <xdr:spPr>
        <a:xfrm>
          <a:off x="1447800" y="7419975"/>
          <a:ext cx="72390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561975</xdr:colOff>
      <xdr:row>43</xdr:row>
      <xdr:rowOff>76200</xdr:rowOff>
    </xdr:from>
    <xdr:to>
      <xdr:col>3</xdr:col>
      <xdr:colOff>152400</xdr:colOff>
      <xdr:row>43</xdr:row>
      <xdr:rowOff>85725</xdr:rowOff>
    </xdr:to>
    <xdr:cxnSp macro="">
      <xdr:nvCxnSpPr>
        <xdr:cNvPr id="92" name="Connecteur droit 91"/>
        <xdr:cNvCxnSpPr/>
      </xdr:nvCxnSpPr>
      <xdr:spPr>
        <a:xfrm>
          <a:off x="1447800" y="8020050"/>
          <a:ext cx="7143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32</xdr:row>
      <xdr:rowOff>104775</xdr:rowOff>
    </xdr:from>
    <xdr:to>
      <xdr:col>6</xdr:col>
      <xdr:colOff>161925</xdr:colOff>
      <xdr:row>32</xdr:row>
      <xdr:rowOff>114300</xdr:rowOff>
    </xdr:to>
    <xdr:cxnSp macro="">
      <xdr:nvCxnSpPr>
        <xdr:cNvPr id="93" name="Connecteur droit 92"/>
        <xdr:cNvCxnSpPr/>
      </xdr:nvCxnSpPr>
      <xdr:spPr>
        <a:xfrm>
          <a:off x="3133725" y="6372225"/>
          <a:ext cx="72390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39</xdr:row>
      <xdr:rowOff>85725</xdr:rowOff>
    </xdr:from>
    <xdr:to>
      <xdr:col>6</xdr:col>
      <xdr:colOff>152400</xdr:colOff>
      <xdr:row>39</xdr:row>
      <xdr:rowOff>95250</xdr:rowOff>
    </xdr:to>
    <xdr:cxnSp macro="">
      <xdr:nvCxnSpPr>
        <xdr:cNvPr id="94" name="Connecteur droit 93"/>
        <xdr:cNvCxnSpPr/>
      </xdr:nvCxnSpPr>
      <xdr:spPr>
        <a:xfrm>
          <a:off x="3133725" y="7419975"/>
          <a:ext cx="7143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41</xdr:row>
      <xdr:rowOff>123825</xdr:rowOff>
    </xdr:from>
    <xdr:to>
      <xdr:col>6</xdr:col>
      <xdr:colOff>152400</xdr:colOff>
      <xdr:row>41</xdr:row>
      <xdr:rowOff>133350</xdr:rowOff>
    </xdr:to>
    <xdr:cxnSp macro="">
      <xdr:nvCxnSpPr>
        <xdr:cNvPr id="95" name="Connecteur droit 94"/>
        <xdr:cNvCxnSpPr/>
      </xdr:nvCxnSpPr>
      <xdr:spPr>
        <a:xfrm>
          <a:off x="3133725" y="7762875"/>
          <a:ext cx="7143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33</xdr:row>
      <xdr:rowOff>38100</xdr:rowOff>
    </xdr:from>
    <xdr:to>
      <xdr:col>9</xdr:col>
      <xdr:colOff>180975</xdr:colOff>
      <xdr:row>33</xdr:row>
      <xdr:rowOff>47625</xdr:rowOff>
    </xdr:to>
    <xdr:cxnSp macro="">
      <xdr:nvCxnSpPr>
        <xdr:cNvPr id="96" name="Connecteur droit 95"/>
        <xdr:cNvCxnSpPr/>
      </xdr:nvCxnSpPr>
      <xdr:spPr>
        <a:xfrm>
          <a:off x="4819650" y="6457950"/>
          <a:ext cx="74295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36</xdr:row>
      <xdr:rowOff>104775</xdr:rowOff>
    </xdr:from>
    <xdr:to>
      <xdr:col>9</xdr:col>
      <xdr:colOff>171450</xdr:colOff>
      <xdr:row>36</xdr:row>
      <xdr:rowOff>114300</xdr:rowOff>
    </xdr:to>
    <xdr:cxnSp macro="">
      <xdr:nvCxnSpPr>
        <xdr:cNvPr id="97" name="Connecteur droit 96"/>
        <xdr:cNvCxnSpPr/>
      </xdr:nvCxnSpPr>
      <xdr:spPr>
        <a:xfrm>
          <a:off x="4819650" y="6981825"/>
          <a:ext cx="73342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40</xdr:row>
      <xdr:rowOff>38100</xdr:rowOff>
    </xdr:from>
    <xdr:to>
      <xdr:col>9</xdr:col>
      <xdr:colOff>180975</xdr:colOff>
      <xdr:row>40</xdr:row>
      <xdr:rowOff>47625</xdr:rowOff>
    </xdr:to>
    <xdr:cxnSp macro="">
      <xdr:nvCxnSpPr>
        <xdr:cNvPr id="98" name="Connecteur droit 97"/>
        <xdr:cNvCxnSpPr/>
      </xdr:nvCxnSpPr>
      <xdr:spPr>
        <a:xfrm>
          <a:off x="4819650" y="7524750"/>
          <a:ext cx="74295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32</xdr:row>
      <xdr:rowOff>95250</xdr:rowOff>
    </xdr:from>
    <xdr:to>
      <xdr:col>12</xdr:col>
      <xdr:colOff>180975</xdr:colOff>
      <xdr:row>32</xdr:row>
      <xdr:rowOff>104775</xdr:rowOff>
    </xdr:to>
    <xdr:cxnSp macro="">
      <xdr:nvCxnSpPr>
        <xdr:cNvPr id="99" name="Connecteur droit 98"/>
        <xdr:cNvCxnSpPr/>
      </xdr:nvCxnSpPr>
      <xdr:spPr>
        <a:xfrm>
          <a:off x="6505575" y="6362700"/>
          <a:ext cx="74295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36</xdr:row>
      <xdr:rowOff>123825</xdr:rowOff>
    </xdr:from>
    <xdr:to>
      <xdr:col>12</xdr:col>
      <xdr:colOff>180975</xdr:colOff>
      <xdr:row>36</xdr:row>
      <xdr:rowOff>133350</xdr:rowOff>
    </xdr:to>
    <xdr:cxnSp macro="">
      <xdr:nvCxnSpPr>
        <xdr:cNvPr id="100" name="Connecteur droit 99"/>
        <xdr:cNvCxnSpPr/>
      </xdr:nvCxnSpPr>
      <xdr:spPr>
        <a:xfrm>
          <a:off x="6505575" y="7000875"/>
          <a:ext cx="74295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41</xdr:row>
      <xdr:rowOff>47625</xdr:rowOff>
    </xdr:from>
    <xdr:to>
      <xdr:col>12</xdr:col>
      <xdr:colOff>190500</xdr:colOff>
      <xdr:row>41</xdr:row>
      <xdr:rowOff>57150</xdr:rowOff>
    </xdr:to>
    <xdr:cxnSp macro="">
      <xdr:nvCxnSpPr>
        <xdr:cNvPr id="101" name="Connecteur droit 100"/>
        <xdr:cNvCxnSpPr/>
      </xdr:nvCxnSpPr>
      <xdr:spPr>
        <a:xfrm>
          <a:off x="6505575" y="7686675"/>
          <a:ext cx="7524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51</xdr:row>
      <xdr:rowOff>47625</xdr:rowOff>
    </xdr:from>
    <xdr:to>
      <xdr:col>3</xdr:col>
      <xdr:colOff>180975</xdr:colOff>
      <xdr:row>51</xdr:row>
      <xdr:rowOff>57150</xdr:rowOff>
    </xdr:to>
    <xdr:cxnSp macro="">
      <xdr:nvCxnSpPr>
        <xdr:cNvPr id="102" name="Connecteur droit 101"/>
        <xdr:cNvCxnSpPr/>
      </xdr:nvCxnSpPr>
      <xdr:spPr>
        <a:xfrm>
          <a:off x="1447800" y="9210675"/>
          <a:ext cx="74295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54</xdr:row>
      <xdr:rowOff>114300</xdr:rowOff>
    </xdr:from>
    <xdr:to>
      <xdr:col>3</xdr:col>
      <xdr:colOff>171450</xdr:colOff>
      <xdr:row>54</xdr:row>
      <xdr:rowOff>123825</xdr:rowOff>
    </xdr:to>
    <xdr:cxnSp macro="">
      <xdr:nvCxnSpPr>
        <xdr:cNvPr id="103" name="Connecteur droit 102"/>
        <xdr:cNvCxnSpPr/>
      </xdr:nvCxnSpPr>
      <xdr:spPr>
        <a:xfrm>
          <a:off x="1447800" y="9734550"/>
          <a:ext cx="73342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60</xdr:row>
      <xdr:rowOff>66675</xdr:rowOff>
    </xdr:from>
    <xdr:to>
      <xdr:col>3</xdr:col>
      <xdr:colOff>171450</xdr:colOff>
      <xdr:row>60</xdr:row>
      <xdr:rowOff>76200</xdr:rowOff>
    </xdr:to>
    <xdr:cxnSp macro="">
      <xdr:nvCxnSpPr>
        <xdr:cNvPr id="104" name="Connecteur droit 103"/>
        <xdr:cNvCxnSpPr/>
      </xdr:nvCxnSpPr>
      <xdr:spPr>
        <a:xfrm>
          <a:off x="1447800" y="10601325"/>
          <a:ext cx="73342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51</xdr:row>
      <xdr:rowOff>142875</xdr:rowOff>
    </xdr:from>
    <xdr:to>
      <xdr:col>6</xdr:col>
      <xdr:colOff>180975</xdr:colOff>
      <xdr:row>52</xdr:row>
      <xdr:rowOff>0</xdr:rowOff>
    </xdr:to>
    <xdr:cxnSp macro="">
      <xdr:nvCxnSpPr>
        <xdr:cNvPr id="105" name="Connecteur droit 104"/>
        <xdr:cNvCxnSpPr/>
      </xdr:nvCxnSpPr>
      <xdr:spPr>
        <a:xfrm>
          <a:off x="3133725" y="9305925"/>
          <a:ext cx="74295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56</xdr:row>
      <xdr:rowOff>47625</xdr:rowOff>
    </xdr:from>
    <xdr:to>
      <xdr:col>6</xdr:col>
      <xdr:colOff>180975</xdr:colOff>
      <xdr:row>56</xdr:row>
      <xdr:rowOff>57150</xdr:rowOff>
    </xdr:to>
    <xdr:cxnSp macro="">
      <xdr:nvCxnSpPr>
        <xdr:cNvPr id="106" name="Connecteur droit 105"/>
        <xdr:cNvCxnSpPr/>
      </xdr:nvCxnSpPr>
      <xdr:spPr>
        <a:xfrm>
          <a:off x="3133725" y="9972675"/>
          <a:ext cx="74295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60</xdr:row>
      <xdr:rowOff>85725</xdr:rowOff>
    </xdr:from>
    <xdr:to>
      <xdr:col>6</xdr:col>
      <xdr:colOff>180975</xdr:colOff>
      <xdr:row>60</xdr:row>
      <xdr:rowOff>95250</xdr:rowOff>
    </xdr:to>
    <xdr:cxnSp macro="">
      <xdr:nvCxnSpPr>
        <xdr:cNvPr id="107" name="Connecteur droit 106"/>
        <xdr:cNvCxnSpPr/>
      </xdr:nvCxnSpPr>
      <xdr:spPr>
        <a:xfrm>
          <a:off x="3133725" y="10620375"/>
          <a:ext cx="74295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52</xdr:row>
      <xdr:rowOff>9525</xdr:rowOff>
    </xdr:from>
    <xdr:to>
      <xdr:col>9</xdr:col>
      <xdr:colOff>190500</xdr:colOff>
      <xdr:row>52</xdr:row>
      <xdr:rowOff>19050</xdr:rowOff>
    </xdr:to>
    <xdr:cxnSp macro="">
      <xdr:nvCxnSpPr>
        <xdr:cNvPr id="108" name="Connecteur droit 107"/>
        <xdr:cNvCxnSpPr/>
      </xdr:nvCxnSpPr>
      <xdr:spPr>
        <a:xfrm>
          <a:off x="4819650" y="9324975"/>
          <a:ext cx="7524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57</xdr:row>
      <xdr:rowOff>38100</xdr:rowOff>
    </xdr:from>
    <xdr:to>
      <xdr:col>9</xdr:col>
      <xdr:colOff>190500</xdr:colOff>
      <xdr:row>57</xdr:row>
      <xdr:rowOff>47625</xdr:rowOff>
    </xdr:to>
    <xdr:cxnSp macro="">
      <xdr:nvCxnSpPr>
        <xdr:cNvPr id="109" name="Connecteur droit 108"/>
        <xdr:cNvCxnSpPr/>
      </xdr:nvCxnSpPr>
      <xdr:spPr>
        <a:xfrm>
          <a:off x="4819650" y="10115550"/>
          <a:ext cx="7524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61</xdr:row>
      <xdr:rowOff>142875</xdr:rowOff>
    </xdr:from>
    <xdr:to>
      <xdr:col>9</xdr:col>
      <xdr:colOff>190500</xdr:colOff>
      <xdr:row>62</xdr:row>
      <xdr:rowOff>0</xdr:rowOff>
    </xdr:to>
    <xdr:cxnSp macro="">
      <xdr:nvCxnSpPr>
        <xdr:cNvPr id="110" name="Connecteur droit 109"/>
        <xdr:cNvCxnSpPr/>
      </xdr:nvCxnSpPr>
      <xdr:spPr>
        <a:xfrm>
          <a:off x="4819650" y="10829925"/>
          <a:ext cx="7524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54</xdr:row>
      <xdr:rowOff>133350</xdr:rowOff>
    </xdr:from>
    <xdr:to>
      <xdr:col>12</xdr:col>
      <xdr:colOff>200025</xdr:colOff>
      <xdr:row>54</xdr:row>
      <xdr:rowOff>142875</xdr:rowOff>
    </xdr:to>
    <xdr:cxnSp macro="">
      <xdr:nvCxnSpPr>
        <xdr:cNvPr id="111" name="Connecteur droit 110"/>
        <xdr:cNvCxnSpPr/>
      </xdr:nvCxnSpPr>
      <xdr:spPr>
        <a:xfrm>
          <a:off x="6515100" y="9753600"/>
          <a:ext cx="7524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59</xdr:row>
      <xdr:rowOff>57150</xdr:rowOff>
    </xdr:from>
    <xdr:to>
      <xdr:col>12</xdr:col>
      <xdr:colOff>190500</xdr:colOff>
      <xdr:row>59</xdr:row>
      <xdr:rowOff>66675</xdr:rowOff>
    </xdr:to>
    <xdr:cxnSp macro="">
      <xdr:nvCxnSpPr>
        <xdr:cNvPr id="112" name="Connecteur droit 111"/>
        <xdr:cNvCxnSpPr/>
      </xdr:nvCxnSpPr>
      <xdr:spPr>
        <a:xfrm>
          <a:off x="6505575" y="10439400"/>
          <a:ext cx="7524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51</xdr:row>
      <xdr:rowOff>133350</xdr:rowOff>
    </xdr:from>
    <xdr:to>
      <xdr:col>12</xdr:col>
      <xdr:colOff>190500</xdr:colOff>
      <xdr:row>51</xdr:row>
      <xdr:rowOff>142875</xdr:rowOff>
    </xdr:to>
    <xdr:cxnSp macro="">
      <xdr:nvCxnSpPr>
        <xdr:cNvPr id="113" name="Connecteur droit 112"/>
        <xdr:cNvCxnSpPr/>
      </xdr:nvCxnSpPr>
      <xdr:spPr>
        <a:xfrm>
          <a:off x="6505575" y="9296400"/>
          <a:ext cx="7524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71437</xdr:rowOff>
    </xdr:from>
    <xdr:to>
      <xdr:col>12</xdr:col>
      <xdr:colOff>38100</xdr:colOff>
      <xdr:row>9</xdr:row>
      <xdr:rowOff>180975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R18"/>
  <sheetViews>
    <sheetView tabSelected="1" workbookViewId="0">
      <selection activeCell="Q13" sqref="Q13"/>
    </sheetView>
  </sheetViews>
  <sheetFormatPr baseColWidth="10" defaultRowHeight="15" x14ac:dyDescent="0.25"/>
  <cols>
    <col min="2" max="2" width="21.85546875" customWidth="1"/>
    <col min="5" max="5" width="9.42578125" customWidth="1"/>
    <col min="15" max="15" width="2" customWidth="1"/>
  </cols>
  <sheetData>
    <row r="3" spans="1:18" x14ac:dyDescent="0.25">
      <c r="A3" s="1" t="s">
        <v>0</v>
      </c>
      <c r="B3" s="7" t="s">
        <v>11</v>
      </c>
      <c r="C3" s="7" t="s">
        <v>1</v>
      </c>
      <c r="D3" s="7" t="s">
        <v>2</v>
      </c>
      <c r="E3" s="7" t="s">
        <v>4</v>
      </c>
      <c r="F3" s="7" t="s">
        <v>3</v>
      </c>
      <c r="G3" s="7" t="s">
        <v>5</v>
      </c>
      <c r="N3" t="s">
        <v>6</v>
      </c>
    </row>
    <row r="4" spans="1:18" x14ac:dyDescent="0.25">
      <c r="A4" s="1">
        <v>0</v>
      </c>
      <c r="B4" s="23">
        <v>0</v>
      </c>
      <c r="C4" s="23">
        <v>9.6000000000000002E-2</v>
      </c>
      <c r="D4" s="23">
        <v>0.09</v>
      </c>
      <c r="E4" s="24">
        <f>_xlfn.STDEV.S(C4:D4)*100</f>
        <v>0.4242640687119289</v>
      </c>
      <c r="F4" s="23">
        <f>AVERAGE(C4:D4)</f>
        <v>9.2999999999999999E-2</v>
      </c>
      <c r="G4" s="25">
        <f>F4-$F$4</f>
        <v>0</v>
      </c>
      <c r="N4">
        <v>5.5899999999999998E-2</v>
      </c>
    </row>
    <row r="5" spans="1:18" x14ac:dyDescent="0.25">
      <c r="A5" s="1">
        <v>6.25E-2</v>
      </c>
      <c r="B5" s="2">
        <f t="shared" ref="B5:B8" si="0">B6/2</f>
        <v>0.625</v>
      </c>
      <c r="C5" s="2">
        <v>0.11899999999999999</v>
      </c>
      <c r="D5" s="2">
        <v>0.11799999999999999</v>
      </c>
      <c r="E5" s="3">
        <f t="shared" ref="E5:E10" si="1">_xlfn.STDEV.S(C5:D5)*100</f>
        <v>7.0710678118654821E-2</v>
      </c>
      <c r="F5" s="2">
        <f t="shared" ref="F5:F10" si="2">AVERAGE(C5:D5)</f>
        <v>0.11849999999999999</v>
      </c>
      <c r="G5" s="6">
        <f t="shared" ref="G5:G10" si="3">F5-$F$4</f>
        <v>2.5499999999999995E-2</v>
      </c>
    </row>
    <row r="6" spans="1:18" x14ac:dyDescent="0.25">
      <c r="A6" s="1">
        <v>0.125</v>
      </c>
      <c r="B6" s="23">
        <f t="shared" si="0"/>
        <v>1.25</v>
      </c>
      <c r="C6" s="23">
        <v>0.16200000000000001</v>
      </c>
      <c r="D6" s="23">
        <v>0.153</v>
      </c>
      <c r="E6" s="24">
        <f t="shared" si="1"/>
        <v>0.63639610306789329</v>
      </c>
      <c r="F6" s="23">
        <f t="shared" si="2"/>
        <v>0.1575</v>
      </c>
      <c r="G6" s="25">
        <f t="shared" si="3"/>
        <v>6.4500000000000002E-2</v>
      </c>
    </row>
    <row r="7" spans="1:18" x14ac:dyDescent="0.25">
      <c r="A7" s="1">
        <v>0.25</v>
      </c>
      <c r="B7" s="2">
        <f t="shared" si="0"/>
        <v>2.5</v>
      </c>
      <c r="C7" s="2">
        <v>0.246</v>
      </c>
      <c r="D7" s="2">
        <v>0.20799999999999999</v>
      </c>
      <c r="E7" s="3">
        <f t="shared" si="1"/>
        <v>2.6870057685088811</v>
      </c>
      <c r="F7" s="2">
        <f t="shared" si="2"/>
        <v>0.22699999999999998</v>
      </c>
      <c r="G7" s="6">
        <f t="shared" si="3"/>
        <v>0.13399999999999998</v>
      </c>
    </row>
    <row r="8" spans="1:18" x14ac:dyDescent="0.25">
      <c r="A8" s="1">
        <v>0.5</v>
      </c>
      <c r="B8" s="23">
        <f t="shared" si="0"/>
        <v>5</v>
      </c>
      <c r="C8" s="23">
        <v>0.38400000000000001</v>
      </c>
      <c r="D8" s="23">
        <v>0.34399999999999997</v>
      </c>
      <c r="E8" s="24">
        <f t="shared" si="1"/>
        <v>2.8284271247461925</v>
      </c>
      <c r="F8" s="23">
        <f t="shared" si="2"/>
        <v>0.36399999999999999</v>
      </c>
      <c r="G8" s="25">
        <f t="shared" si="3"/>
        <v>0.27100000000000002</v>
      </c>
    </row>
    <row r="9" spans="1:18" x14ac:dyDescent="0.25">
      <c r="A9" s="1">
        <v>1</v>
      </c>
      <c r="B9" s="2">
        <v>10</v>
      </c>
      <c r="C9" s="2">
        <v>0.72899999999999998</v>
      </c>
      <c r="D9" s="2">
        <v>0.58799999999999997</v>
      </c>
      <c r="E9" s="3">
        <f t="shared" si="1"/>
        <v>9.9702056147302738</v>
      </c>
      <c r="F9" s="2">
        <f t="shared" si="2"/>
        <v>0.65849999999999997</v>
      </c>
      <c r="G9" s="6">
        <f t="shared" si="3"/>
        <v>0.5655</v>
      </c>
    </row>
    <row r="10" spans="1:18" x14ac:dyDescent="0.25">
      <c r="A10" s="1">
        <v>2</v>
      </c>
      <c r="B10" s="23">
        <v>20</v>
      </c>
      <c r="C10" s="23">
        <v>1.0960000000000001</v>
      </c>
      <c r="D10" s="23">
        <v>2.5030000000000001</v>
      </c>
      <c r="E10" s="24">
        <f t="shared" si="1"/>
        <v>99.489924112947293</v>
      </c>
      <c r="F10" s="23">
        <f t="shared" si="2"/>
        <v>1.7995000000000001</v>
      </c>
      <c r="G10" s="25">
        <f t="shared" si="3"/>
        <v>1.7065000000000001</v>
      </c>
    </row>
    <row r="11" spans="1:18" x14ac:dyDescent="0.25">
      <c r="P11" s="84" t="s">
        <v>82</v>
      </c>
      <c r="Q11" s="84"/>
      <c r="R11" s="84"/>
    </row>
    <row r="12" spans="1:18" ht="15.75" thickBot="1" x14ac:dyDescent="0.3">
      <c r="B12" s="8" t="s">
        <v>7</v>
      </c>
      <c r="C12" s="8" t="s">
        <v>1</v>
      </c>
      <c r="D12" s="8" t="s">
        <v>2</v>
      </c>
      <c r="E12" s="8" t="s">
        <v>4</v>
      </c>
      <c r="F12" s="8" t="s">
        <v>3</v>
      </c>
      <c r="G12" s="8" t="s">
        <v>5</v>
      </c>
      <c r="H12" s="8" t="s">
        <v>8</v>
      </c>
      <c r="I12" s="8" t="s">
        <v>9</v>
      </c>
      <c r="J12" s="8" t="s">
        <v>10</v>
      </c>
      <c r="K12" s="8" t="s">
        <v>0</v>
      </c>
      <c r="L12" s="8" t="s">
        <v>22</v>
      </c>
      <c r="M12" s="8" t="s">
        <v>12</v>
      </c>
      <c r="N12" s="8" t="s">
        <v>13</v>
      </c>
      <c r="P12" s="7" t="s">
        <v>22</v>
      </c>
      <c r="Q12" s="7" t="s">
        <v>12</v>
      </c>
      <c r="R12" s="7" t="s">
        <v>13</v>
      </c>
    </row>
    <row r="13" spans="1:18" x14ac:dyDescent="0.25">
      <c r="B13" s="11" t="s">
        <v>15</v>
      </c>
      <c r="C13" s="12">
        <v>0.38600000000000001</v>
      </c>
      <c r="D13" s="12">
        <v>0.39600000000000002</v>
      </c>
      <c r="E13" s="13">
        <f>_xlfn.STDEV.S(C13:D13)*100</f>
        <v>0.70710678118654813</v>
      </c>
      <c r="F13" s="12">
        <f>AVERAGE(C13:D13)</f>
        <v>0.39100000000000001</v>
      </c>
      <c r="G13" s="12">
        <f>F13-$F$17</f>
        <v>0.20350000000000001</v>
      </c>
      <c r="H13" s="12">
        <v>2</v>
      </c>
      <c r="I13" s="12">
        <v>1</v>
      </c>
      <c r="J13" s="14">
        <f>G13/$N$4</f>
        <v>3.6404293381037571</v>
      </c>
      <c r="K13" s="13">
        <f>(J13*I13)/H13</f>
        <v>1.8202146690518786</v>
      </c>
      <c r="L13" s="13">
        <f>10/K13</f>
        <v>5.4938574938574929</v>
      </c>
      <c r="M13" s="15">
        <f>$M$18-L13</f>
        <v>9.5061425061425062</v>
      </c>
      <c r="N13" s="16">
        <f>$M$18/10</f>
        <v>1.5</v>
      </c>
      <c r="P13" s="20">
        <f>L13*4</f>
        <v>21.975429975429972</v>
      </c>
      <c r="Q13" s="20">
        <f t="shared" ref="Q13:R13" si="4">M13*4</f>
        <v>38.024570024570025</v>
      </c>
      <c r="R13" s="20">
        <f t="shared" si="4"/>
        <v>6</v>
      </c>
    </row>
    <row r="14" spans="1:18" x14ac:dyDescent="0.25">
      <c r="B14" s="9" t="s">
        <v>16</v>
      </c>
      <c r="C14" s="2">
        <v>0.46</v>
      </c>
      <c r="D14" s="2">
        <v>0.47799999999999998</v>
      </c>
      <c r="E14" s="3">
        <f t="shared" ref="E14:E17" si="5">_xlfn.STDEV.S(C14:D14)*100</f>
        <v>1.2727922061357828</v>
      </c>
      <c r="F14" s="2">
        <f t="shared" ref="F14:F17" si="6">AVERAGE(C14:D14)</f>
        <v>0.46899999999999997</v>
      </c>
      <c r="G14" s="2">
        <f t="shared" ref="G14:G17" si="7">F14-$F$17</f>
        <v>0.28149999999999997</v>
      </c>
      <c r="H14" s="2">
        <v>2</v>
      </c>
      <c r="I14" s="2">
        <v>1</v>
      </c>
      <c r="J14" s="4">
        <f>G14/$N$4</f>
        <v>5.0357781753130588</v>
      </c>
      <c r="K14" s="3">
        <f t="shared" ref="K14:K17" si="8">(J14*I14)/H14</f>
        <v>2.5178890876565294</v>
      </c>
      <c r="L14" s="3">
        <f t="shared" ref="L14:L16" si="9">10/K14</f>
        <v>3.9715808170515099</v>
      </c>
      <c r="M14" s="5">
        <f>$M$18-L14</f>
        <v>11.02841918294849</v>
      </c>
      <c r="N14" s="10">
        <f>$M$18/10</f>
        <v>1.5</v>
      </c>
      <c r="P14" s="4">
        <f t="shared" ref="P14:P16" si="10">L14*4</f>
        <v>15.88632326820604</v>
      </c>
      <c r="Q14" s="4">
        <f t="shared" ref="Q14:Q16" si="11">M14*4</f>
        <v>44.113676731793959</v>
      </c>
      <c r="R14" s="4">
        <f t="shared" ref="R14:R16" si="12">N14*4</f>
        <v>6</v>
      </c>
    </row>
    <row r="15" spans="1:18" x14ac:dyDescent="0.25">
      <c r="B15" s="17" t="s">
        <v>17</v>
      </c>
      <c r="C15" s="18">
        <v>0.41499999999999998</v>
      </c>
      <c r="D15" s="18">
        <v>0.39600000000000002</v>
      </c>
      <c r="E15" s="19">
        <f t="shared" si="5"/>
        <v>1.3435028842544376</v>
      </c>
      <c r="F15" s="18">
        <f t="shared" si="6"/>
        <v>0.40549999999999997</v>
      </c>
      <c r="G15" s="18">
        <f t="shared" si="7"/>
        <v>0.21799999999999997</v>
      </c>
      <c r="H15" s="18">
        <v>2</v>
      </c>
      <c r="I15" s="18">
        <v>1</v>
      </c>
      <c r="J15" s="20">
        <f>G15/$N$4</f>
        <v>3.8998211091234345</v>
      </c>
      <c r="K15" s="19">
        <f t="shared" si="8"/>
        <v>1.9499105545617172</v>
      </c>
      <c r="L15" s="19">
        <f t="shared" si="9"/>
        <v>5.1284403669724776</v>
      </c>
      <c r="M15" s="21">
        <f>$M$18-L15</f>
        <v>9.8715596330275233</v>
      </c>
      <c r="N15" s="22">
        <f>$M$18/10</f>
        <v>1.5</v>
      </c>
      <c r="P15" s="20">
        <f t="shared" si="10"/>
        <v>20.513761467889911</v>
      </c>
      <c r="Q15" s="20">
        <f t="shared" si="11"/>
        <v>39.486238532110093</v>
      </c>
      <c r="R15" s="20">
        <f t="shared" si="12"/>
        <v>6</v>
      </c>
    </row>
    <row r="16" spans="1:18" x14ac:dyDescent="0.25">
      <c r="B16" s="9" t="s">
        <v>81</v>
      </c>
      <c r="C16" s="2">
        <v>0.379</v>
      </c>
      <c r="D16" s="2">
        <v>0.38500000000000001</v>
      </c>
      <c r="E16" s="3">
        <f t="shared" si="5"/>
        <v>0.4242640687119289</v>
      </c>
      <c r="F16" s="2">
        <f t="shared" si="6"/>
        <v>0.38200000000000001</v>
      </c>
      <c r="G16" s="2">
        <f t="shared" si="7"/>
        <v>0.19450000000000001</v>
      </c>
      <c r="H16" s="2">
        <v>2</v>
      </c>
      <c r="I16" s="2">
        <v>1</v>
      </c>
      <c r="J16" s="4">
        <f t="shared" ref="J16:J17" si="13">G16/$N$4</f>
        <v>3.4794275491949911</v>
      </c>
      <c r="K16" s="3">
        <f t="shared" si="8"/>
        <v>1.7397137745974955</v>
      </c>
      <c r="L16" s="3">
        <f t="shared" si="9"/>
        <v>5.7480719794344468</v>
      </c>
      <c r="M16" s="5">
        <f>$M$18-L16</f>
        <v>9.2519280205655541</v>
      </c>
      <c r="N16" s="10">
        <f>$M$18/10</f>
        <v>1.5</v>
      </c>
      <c r="P16" s="4">
        <f t="shared" si="10"/>
        <v>22.992287917737787</v>
      </c>
      <c r="Q16" s="4">
        <f t="shared" si="11"/>
        <v>37.007712082262216</v>
      </c>
      <c r="R16" s="4">
        <f t="shared" si="12"/>
        <v>6</v>
      </c>
    </row>
    <row r="17" spans="2:14" x14ac:dyDescent="0.25">
      <c r="B17" s="17" t="s">
        <v>80</v>
      </c>
      <c r="C17" s="18">
        <v>0.184</v>
      </c>
      <c r="D17" s="18">
        <v>0.191</v>
      </c>
      <c r="E17" s="19">
        <f t="shared" si="5"/>
        <v>0.49497474683058368</v>
      </c>
      <c r="F17" s="18">
        <f t="shared" si="6"/>
        <v>0.1875</v>
      </c>
      <c r="G17" s="18">
        <f t="shared" si="7"/>
        <v>0</v>
      </c>
      <c r="H17" s="18">
        <v>2</v>
      </c>
      <c r="I17" s="18">
        <v>1</v>
      </c>
      <c r="J17" s="20">
        <f t="shared" si="13"/>
        <v>0</v>
      </c>
      <c r="K17" s="19">
        <f t="shared" si="8"/>
        <v>0</v>
      </c>
      <c r="L17" s="19" t="e">
        <f t="shared" ref="L14:L17" si="14">7/K17</f>
        <v>#DIV/0!</v>
      </c>
      <c r="M17" s="21" t="e">
        <f>$M$18-L17</f>
        <v>#DIV/0!</v>
      </c>
      <c r="N17" s="22">
        <f>$M$18/10</f>
        <v>1.5</v>
      </c>
    </row>
    <row r="18" spans="2:14" x14ac:dyDescent="0.25">
      <c r="L18" t="s">
        <v>14</v>
      </c>
      <c r="M18">
        <v>15</v>
      </c>
    </row>
  </sheetData>
  <mergeCells count="1">
    <mergeCell ref="P11:R11"/>
  </mergeCells>
  <pageMargins left="0.25" right="0.25" top="0.75" bottom="0.75" header="0.3" footer="0.3"/>
  <pageSetup paperSize="9" scale="7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WhiteSpace="0" zoomScaleNormal="100" workbookViewId="0">
      <selection activeCell="K2" sqref="K2:P2"/>
    </sheetView>
  </sheetViews>
  <sheetFormatPr baseColWidth="10" defaultColWidth="11.42578125" defaultRowHeight="12" x14ac:dyDescent="0.2"/>
  <cols>
    <col min="1" max="1" width="13.28515625" style="29" customWidth="1"/>
    <col min="2" max="13" width="8.42578125" style="29" customWidth="1"/>
    <col min="14" max="16" width="7.85546875" style="29" customWidth="1"/>
    <col min="17" max="173" width="4.85546875" style="29" customWidth="1"/>
    <col min="174" max="16384" width="11.42578125" style="29"/>
  </cols>
  <sheetData>
    <row r="1" spans="1:16" ht="5.25" customHeight="1" x14ac:dyDescent="0.2"/>
    <row r="2" spans="1:16" ht="15" x14ac:dyDescent="0.25">
      <c r="A2" t="s">
        <v>23</v>
      </c>
      <c r="B2"/>
      <c r="C2"/>
      <c r="D2" s="30"/>
      <c r="E2" s="30" t="s">
        <v>24</v>
      </c>
      <c r="F2"/>
      <c r="G2"/>
      <c r="H2"/>
      <c r="I2"/>
      <c r="J2"/>
      <c r="K2" s="84" t="s">
        <v>25</v>
      </c>
      <c r="L2" s="84"/>
      <c r="M2" s="84"/>
      <c r="N2" s="84"/>
      <c r="O2" s="84"/>
      <c r="P2" s="84"/>
    </row>
    <row r="3" spans="1:16" ht="5.2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</row>
    <row r="4" spans="1:16" ht="15.75" thickBot="1" x14ac:dyDescent="0.3">
      <c r="A4" s="31" t="s">
        <v>26</v>
      </c>
      <c r="B4" s="32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  <c r="N4" s="33"/>
      <c r="O4" s="33"/>
      <c r="P4" s="33"/>
    </row>
    <row r="5" spans="1:16" ht="22.5" x14ac:dyDescent="0.2">
      <c r="A5" s="34" t="s">
        <v>79</v>
      </c>
      <c r="B5" s="35" t="s">
        <v>27</v>
      </c>
      <c r="C5" s="36" t="s">
        <v>15</v>
      </c>
      <c r="D5" s="37" t="s">
        <v>77</v>
      </c>
      <c r="E5" s="36" t="s">
        <v>78</v>
      </c>
      <c r="F5" s="37" t="s">
        <v>18</v>
      </c>
      <c r="G5" s="36" t="s">
        <v>28</v>
      </c>
      <c r="H5" s="36" t="s">
        <v>15</v>
      </c>
      <c r="I5" s="37" t="s">
        <v>77</v>
      </c>
      <c r="J5" s="36" t="s">
        <v>78</v>
      </c>
      <c r="K5" s="37" t="s">
        <v>18</v>
      </c>
      <c r="L5" s="36" t="s">
        <v>28</v>
      </c>
      <c r="M5" s="37" t="s">
        <v>27</v>
      </c>
      <c r="N5" s="36"/>
      <c r="O5" s="37"/>
      <c r="P5" s="38"/>
    </row>
    <row r="6" spans="1:16" ht="14.1" customHeight="1" x14ac:dyDescent="0.25">
      <c r="C6" s="39"/>
      <c r="D6" s="39"/>
      <c r="E6" s="39"/>
      <c r="F6" s="39"/>
      <c r="G6" s="39"/>
      <c r="H6" s="39"/>
      <c r="I6"/>
      <c r="J6" s="40"/>
      <c r="K6" s="40"/>
      <c r="L6" s="40"/>
      <c r="M6" s="40"/>
      <c r="N6" s="40"/>
      <c r="O6" s="40"/>
    </row>
    <row r="7" spans="1:16" ht="14.1" customHeight="1" x14ac:dyDescent="0.2">
      <c r="A7" s="41" t="s">
        <v>29</v>
      </c>
      <c r="B7" s="41" t="s">
        <v>30</v>
      </c>
      <c r="C7" s="41" t="s">
        <v>31</v>
      </c>
      <c r="D7" s="41" t="s">
        <v>32</v>
      </c>
      <c r="E7" s="41" t="s">
        <v>33</v>
      </c>
      <c r="F7" s="41" t="s">
        <v>34</v>
      </c>
      <c r="G7" s="41" t="s">
        <v>35</v>
      </c>
      <c r="H7" s="41" t="s">
        <v>36</v>
      </c>
      <c r="I7" s="41" t="s">
        <v>10</v>
      </c>
      <c r="J7" s="41" t="s">
        <v>37</v>
      </c>
      <c r="K7" s="85" t="s">
        <v>38</v>
      </c>
      <c r="L7" s="85"/>
      <c r="M7" s="85"/>
      <c r="N7" s="85"/>
      <c r="O7" s="85"/>
      <c r="P7" s="85"/>
    </row>
    <row r="8" spans="1:16" s="46" customFormat="1" ht="15.6" customHeight="1" x14ac:dyDescent="0.2">
      <c r="A8" s="42"/>
      <c r="B8" s="43"/>
      <c r="C8" s="44"/>
      <c r="D8" s="43"/>
      <c r="E8" s="43"/>
      <c r="F8" s="43"/>
      <c r="G8" s="43"/>
      <c r="H8" s="45"/>
      <c r="I8" s="45"/>
      <c r="J8" s="45"/>
      <c r="K8" s="81"/>
      <c r="L8" s="81"/>
      <c r="M8" s="81"/>
      <c r="N8" s="81"/>
      <c r="O8" s="81"/>
      <c r="P8" s="81"/>
    </row>
    <row r="9" spans="1:16" s="46" customFormat="1" ht="15.6" customHeight="1" x14ac:dyDescent="0.2">
      <c r="A9" s="47"/>
      <c r="B9" s="48"/>
      <c r="C9" s="49"/>
      <c r="D9" s="48"/>
      <c r="E9" s="50"/>
      <c r="F9" s="48"/>
      <c r="G9" s="48"/>
      <c r="H9" s="51"/>
      <c r="I9" s="51"/>
      <c r="J9" s="52"/>
      <c r="K9" s="83"/>
      <c r="L9" s="83"/>
      <c r="M9" s="83"/>
      <c r="N9" s="83"/>
      <c r="O9" s="83"/>
      <c r="P9" s="83"/>
    </row>
    <row r="10" spans="1:16" s="46" customFormat="1" ht="15.6" customHeight="1" x14ac:dyDescent="0.2">
      <c r="A10" s="42"/>
      <c r="B10" s="43"/>
      <c r="C10" s="44"/>
      <c r="D10" s="43"/>
      <c r="E10" s="53"/>
      <c r="F10" s="43"/>
      <c r="G10" s="43"/>
      <c r="H10" s="45"/>
      <c r="I10" s="45"/>
      <c r="J10" s="45"/>
      <c r="K10" s="81"/>
      <c r="L10" s="81"/>
      <c r="M10" s="81"/>
      <c r="N10" s="81"/>
      <c r="O10" s="81"/>
      <c r="P10" s="81"/>
    </row>
    <row r="11" spans="1:16" s="46" customFormat="1" ht="15.6" customHeight="1" x14ac:dyDescent="0.2">
      <c r="A11" s="54"/>
      <c r="B11" s="48"/>
      <c r="C11" s="49"/>
      <c r="D11" s="48"/>
      <c r="E11" s="48"/>
      <c r="F11" s="48"/>
      <c r="G11" s="48"/>
      <c r="H11" s="51"/>
      <c r="I11" s="51"/>
      <c r="J11" s="51"/>
      <c r="K11" s="83"/>
      <c r="L11" s="83"/>
      <c r="M11" s="83"/>
      <c r="N11" s="83"/>
      <c r="O11" s="83"/>
      <c r="P11" s="83"/>
    </row>
    <row r="12" spans="1:16" s="46" customFormat="1" ht="15.6" customHeight="1" x14ac:dyDescent="0.2">
      <c r="A12" s="55"/>
      <c r="B12" s="48"/>
      <c r="C12" s="49"/>
      <c r="D12" s="48"/>
      <c r="E12" s="48"/>
      <c r="F12" s="48"/>
      <c r="G12" s="48"/>
      <c r="H12" s="51"/>
      <c r="I12" s="51"/>
      <c r="J12" s="52"/>
      <c r="K12" s="83"/>
      <c r="L12" s="83"/>
      <c r="M12" s="83"/>
      <c r="N12" s="83"/>
      <c r="O12" s="83"/>
      <c r="P12" s="83"/>
    </row>
    <row r="13" spans="1:16" s="46" customFormat="1" ht="15.6" customHeight="1" x14ac:dyDescent="0.2">
      <c r="A13" s="42"/>
      <c r="B13" s="56"/>
      <c r="C13" s="44"/>
      <c r="D13" s="56"/>
      <c r="E13" s="56"/>
      <c r="F13" s="56"/>
      <c r="G13" s="56"/>
      <c r="H13" s="45"/>
      <c r="I13" s="45"/>
      <c r="J13" s="57"/>
      <c r="K13" s="82"/>
      <c r="L13" s="82"/>
      <c r="M13" s="82"/>
      <c r="N13" s="82"/>
      <c r="O13" s="82"/>
      <c r="P13" s="82"/>
    </row>
    <row r="14" spans="1:16" s="46" customFormat="1" ht="15.6" customHeight="1" x14ac:dyDescent="0.2">
      <c r="A14" s="47"/>
      <c r="B14" s="58"/>
      <c r="C14" s="59"/>
      <c r="D14" s="58"/>
      <c r="E14" s="60"/>
      <c r="F14" s="58"/>
      <c r="G14" s="58"/>
      <c r="H14" s="51"/>
      <c r="I14" s="51"/>
      <c r="J14" s="58"/>
      <c r="K14" s="83"/>
      <c r="L14" s="83"/>
      <c r="M14" s="83"/>
      <c r="N14" s="83"/>
      <c r="O14" s="83"/>
      <c r="P14" s="83"/>
    </row>
    <row r="15" spans="1:16" s="46" customFormat="1" ht="15.6" customHeight="1" x14ac:dyDescent="0.2">
      <c r="A15" s="61"/>
      <c r="B15" s="51"/>
      <c r="C15" s="59"/>
      <c r="D15" s="58"/>
      <c r="E15" s="58"/>
      <c r="F15" s="51"/>
      <c r="G15" s="51"/>
      <c r="H15" s="51"/>
      <c r="I15" s="51"/>
      <c r="J15" s="51"/>
      <c r="K15" s="83"/>
      <c r="L15" s="83"/>
      <c r="M15" s="83"/>
      <c r="N15" s="83"/>
      <c r="O15" s="83"/>
      <c r="P15" s="83"/>
    </row>
    <row r="16" spans="1:16" s="46" customFormat="1" ht="15.6" customHeight="1" x14ac:dyDescent="0.2">
      <c r="A16" s="62"/>
      <c r="B16" s="45"/>
      <c r="C16" s="63"/>
      <c r="D16" s="43"/>
      <c r="E16" s="45"/>
      <c r="F16" s="45"/>
      <c r="G16" s="45"/>
      <c r="H16" s="45"/>
      <c r="I16" s="45"/>
      <c r="J16" s="45"/>
      <c r="K16" s="81"/>
      <c r="L16" s="81"/>
      <c r="M16" s="81"/>
      <c r="N16" s="81"/>
      <c r="O16" s="81"/>
      <c r="P16" s="81"/>
    </row>
    <row r="17" spans="1:16" s="46" customFormat="1" ht="15.6" customHeight="1" x14ac:dyDescent="0.2">
      <c r="A17" s="52"/>
      <c r="B17" s="51"/>
      <c r="C17" s="59"/>
      <c r="D17" s="64"/>
      <c r="E17" s="51"/>
      <c r="F17" s="51"/>
      <c r="G17" s="51"/>
      <c r="H17" s="51"/>
      <c r="I17" s="51"/>
      <c r="J17" s="51"/>
      <c r="K17" s="83"/>
      <c r="L17" s="83"/>
      <c r="M17" s="83"/>
      <c r="N17" s="83"/>
      <c r="O17" s="83"/>
      <c r="P17" s="83"/>
    </row>
    <row r="18" spans="1:16" s="46" customFormat="1" ht="15.6" customHeight="1" x14ac:dyDescent="0.2">
      <c r="A18" s="65"/>
      <c r="B18" s="45"/>
      <c r="C18" s="63"/>
      <c r="D18" s="45"/>
      <c r="E18" s="45"/>
      <c r="F18" s="45"/>
      <c r="G18" s="45"/>
      <c r="H18" s="45"/>
      <c r="I18" s="45"/>
      <c r="J18" s="45"/>
      <c r="K18" s="81"/>
      <c r="L18" s="81"/>
      <c r="M18" s="81"/>
      <c r="N18" s="81"/>
      <c r="O18" s="81"/>
      <c r="P18" s="81"/>
    </row>
    <row r="19" spans="1:16" ht="15.6" customHeight="1" x14ac:dyDescent="0.2">
      <c r="A19" s="42"/>
      <c r="B19" s="45"/>
      <c r="C19" s="63"/>
      <c r="D19" s="45"/>
      <c r="E19" s="45"/>
      <c r="F19" s="45"/>
      <c r="G19" s="45"/>
      <c r="H19" s="45"/>
      <c r="I19" s="45"/>
      <c r="J19" s="45"/>
      <c r="K19" s="82"/>
      <c r="L19" s="82"/>
      <c r="M19" s="82"/>
      <c r="N19" s="82"/>
      <c r="O19" s="82"/>
      <c r="P19" s="82"/>
    </row>
    <row r="20" spans="1:16" ht="15.6" customHeight="1" x14ac:dyDescent="0.2">
      <c r="A20" s="66"/>
      <c r="B20" s="67"/>
      <c r="C20" s="59"/>
      <c r="D20" s="68"/>
      <c r="E20" s="69"/>
      <c r="F20" s="68"/>
      <c r="G20" s="68"/>
      <c r="H20" s="68"/>
      <c r="I20" s="68"/>
      <c r="J20" s="68"/>
      <c r="K20" s="82"/>
      <c r="L20" s="82"/>
      <c r="M20" s="82"/>
      <c r="N20" s="82"/>
      <c r="O20" s="82"/>
      <c r="P20" s="82"/>
    </row>
    <row r="21" spans="1:16" ht="15.6" customHeight="1" x14ac:dyDescent="0.2">
      <c r="A21" s="70"/>
      <c r="B21" s="71"/>
      <c r="C21" s="72"/>
      <c r="D21" s="72"/>
      <c r="E21" s="73"/>
      <c r="F21" s="72"/>
      <c r="G21" s="72"/>
      <c r="H21" s="72"/>
      <c r="I21" s="72"/>
      <c r="J21" s="72"/>
      <c r="K21" s="82"/>
      <c r="L21" s="82"/>
      <c r="M21" s="82"/>
      <c r="N21" s="82"/>
      <c r="O21" s="82"/>
      <c r="P21" s="82"/>
    </row>
    <row r="22" spans="1:16" ht="15.6" customHeight="1" x14ac:dyDescent="0.2">
      <c r="A22" s="66"/>
      <c r="B22" s="67"/>
      <c r="C22" s="68"/>
      <c r="D22" s="74"/>
      <c r="E22" s="69"/>
      <c r="F22" s="68"/>
      <c r="G22" s="68"/>
      <c r="H22" s="68"/>
      <c r="I22" s="68"/>
      <c r="J22" s="68"/>
      <c r="K22" s="82"/>
      <c r="L22" s="82"/>
      <c r="M22" s="82"/>
      <c r="N22" s="82"/>
      <c r="O22" s="82"/>
      <c r="P22" s="82"/>
    </row>
    <row r="23" spans="1:16" ht="15.6" customHeight="1" x14ac:dyDescent="0.2">
      <c r="A23" s="66"/>
      <c r="B23" s="67"/>
      <c r="C23" s="68"/>
      <c r="D23" s="68"/>
      <c r="E23" s="68"/>
      <c r="F23" s="68"/>
      <c r="G23" s="68"/>
      <c r="H23" s="68"/>
      <c r="I23" s="68"/>
      <c r="J23" s="68"/>
      <c r="K23" s="83"/>
      <c r="L23" s="83"/>
      <c r="M23" s="83"/>
      <c r="N23" s="83"/>
      <c r="O23" s="83"/>
      <c r="P23" s="83"/>
    </row>
    <row r="24" spans="1:16" x14ac:dyDescent="0.2">
      <c r="A24" s="75"/>
      <c r="B24" s="67"/>
      <c r="C24" s="68"/>
      <c r="D24" s="68"/>
      <c r="E24" s="68"/>
      <c r="F24" s="68"/>
      <c r="G24" s="68"/>
      <c r="H24" s="68"/>
      <c r="I24" s="68"/>
      <c r="J24" s="68"/>
      <c r="K24" s="83"/>
      <c r="L24" s="83"/>
      <c r="M24" s="83"/>
      <c r="N24" s="83"/>
      <c r="O24" s="83"/>
      <c r="P24" s="83"/>
    </row>
    <row r="25" spans="1:16" x14ac:dyDescent="0.2">
      <c r="A25" s="66"/>
      <c r="B25" s="67"/>
      <c r="C25" s="68"/>
      <c r="D25" s="68"/>
      <c r="E25" s="68"/>
      <c r="F25" s="68"/>
      <c r="G25" s="68"/>
      <c r="H25" s="68"/>
      <c r="I25" s="68"/>
      <c r="J25" s="68"/>
      <c r="K25" s="83"/>
      <c r="L25" s="83"/>
      <c r="M25" s="83"/>
      <c r="N25" s="83"/>
      <c r="O25" s="83"/>
      <c r="P25" s="83"/>
    </row>
    <row r="26" spans="1:16" ht="15" customHeight="1" x14ac:dyDescent="0.2">
      <c r="A26" s="78"/>
      <c r="B26" s="79"/>
      <c r="C26" s="79"/>
      <c r="D26" s="79"/>
      <c r="E26" s="79"/>
      <c r="F26" s="80"/>
      <c r="G26" s="72"/>
      <c r="H26" s="72"/>
      <c r="I26" s="72"/>
      <c r="J26" s="72"/>
      <c r="K26" s="81"/>
      <c r="L26" s="81"/>
      <c r="M26" s="81"/>
      <c r="N26" s="81"/>
      <c r="O26" s="81"/>
      <c r="P26" s="81"/>
    </row>
    <row r="28" spans="1:16" x14ac:dyDescent="0.2">
      <c r="A28" s="29" t="s">
        <v>39</v>
      </c>
      <c r="B28" s="76">
        <v>1</v>
      </c>
      <c r="C28" s="76"/>
      <c r="D28" s="76"/>
      <c r="E28" s="76">
        <v>2</v>
      </c>
      <c r="F28" s="76"/>
      <c r="G28" s="76"/>
      <c r="H28" s="76">
        <v>3</v>
      </c>
      <c r="I28" s="76"/>
      <c r="J28" s="76"/>
      <c r="K28" s="76">
        <v>4</v>
      </c>
    </row>
    <row r="31" spans="1:16" x14ac:dyDescent="0.2">
      <c r="F31" s="29" t="s">
        <v>40</v>
      </c>
      <c r="L31" s="29" t="s">
        <v>41</v>
      </c>
    </row>
    <row r="32" spans="1:16" x14ac:dyDescent="0.2">
      <c r="C32" s="29" t="s">
        <v>42</v>
      </c>
      <c r="I32" s="29" t="s">
        <v>43</v>
      </c>
    </row>
    <row r="33" spans="1:13" x14ac:dyDescent="0.2">
      <c r="I33" s="77" t="s">
        <v>44</v>
      </c>
    </row>
    <row r="35" spans="1:13" x14ac:dyDescent="0.2">
      <c r="F35" s="29" t="s">
        <v>45</v>
      </c>
      <c r="I35" s="29" t="s">
        <v>46</v>
      </c>
    </row>
    <row r="36" spans="1:13" x14ac:dyDescent="0.2">
      <c r="F36" s="77" t="s">
        <v>47</v>
      </c>
      <c r="L36" s="29" t="s">
        <v>48</v>
      </c>
    </row>
    <row r="37" spans="1:13" x14ac:dyDescent="0.2">
      <c r="C37" s="29" t="s">
        <v>49</v>
      </c>
    </row>
    <row r="38" spans="1:13" x14ac:dyDescent="0.2">
      <c r="C38" s="77" t="s">
        <v>47</v>
      </c>
    </row>
    <row r="39" spans="1:13" x14ac:dyDescent="0.2">
      <c r="I39" s="29" t="s">
        <v>50</v>
      </c>
      <c r="L39" s="29" t="s">
        <v>51</v>
      </c>
      <c r="M39" s="29" t="s">
        <v>52</v>
      </c>
    </row>
    <row r="40" spans="1:13" x14ac:dyDescent="0.2">
      <c r="L40" s="77" t="s">
        <v>53</v>
      </c>
    </row>
    <row r="41" spans="1:13" x14ac:dyDescent="0.2">
      <c r="C41" s="29" t="s">
        <v>54</v>
      </c>
      <c r="F41" s="29" t="s">
        <v>55</v>
      </c>
    </row>
    <row r="43" spans="1:13" x14ac:dyDescent="0.2">
      <c r="I43" s="29" t="s">
        <v>56</v>
      </c>
      <c r="L43" s="29" t="s">
        <v>57</v>
      </c>
    </row>
    <row r="44" spans="1:13" x14ac:dyDescent="0.2">
      <c r="F44" s="29" t="s">
        <v>58</v>
      </c>
    </row>
    <row r="45" spans="1:13" x14ac:dyDescent="0.2">
      <c r="C45" s="29" t="s">
        <v>59</v>
      </c>
    </row>
    <row r="48" spans="1:13" x14ac:dyDescent="0.2">
      <c r="A48" s="29" t="s">
        <v>60</v>
      </c>
      <c r="B48" s="76">
        <v>5</v>
      </c>
      <c r="C48" s="76"/>
      <c r="D48" s="76"/>
      <c r="E48" s="76">
        <v>6</v>
      </c>
      <c r="F48" s="76"/>
      <c r="G48" s="76"/>
      <c r="H48" s="76">
        <v>7</v>
      </c>
      <c r="I48" s="76"/>
      <c r="J48" s="76"/>
      <c r="K48" s="76">
        <v>8</v>
      </c>
      <c r="L48" s="29" t="s">
        <v>61</v>
      </c>
    </row>
    <row r="50" spans="3:12" x14ac:dyDescent="0.2">
      <c r="C50" s="29" t="s">
        <v>62</v>
      </c>
    </row>
    <row r="51" spans="3:12" x14ac:dyDescent="0.2">
      <c r="F51" s="29" t="s">
        <v>63</v>
      </c>
      <c r="I51" s="29" t="s">
        <v>64</v>
      </c>
      <c r="L51" s="29" t="s">
        <v>65</v>
      </c>
    </row>
    <row r="53" spans="3:12" x14ac:dyDescent="0.2">
      <c r="C53" s="29" t="s">
        <v>66</v>
      </c>
    </row>
    <row r="54" spans="3:12" x14ac:dyDescent="0.2">
      <c r="F54" s="29" t="s">
        <v>67</v>
      </c>
      <c r="I54" s="29" t="s">
        <v>68</v>
      </c>
      <c r="L54" s="29" t="s">
        <v>69</v>
      </c>
    </row>
    <row r="55" spans="3:12" x14ac:dyDescent="0.2">
      <c r="F55" s="77" t="s">
        <v>47</v>
      </c>
    </row>
    <row r="57" spans="3:12" x14ac:dyDescent="0.2">
      <c r="C57" s="29" t="s">
        <v>70</v>
      </c>
    </row>
    <row r="58" spans="3:12" x14ac:dyDescent="0.2">
      <c r="C58" s="77" t="s">
        <v>47</v>
      </c>
      <c r="L58" s="29" t="s">
        <v>71</v>
      </c>
    </row>
    <row r="59" spans="3:12" x14ac:dyDescent="0.2">
      <c r="F59" s="29" t="s">
        <v>72</v>
      </c>
    </row>
    <row r="60" spans="3:12" x14ac:dyDescent="0.2">
      <c r="I60" s="29" t="s">
        <v>73</v>
      </c>
    </row>
    <row r="62" spans="3:12" x14ac:dyDescent="0.2">
      <c r="C62" s="29" t="s">
        <v>74</v>
      </c>
      <c r="L62" s="29" t="s">
        <v>58</v>
      </c>
    </row>
    <row r="63" spans="3:12" x14ac:dyDescent="0.2">
      <c r="F63" s="29" t="s">
        <v>75</v>
      </c>
    </row>
    <row r="64" spans="3:12" x14ac:dyDescent="0.2">
      <c r="I64" s="29" t="s">
        <v>76</v>
      </c>
    </row>
  </sheetData>
  <mergeCells count="22">
    <mergeCell ref="K2:P2"/>
    <mergeCell ref="K7:P7"/>
    <mergeCell ref="K19:P19"/>
    <mergeCell ref="K8:P8"/>
    <mergeCell ref="K9:P9"/>
    <mergeCell ref="K10:P10"/>
    <mergeCell ref="K11:P11"/>
    <mergeCell ref="K12:P12"/>
    <mergeCell ref="K13:P13"/>
    <mergeCell ref="K14:P14"/>
    <mergeCell ref="K15:P15"/>
    <mergeCell ref="K16:P16"/>
    <mergeCell ref="K17:P17"/>
    <mergeCell ref="K18:P18"/>
    <mergeCell ref="A26:F26"/>
    <mergeCell ref="K26:P26"/>
    <mergeCell ref="K20:P20"/>
    <mergeCell ref="K21:P21"/>
    <mergeCell ref="K22:P22"/>
    <mergeCell ref="K23:P23"/>
    <mergeCell ref="K24:P24"/>
    <mergeCell ref="K25:P25"/>
  </mergeCells>
  <pageMargins left="0.25" right="0.25" top="0.75" bottom="0.75" header="0.3" footer="0.3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8"/>
  <sheetViews>
    <sheetView workbookViewId="0">
      <selection activeCell="H27" sqref="H27"/>
    </sheetView>
  </sheetViews>
  <sheetFormatPr baseColWidth="10" defaultRowHeight="15" x14ac:dyDescent="0.25"/>
  <sheetData>
    <row r="3" spans="1:18" x14ac:dyDescent="0.25">
      <c r="A3" s="1" t="s">
        <v>0</v>
      </c>
      <c r="B3" s="7" t="s">
        <v>11</v>
      </c>
      <c r="C3" s="7" t="s">
        <v>1</v>
      </c>
      <c r="D3" s="7" t="s">
        <v>2</v>
      </c>
      <c r="E3" s="7" t="s">
        <v>4</v>
      </c>
      <c r="F3" s="7" t="s">
        <v>3</v>
      </c>
      <c r="G3" s="7" t="s">
        <v>5</v>
      </c>
      <c r="N3" t="s">
        <v>6</v>
      </c>
    </row>
    <row r="4" spans="1:18" x14ac:dyDescent="0.25">
      <c r="A4" s="1">
        <v>0</v>
      </c>
      <c r="B4" s="23">
        <v>0</v>
      </c>
      <c r="C4" s="23">
        <v>9.6000000000000002E-2</v>
      </c>
      <c r="D4" s="23">
        <v>0.09</v>
      </c>
      <c r="E4" s="24">
        <f>_xlfn.STDEV.S(C4:D4)*100</f>
        <v>0.4242640687119289</v>
      </c>
      <c r="F4" s="23">
        <f>AVERAGE(C4:D4)</f>
        <v>9.2999999999999999E-2</v>
      </c>
      <c r="G4" s="25">
        <f>F4-$F$4</f>
        <v>0</v>
      </c>
      <c r="N4">
        <v>6.0499999999999998E-2</v>
      </c>
    </row>
    <row r="5" spans="1:18" x14ac:dyDescent="0.25">
      <c r="A5" s="1">
        <v>6.25E-2</v>
      </c>
      <c r="B5" s="2">
        <f t="shared" ref="B5:B8" si="0">B6/2</f>
        <v>0.625</v>
      </c>
      <c r="C5" s="2">
        <v>0.11899999999999999</v>
      </c>
      <c r="D5" s="2">
        <v>0.11799999999999999</v>
      </c>
      <c r="E5" s="3">
        <f t="shared" ref="E5:E10" si="1">_xlfn.STDEV.S(C5:D5)*100</f>
        <v>7.0710678118654821E-2</v>
      </c>
      <c r="F5" s="2">
        <f t="shared" ref="F5:F10" si="2">AVERAGE(C5:D5)</f>
        <v>0.11849999999999999</v>
      </c>
      <c r="G5" s="6">
        <f t="shared" ref="G5:G10" si="3">F5-$F$4</f>
        <v>2.5499999999999995E-2</v>
      </c>
    </row>
    <row r="6" spans="1:18" x14ac:dyDescent="0.25">
      <c r="A6" s="1">
        <v>0.125</v>
      </c>
      <c r="B6" s="23">
        <f t="shared" si="0"/>
        <v>1.25</v>
      </c>
      <c r="C6" s="23">
        <v>0.16200000000000001</v>
      </c>
      <c r="D6" s="23">
        <v>0.153</v>
      </c>
      <c r="E6" s="24">
        <f>_xlfn.STDEV.S(C6:D6)*100</f>
        <v>0.63639610306789329</v>
      </c>
      <c r="F6" s="23">
        <f>AVERAGE(C6:D6)</f>
        <v>0.1575</v>
      </c>
      <c r="G6" s="25">
        <f t="shared" si="3"/>
        <v>6.4500000000000002E-2</v>
      </c>
    </row>
    <row r="7" spans="1:18" x14ac:dyDescent="0.25">
      <c r="A7" s="1">
        <v>0.25</v>
      </c>
      <c r="B7" s="2">
        <f t="shared" si="0"/>
        <v>2.5</v>
      </c>
      <c r="C7" s="2">
        <v>0.246</v>
      </c>
      <c r="D7" s="2">
        <v>0.20799999999999999</v>
      </c>
      <c r="E7" s="3">
        <f t="shared" si="1"/>
        <v>2.6870057685088811</v>
      </c>
      <c r="F7" s="2">
        <f t="shared" si="2"/>
        <v>0.22699999999999998</v>
      </c>
      <c r="G7" s="6">
        <f t="shared" si="3"/>
        <v>0.13399999999999998</v>
      </c>
    </row>
    <row r="8" spans="1:18" x14ac:dyDescent="0.25">
      <c r="A8" s="1">
        <v>0.5</v>
      </c>
      <c r="B8" s="23">
        <f t="shared" si="0"/>
        <v>5</v>
      </c>
      <c r="C8" s="23">
        <v>0.38400000000000001</v>
      </c>
      <c r="D8" s="23">
        <v>0.34399999999999997</v>
      </c>
      <c r="E8" s="24">
        <f t="shared" si="1"/>
        <v>2.8284271247461925</v>
      </c>
      <c r="F8" s="23">
        <f t="shared" si="2"/>
        <v>0.36399999999999999</v>
      </c>
      <c r="G8" s="25">
        <f t="shared" si="3"/>
        <v>0.27100000000000002</v>
      </c>
    </row>
    <row r="9" spans="1:18" x14ac:dyDescent="0.25">
      <c r="A9" s="1">
        <v>1</v>
      </c>
      <c r="B9" s="2">
        <v>10</v>
      </c>
      <c r="C9" s="2">
        <v>0.72899999999999998</v>
      </c>
      <c r="D9" s="2">
        <v>0.58799999999999997</v>
      </c>
      <c r="E9" s="3">
        <f t="shared" si="1"/>
        <v>9.9702056147302738</v>
      </c>
      <c r="F9" s="2">
        <f t="shared" si="2"/>
        <v>0.65849999999999997</v>
      </c>
      <c r="G9" s="6">
        <f t="shared" si="3"/>
        <v>0.5655</v>
      </c>
    </row>
    <row r="10" spans="1:18" x14ac:dyDescent="0.25">
      <c r="A10" s="1">
        <v>2</v>
      </c>
      <c r="B10" s="23">
        <v>20</v>
      </c>
      <c r="C10" s="18">
        <v>1.0960000000000001</v>
      </c>
      <c r="D10" s="18">
        <v>2.5030000000000001</v>
      </c>
      <c r="E10" s="24">
        <f t="shared" si="1"/>
        <v>99.489924112947293</v>
      </c>
      <c r="F10" s="23">
        <f t="shared" si="2"/>
        <v>1.7995000000000001</v>
      </c>
      <c r="G10" s="25">
        <f t="shared" si="3"/>
        <v>1.7065000000000001</v>
      </c>
    </row>
    <row r="11" spans="1:18" x14ac:dyDescent="0.25">
      <c r="P11" s="86" t="s">
        <v>21</v>
      </c>
      <c r="Q11" s="86"/>
      <c r="R11" s="86"/>
    </row>
    <row r="12" spans="1:18" ht="15.75" thickBot="1" x14ac:dyDescent="0.3">
      <c r="B12" s="8" t="s">
        <v>7</v>
      </c>
      <c r="C12" s="8" t="s">
        <v>1</v>
      </c>
      <c r="D12" s="8" t="s">
        <v>2</v>
      </c>
      <c r="E12" s="8" t="s">
        <v>4</v>
      </c>
      <c r="F12" s="8" t="s">
        <v>3</v>
      </c>
      <c r="G12" s="8" t="s">
        <v>5</v>
      </c>
      <c r="H12" s="8" t="s">
        <v>8</v>
      </c>
      <c r="I12" s="8" t="s">
        <v>9</v>
      </c>
      <c r="J12" s="8" t="s">
        <v>10</v>
      </c>
      <c r="K12" s="8" t="s">
        <v>0</v>
      </c>
      <c r="L12" s="8" t="s">
        <v>22</v>
      </c>
      <c r="M12" s="8" t="s">
        <v>12</v>
      </c>
      <c r="N12" s="8" t="s">
        <v>13</v>
      </c>
      <c r="P12" s="8" t="s">
        <v>20</v>
      </c>
      <c r="Q12" s="8" t="s">
        <v>12</v>
      </c>
      <c r="R12" s="8" t="s">
        <v>13</v>
      </c>
    </row>
    <row r="13" spans="1:18" x14ac:dyDescent="0.25">
      <c r="B13" s="11" t="s">
        <v>15</v>
      </c>
      <c r="C13" s="12">
        <v>0.38600000000000001</v>
      </c>
      <c r="D13" s="12">
        <v>0.39600000000000002</v>
      </c>
      <c r="E13" s="13">
        <f>_xlfn.STDEV.S(C13:D13)*100</f>
        <v>0.70710678118654813</v>
      </c>
      <c r="F13" s="12">
        <f>AVERAGE(C13:D13)</f>
        <v>0.39100000000000001</v>
      </c>
      <c r="G13" s="12">
        <f>F13-$F$4</f>
        <v>0.29800000000000004</v>
      </c>
      <c r="H13" s="12">
        <v>2</v>
      </c>
      <c r="I13" s="12">
        <v>1</v>
      </c>
      <c r="J13" s="14">
        <f>G13/$N$4</f>
        <v>4.9256198347107443</v>
      </c>
      <c r="K13" s="13">
        <f>(J13*I13)/H13</f>
        <v>2.4628099173553721</v>
      </c>
      <c r="L13" s="13">
        <f>10/K13</f>
        <v>4.0604026845637584</v>
      </c>
      <c r="M13" s="15">
        <f>$M$18-L13</f>
        <v>10.939597315436242</v>
      </c>
      <c r="N13" s="16">
        <f>$M$18/10</f>
        <v>1.5</v>
      </c>
      <c r="P13" s="13">
        <f>L13*4</f>
        <v>16.241610738255034</v>
      </c>
      <c r="Q13" s="15">
        <f>M13*4</f>
        <v>43.758389261744966</v>
      </c>
      <c r="R13" s="16">
        <f t="shared" ref="R13:R16" si="4">N13*4</f>
        <v>6</v>
      </c>
    </row>
    <row r="14" spans="1:18" x14ac:dyDescent="0.25">
      <c r="B14" s="9" t="s">
        <v>16</v>
      </c>
      <c r="C14" s="2">
        <v>0.46</v>
      </c>
      <c r="D14" s="2">
        <v>0.47799999999999998</v>
      </c>
      <c r="E14" s="3">
        <f t="shared" ref="E14:E17" si="5">_xlfn.STDEV.S(C14:D14)*100</f>
        <v>1.2727922061357828</v>
      </c>
      <c r="F14" s="2">
        <f t="shared" ref="F14:F17" si="6">AVERAGE(C14:D14)</f>
        <v>0.46899999999999997</v>
      </c>
      <c r="G14" s="2">
        <f t="shared" ref="G14:G17" si="7">F14-$F$4</f>
        <v>0.376</v>
      </c>
      <c r="H14" s="2">
        <v>2</v>
      </c>
      <c r="I14" s="2">
        <v>1</v>
      </c>
      <c r="J14" s="4">
        <f>G14/$N$4</f>
        <v>6.2148760330578519</v>
      </c>
      <c r="K14" s="3">
        <f>(J14*I14)/H14</f>
        <v>3.1074380165289259</v>
      </c>
      <c r="L14" s="3">
        <f t="shared" ref="L14:L16" si="8">10/K14</f>
        <v>3.2180851063829783</v>
      </c>
      <c r="M14" s="5">
        <f>$M$18-L14</f>
        <v>11.781914893617021</v>
      </c>
      <c r="N14" s="10">
        <f>$M$18/10</f>
        <v>1.5</v>
      </c>
      <c r="P14" s="3">
        <f t="shared" ref="P14:P16" si="9">L14*4</f>
        <v>12.872340425531913</v>
      </c>
      <c r="Q14" s="5">
        <f>M14*4</f>
        <v>47.127659574468083</v>
      </c>
      <c r="R14" s="10">
        <f t="shared" si="4"/>
        <v>6</v>
      </c>
    </row>
    <row r="15" spans="1:18" x14ac:dyDescent="0.25">
      <c r="B15" s="17" t="s">
        <v>17</v>
      </c>
      <c r="C15" s="18">
        <v>0.41499999999999998</v>
      </c>
      <c r="D15" s="18">
        <v>0.39600000000000002</v>
      </c>
      <c r="E15" s="19">
        <f t="shared" si="5"/>
        <v>1.3435028842544376</v>
      </c>
      <c r="F15" s="18">
        <f t="shared" si="6"/>
        <v>0.40549999999999997</v>
      </c>
      <c r="G15" s="18">
        <f t="shared" si="7"/>
        <v>0.3125</v>
      </c>
      <c r="H15" s="18">
        <v>2</v>
      </c>
      <c r="I15" s="18">
        <v>1</v>
      </c>
      <c r="J15" s="20">
        <f>G15/$N$4</f>
        <v>5.1652892561983474</v>
      </c>
      <c r="K15" s="19">
        <f t="shared" ref="K15" si="10">(J15*I15)/H15</f>
        <v>2.5826446280991737</v>
      </c>
      <c r="L15" s="19">
        <f>10/K15</f>
        <v>3.8719999999999999</v>
      </c>
      <c r="M15" s="21">
        <f>$M$18-L15</f>
        <v>11.128</v>
      </c>
      <c r="N15" s="22">
        <f>$M$18/10</f>
        <v>1.5</v>
      </c>
      <c r="P15" s="19">
        <f t="shared" si="9"/>
        <v>15.488</v>
      </c>
      <c r="Q15" s="21">
        <f>M15*4</f>
        <v>44.512</v>
      </c>
      <c r="R15" s="22">
        <f t="shared" si="4"/>
        <v>6</v>
      </c>
    </row>
    <row r="16" spans="1:18" x14ac:dyDescent="0.25">
      <c r="B16" s="9" t="s">
        <v>18</v>
      </c>
      <c r="C16" s="2">
        <v>0.379</v>
      </c>
      <c r="D16" s="2">
        <v>0.38500000000000001</v>
      </c>
      <c r="E16" s="3">
        <f t="shared" si="5"/>
        <v>0.4242640687119289</v>
      </c>
      <c r="F16" s="2">
        <f t="shared" si="6"/>
        <v>0.38200000000000001</v>
      </c>
      <c r="G16" s="2">
        <f t="shared" si="7"/>
        <v>0.28900000000000003</v>
      </c>
      <c r="H16" s="2">
        <v>2</v>
      </c>
      <c r="I16" s="2">
        <v>1</v>
      </c>
      <c r="J16" s="4">
        <f>G16/$N$4</f>
        <v>4.7768595041322319</v>
      </c>
      <c r="K16" s="3">
        <f>(J16*I16)/H16</f>
        <v>2.388429752066116</v>
      </c>
      <c r="L16" s="3">
        <f t="shared" si="8"/>
        <v>4.1868512110726641</v>
      </c>
      <c r="M16" s="5">
        <f>$M$18-L16</f>
        <v>10.813148788927336</v>
      </c>
      <c r="N16" s="10">
        <f>$M$18/10</f>
        <v>1.5</v>
      </c>
      <c r="P16" s="3">
        <f t="shared" si="9"/>
        <v>16.747404844290656</v>
      </c>
      <c r="Q16" s="5">
        <f>M16*4</f>
        <v>43.252595155709344</v>
      </c>
      <c r="R16" s="10">
        <f t="shared" si="4"/>
        <v>6</v>
      </c>
    </row>
    <row r="17" spans="2:18" x14ac:dyDescent="0.25">
      <c r="B17" s="17" t="s">
        <v>19</v>
      </c>
      <c r="C17" s="18">
        <v>0.184</v>
      </c>
      <c r="D17" s="18">
        <v>0.191</v>
      </c>
      <c r="E17" s="19">
        <f t="shared" si="5"/>
        <v>0.49497474683058368</v>
      </c>
      <c r="F17" s="18">
        <f t="shared" si="6"/>
        <v>0.1875</v>
      </c>
      <c r="G17" s="18">
        <f t="shared" si="7"/>
        <v>9.4500000000000001E-2</v>
      </c>
      <c r="H17" s="18">
        <v>2</v>
      </c>
      <c r="I17" s="18">
        <v>1</v>
      </c>
      <c r="J17" s="20">
        <f t="shared" ref="J17" si="11">G17/$N$4</f>
        <v>1.5619834710743803</v>
      </c>
      <c r="K17" s="19">
        <f>(J17*I17)/H17</f>
        <v>0.78099173553719015</v>
      </c>
      <c r="L17" s="26"/>
      <c r="M17" s="27"/>
      <c r="N17" s="28"/>
      <c r="P17" s="19"/>
      <c r="Q17" s="21"/>
      <c r="R17" s="22"/>
    </row>
    <row r="18" spans="2:18" x14ac:dyDescent="0.25">
      <c r="L18" t="s">
        <v>14</v>
      </c>
      <c r="M18">
        <v>15</v>
      </c>
      <c r="P18" t="s">
        <v>14</v>
      </c>
      <c r="Q18">
        <v>15</v>
      </c>
    </row>
  </sheetData>
  <mergeCells count="1">
    <mergeCell ref="P11:R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dosage</vt:lpstr>
      <vt:lpstr>gels - depot + Ac</vt:lpstr>
      <vt:lpstr>Feuil2</vt:lpstr>
      <vt:lpstr>Feuil3</vt:lpstr>
    </vt:vector>
  </TitlesOfParts>
  <Company>Inserm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 Saland</dc:creator>
  <cp:lastModifiedBy>Estelle Saland</cp:lastModifiedBy>
  <cp:lastPrinted>2020-02-12T17:39:18Z</cp:lastPrinted>
  <dcterms:created xsi:type="dcterms:W3CDTF">2020-02-12T17:11:14Z</dcterms:created>
  <dcterms:modified xsi:type="dcterms:W3CDTF">2021-11-23T07:19:49Z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a06458a2-4bff-4b05-8a8e-ba19ada67fb4</vt:lpwstr>
  </property>
</Properties>
</file>