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lvarado\Documents\GitHub\Proyecto_Ivari\documentacion\"/>
    </mc:Choice>
  </mc:AlternateContent>
  <bookViews>
    <workbookView xWindow="0" yWindow="0" windowWidth="25200" windowHeight="11760"/>
  </bookViews>
  <sheets>
    <sheet name="Seguimiento de proyectos" sheetId="1" r:id="rId1"/>
    <sheet name="Configuración" sheetId="2" r:id="rId2"/>
  </sheets>
  <definedNames>
    <definedName name="ListaDeCategorías">Configuración!$B$5:$B$9</definedName>
    <definedName name="ListaDeEmpleados">Configuración!$C$5:$C$10</definedName>
    <definedName name="PorcentajeMarca">'Seguimiento de proyectos'!$D$2</definedName>
    <definedName name="TítuloDeColumna1">'Seguimiento de proyectos'!$B$4</definedName>
    <definedName name="TítuloDeColumna2">TablaDeCategoríasYEmpleados[[#Headers],[Nombre de categoría]]</definedName>
    <definedName name="_xlnm.Print_Titles" localSheetId="0">'Seguimiento de proyectos'!$4:$4</definedName>
  </definedNames>
  <calcPr calcId="152511"/>
</workbook>
</file>

<file path=xl/calcChain.xml><?xml version="1.0" encoding="utf-8"?>
<calcChain xmlns="http://schemas.openxmlformats.org/spreadsheetml/2006/main">
  <c r="N26" i="1" l="1"/>
  <c r="K26" i="1"/>
  <c r="H26" i="1"/>
  <c r="M26" i="1" s="1"/>
  <c r="N25" i="1"/>
  <c r="K25" i="1"/>
  <c r="H25" i="1"/>
  <c r="M25" i="1" s="1"/>
  <c r="H24" i="1"/>
  <c r="K24" i="1"/>
  <c r="N24" i="1"/>
  <c r="M24" i="1" s="1"/>
  <c r="H23" i="1"/>
  <c r="K23" i="1"/>
  <c r="N23" i="1"/>
  <c r="M23" i="1" s="1"/>
  <c r="H20" i="1"/>
  <c r="K20" i="1"/>
  <c r="N20" i="1"/>
  <c r="M20" i="1" s="1"/>
  <c r="H21" i="1"/>
  <c r="K21" i="1"/>
  <c r="N21" i="1"/>
  <c r="M21" i="1" s="1"/>
  <c r="H22" i="1"/>
  <c r="K22" i="1"/>
  <c r="N22" i="1"/>
  <c r="M22" i="1" s="1"/>
  <c r="H14" i="1"/>
  <c r="K14" i="1"/>
  <c r="N14" i="1"/>
  <c r="M14" i="1" s="1"/>
  <c r="H15" i="1"/>
  <c r="K15" i="1"/>
  <c r="N15" i="1"/>
  <c r="M15" i="1" s="1"/>
  <c r="H16" i="1"/>
  <c r="K16" i="1"/>
  <c r="N16" i="1"/>
  <c r="M16" i="1" s="1"/>
  <c r="H17" i="1"/>
  <c r="K17" i="1"/>
  <c r="N17" i="1"/>
  <c r="M17" i="1" s="1"/>
  <c r="H19" i="1"/>
  <c r="K19" i="1"/>
  <c r="N19" i="1"/>
  <c r="M19" i="1" s="1"/>
  <c r="H18" i="1"/>
  <c r="K18" i="1"/>
  <c r="N18" i="1"/>
  <c r="M18" i="1" s="1"/>
  <c r="K9" i="1"/>
  <c r="J9" i="1"/>
  <c r="I9" i="1"/>
  <c r="H9" i="1"/>
  <c r="K8" i="1"/>
  <c r="J8" i="1"/>
  <c r="I8" i="1"/>
  <c r="H8" i="1"/>
  <c r="N9" i="1" l="1"/>
  <c r="M9" i="1" s="1"/>
  <c r="N8" i="1"/>
  <c r="M8" i="1" s="1"/>
  <c r="K5" i="1"/>
  <c r="K6" i="1"/>
  <c r="K7" i="1"/>
  <c r="K10" i="1"/>
  <c r="K11" i="1"/>
  <c r="K12" i="1"/>
  <c r="K13" i="1"/>
  <c r="H13" i="1" l="1"/>
  <c r="N13" i="1"/>
  <c r="M13" i="1" l="1"/>
  <c r="J12" i="1"/>
  <c r="J11" i="1"/>
  <c r="J10" i="1"/>
  <c r="J7" i="1"/>
  <c r="J6" i="1"/>
  <c r="J5" i="1"/>
  <c r="I12" i="1"/>
  <c r="I11" i="1"/>
  <c r="I10" i="1"/>
  <c r="I7" i="1"/>
  <c r="I6" i="1"/>
  <c r="I5" i="1"/>
  <c r="N11" i="1" l="1"/>
  <c r="N6" i="1"/>
  <c r="N7" i="1"/>
  <c r="N10" i="1"/>
  <c r="N12" i="1"/>
  <c r="F5" i="1"/>
  <c r="E5" i="1"/>
  <c r="E11" i="1"/>
  <c r="F11" i="1" l="1"/>
  <c r="E7" i="1"/>
  <c r="F7" i="1"/>
  <c r="H12" i="1" l="1"/>
  <c r="M12" i="1" s="1"/>
  <c r="H11" i="1"/>
  <c r="M11" i="1" s="1"/>
  <c r="M10" i="1"/>
  <c r="H7" i="1"/>
  <c r="M7" i="1" s="1"/>
  <c r="H6" i="1"/>
  <c r="M6" i="1" s="1"/>
  <c r="H5" i="1"/>
  <c r="N5" i="1" l="1"/>
  <c r="M5" i="1" s="1"/>
</calcChain>
</file>

<file path=xl/sharedStrings.xml><?xml version="1.0" encoding="utf-8"?>
<sst xmlns="http://schemas.openxmlformats.org/spreadsheetml/2006/main" count="93" uniqueCount="51">
  <si>
    <t>Proyecto 1</t>
  </si>
  <si>
    <t>Proyecto 3</t>
  </si>
  <si>
    <t>Proyecto 5</t>
  </si>
  <si>
    <t xml:space="preserve">Porcentaje de valor superior o inferior para marca: </t>
  </si>
  <si>
    <t>Categoría</t>
  </si>
  <si>
    <t>Categoría 1</t>
  </si>
  <si>
    <t>Categoría 3</t>
  </si>
  <si>
    <t>Asignado a</t>
  </si>
  <si>
    <t>Empleado 1</t>
  </si>
  <si>
    <t>Empleado 2</t>
  </si>
  <si>
    <t>Estimado
Inicio</t>
  </si>
  <si>
    <t>Estimado 
Finalización</t>
  </si>
  <si>
    <t>Trabajo estimado (en horas)</t>
  </si>
  <si>
    <t>Duración estimada (en días)</t>
  </si>
  <si>
    <t>Real 
Inicio</t>
  </si>
  <si>
    <t>Real
Finalización</t>
  </si>
  <si>
    <t>Icono de bandera para trabajo real superior o inferior (en horas)</t>
  </si>
  <si>
    <t>Trabajo real (en horas)</t>
  </si>
  <si>
    <t>Icono de bandera para duración real superior o inferior (en días)</t>
  </si>
  <si>
    <t>Duración real (en días)</t>
  </si>
  <si>
    <t>Notas</t>
  </si>
  <si>
    <t>Configuración</t>
  </si>
  <si>
    <t>Nombre de categoría</t>
  </si>
  <si>
    <t>Nombre del empleado</t>
  </si>
  <si>
    <t>Seguimiento de proyecto Ivari</t>
  </si>
  <si>
    <t>Base de Datos</t>
  </si>
  <si>
    <t>Backend</t>
  </si>
  <si>
    <t>FrontEnd</t>
  </si>
  <si>
    <t>Inicialización al marco del negocio</t>
  </si>
  <si>
    <t>Desarrollo de Maquetado y base de datos</t>
  </si>
  <si>
    <t xml:space="preserve">Programacion del lado del servidor </t>
  </si>
  <si>
    <t>Programacion del lado del cliente</t>
  </si>
  <si>
    <t xml:space="preserve">Validaciones y Pruebas de rendimiento </t>
  </si>
  <si>
    <t>Actividad</t>
  </si>
  <si>
    <t>Base de datos Vacia</t>
  </si>
  <si>
    <t xml:space="preserve">Configuración de conexión a base de datos desde laravel </t>
  </si>
  <si>
    <t xml:space="preserve">Configuración de migraciones de la base de datos a laravel </t>
  </si>
  <si>
    <t>Construcción de metodos up y down de la base de datos</t>
  </si>
  <si>
    <t>inserción de datos iniciales o seeds(Datos que no cambiaran o modificaran)</t>
  </si>
  <si>
    <t>Definicion de modelos Eloquent para la base de datos</t>
  </si>
  <si>
    <t>Diseños de logotipos, desarrollo de colores y elección del nombre del sitio</t>
  </si>
  <si>
    <t>Investigación documental de historia e informacion del sitio</t>
  </si>
  <si>
    <t xml:space="preserve">Contacto con proveedores de la zona y consercion de cita para fotografias de productos </t>
  </si>
  <si>
    <t xml:space="preserve">listadoConsulta de precios a proveedores y fotografias de productos </t>
  </si>
  <si>
    <t>Maquetado inicial del sitio mediante plantillas blade</t>
  </si>
  <si>
    <t xml:space="preserve">Configuracion de rutas según el maquetado inicial </t>
  </si>
  <si>
    <t>Diseño de interfaces inicial</t>
  </si>
  <si>
    <t>Instalación de Ivari en servidores locales</t>
  </si>
  <si>
    <t xml:space="preserve">Exposición de avances por area </t>
  </si>
  <si>
    <t>Todos</t>
  </si>
  <si>
    <t>Inicialización y desarrollo al marco del negocio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</si>
</sst>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Over/Under flag&quot;;&quot;&quot;;&quot;&quot;"/>
  </numFmts>
  <fonts count="15" x14ac:knownFonts="1">
    <font>
      <sz val="11"/>
      <color theme="3" tint="-0.499984740745262"/>
      <name val="Century Gothic"/>
      <family val="2"/>
      <scheme val="minor"/>
    </font>
    <font>
      <b/>
      <sz val="11"/>
      <color rgb="FF3F3F3F"/>
      <name val="Century Gothic"/>
      <family val="2"/>
      <scheme val="minor"/>
    </font>
    <font>
      <sz val="8"/>
      <color theme="3"/>
      <name val="Century Gothic"/>
      <family val="2"/>
      <scheme val="minor"/>
    </font>
    <font>
      <sz val="24"/>
      <color theme="3"/>
      <name val="Century Gothic"/>
      <family val="2"/>
      <scheme val="minor"/>
    </font>
    <font>
      <sz val="24"/>
      <color theme="3"/>
      <name val="Century Gothic"/>
      <family val="2"/>
      <scheme val="major"/>
    </font>
    <font>
      <b/>
      <sz val="12"/>
      <color theme="9" tint="-0.499984740745262"/>
      <name val="Century Gothic"/>
      <family val="2"/>
      <scheme val="minor"/>
    </font>
    <font>
      <b/>
      <sz val="11"/>
      <color theme="2" tint="-0.89996032593768116"/>
      <name val="Century Gothic"/>
      <family val="2"/>
      <scheme val="minor"/>
    </font>
    <font>
      <sz val="11"/>
      <color theme="2" tint="-0.89992980742820516"/>
      <name val="Century Gothic"/>
      <family val="2"/>
      <scheme val="minor"/>
    </font>
    <font>
      <sz val="11"/>
      <color theme="2" tint="-0.89989928891872917"/>
      <name val="Century Gothic"/>
      <family val="2"/>
      <scheme val="minor"/>
    </font>
    <font>
      <sz val="11"/>
      <color theme="0"/>
      <name val="Century Gothic"/>
      <family val="2"/>
      <scheme val="minor"/>
    </font>
    <font>
      <b/>
      <sz val="11"/>
      <color theme="9"/>
      <name val="Century Gothic"/>
      <family val="2"/>
      <scheme val="minor"/>
    </font>
    <font>
      <sz val="11"/>
      <color theme="2" tint="-0.89989928891872917"/>
      <name val="Century Gothic"/>
      <scheme val="minor"/>
    </font>
    <font>
      <u/>
      <sz val="11"/>
      <color theme="2" tint="-0.89989928891872917"/>
      <name val="Century Gothic"/>
      <family val="2"/>
      <scheme val="minor"/>
    </font>
    <font>
      <sz val="11"/>
      <color theme="2" tint="-0.89992980742820516"/>
      <name val="Century Gothic"/>
      <scheme val="minor"/>
    </font>
    <font>
      <sz val="11"/>
      <color theme="0"/>
      <name val="Century Gothic"/>
      <scheme val="minor"/>
    </font>
  </fonts>
  <fills count="7">
    <fill>
      <patternFill patternType="none"/>
    </fill>
    <fill>
      <patternFill patternType="gray125"/>
    </fill>
    <fill>
      <patternFill patternType="solid">
        <fgColor theme="2"/>
        <bgColor indexed="64"/>
      </patternFill>
    </fill>
    <fill>
      <patternFill patternType="solid">
        <fgColor rgb="FFFFFFCC"/>
      </patternFill>
    </fill>
    <fill>
      <patternFill patternType="solid">
        <fgColor theme="9"/>
        <bgColor indexed="64"/>
      </patternFill>
    </fill>
    <fill>
      <patternFill patternType="solid">
        <fgColor rgb="FFFFFF00"/>
        <bgColor indexed="64"/>
      </patternFill>
    </fill>
    <fill>
      <patternFill patternType="solid">
        <fgColor rgb="FFFFC000"/>
        <bgColor indexed="64"/>
      </patternFill>
    </fill>
  </fills>
  <borders count="7">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s>
  <cellStyleXfs count="16">
    <xf numFmtId="0" fontId="0" fillId="0" borderId="0">
      <alignment vertical="center"/>
    </xf>
    <xf numFmtId="0" fontId="3" fillId="0" borderId="0" applyNumberFormat="0" applyFill="0" applyBorder="0" applyProtection="0">
      <alignment horizontal="left" vertical="center" indent="1"/>
    </xf>
    <xf numFmtId="9" fontId="5" fillId="0" borderId="3" applyProtection="0">
      <alignment horizontal="center" vertical="center"/>
    </xf>
    <xf numFmtId="0" fontId="1" fillId="2" borderId="1" applyNumberFormat="0" applyFont="0" applyBorder="0" applyProtection="0">
      <alignment horizontal="right" vertical="center" indent="2"/>
    </xf>
    <xf numFmtId="3" fontId="8" fillId="0" borderId="0" applyFill="0" applyBorder="0" applyProtection="0">
      <alignment horizontal="left" vertical="center" indent="1"/>
    </xf>
    <xf numFmtId="0" fontId="8" fillId="0" borderId="0" applyFill="0" applyBorder="0" applyProtection="0">
      <alignment horizontal="left" vertical="center" wrapText="1" indent="1"/>
    </xf>
    <xf numFmtId="0" fontId="6" fillId="0" borderId="0" applyNumberFormat="0" applyBorder="0" applyProtection="0">
      <alignment horizontal="left" vertical="center" wrapText="1" indent="1"/>
    </xf>
    <xf numFmtId="0" fontId="2" fillId="3" borderId="2" applyNumberFormat="0" applyFont="0" applyAlignment="0" applyProtection="0"/>
    <xf numFmtId="14" fontId="7" fillId="0" borderId="0" applyFill="0" applyBorder="0" applyProtection="0">
      <alignment horizontal="right" vertical="center" indent="2"/>
    </xf>
    <xf numFmtId="0" fontId="4" fillId="0" borderId="0" applyNumberFormat="0" applyFill="0" applyBorder="0" applyAlignment="0" applyProtection="0"/>
    <xf numFmtId="164" fontId="10" fillId="0" borderId="0" applyFill="0" applyProtection="0">
      <alignment horizontal="left" vertical="center" indent="1"/>
    </xf>
    <xf numFmtId="0" fontId="6" fillId="0" borderId="5" applyNumberFormat="0" applyFill="0" applyProtection="0">
      <alignment horizontal="left" vertical="center" wrapText="1" indent="2"/>
    </xf>
    <xf numFmtId="164" fontId="9" fillId="0" borderId="4">
      <alignment horizontal="right" vertical="center"/>
    </xf>
    <xf numFmtId="14" fontId="7" fillId="0" borderId="5">
      <alignment horizontal="left" vertical="center" indent="2"/>
    </xf>
    <xf numFmtId="3" fontId="8" fillId="2" borderId="0" applyBorder="0">
      <alignment horizontal="left" vertical="center" indent="1"/>
    </xf>
    <xf numFmtId="3" fontId="8" fillId="2" borderId="6">
      <alignment horizontal="left" vertical="center" indent="1"/>
    </xf>
  </cellStyleXfs>
  <cellXfs count="42">
    <xf numFmtId="0" fontId="0" fillId="0" borderId="0" xfId="0">
      <alignment vertical="center"/>
    </xf>
    <xf numFmtId="0" fontId="0" fillId="0" borderId="0" xfId="0" applyProtection="1">
      <alignment vertical="center"/>
    </xf>
    <xf numFmtId="14" fontId="0" fillId="0" borderId="0" xfId="8" applyFont="1" applyAlignment="1" applyProtection="1">
      <alignment vertical="center"/>
    </xf>
    <xf numFmtId="0" fontId="3" fillId="0" borderId="0" xfId="1" applyAlignment="1" applyProtection="1">
      <alignment vertical="center"/>
    </xf>
    <xf numFmtId="0" fontId="0" fillId="0" borderId="0" xfId="0" applyAlignment="1">
      <alignment horizontal="right" vertical="center"/>
    </xf>
    <xf numFmtId="9" fontId="5" fillId="0" borderId="3" xfId="2" applyProtection="1">
      <alignment horizontal="center" vertical="center"/>
    </xf>
    <xf numFmtId="0" fontId="4" fillId="0" borderId="0" xfId="9" applyAlignment="1" applyProtection="1">
      <alignment vertical="center"/>
    </xf>
    <xf numFmtId="0" fontId="4" fillId="0" borderId="0" xfId="9" applyAlignment="1">
      <alignment vertical="center"/>
    </xf>
    <xf numFmtId="0" fontId="8" fillId="0" borderId="0" xfId="5" applyNumberFormat="1" applyFont="1" applyBorder="1" applyAlignment="1">
      <alignment horizontal="left" vertical="center" wrapText="1" indent="1"/>
    </xf>
    <xf numFmtId="14" fontId="7" fillId="0" borderId="0" xfId="8" applyNumberFormat="1" applyFont="1" applyBorder="1" applyAlignment="1">
      <alignment horizontal="right" vertical="center" indent="2"/>
    </xf>
    <xf numFmtId="3" fontId="8" fillId="0" borderId="0" xfId="4" applyNumberFormat="1" applyFont="1" applyBorder="1" applyAlignment="1">
      <alignment horizontal="left" vertical="center" indent="1"/>
    </xf>
    <xf numFmtId="3" fontId="8" fillId="2" borderId="0" xfId="15" applyNumberFormat="1" applyFont="1" applyFill="1" applyBorder="1" applyAlignment="1">
      <alignment horizontal="left" vertical="center" indent="1"/>
    </xf>
    <xf numFmtId="14" fontId="7" fillId="0" borderId="5" xfId="13" applyNumberFormat="1" applyFont="1" applyBorder="1" applyAlignment="1">
      <alignment horizontal="left" vertical="center" indent="2"/>
    </xf>
    <xf numFmtId="164" fontId="9" fillId="0" borderId="4" xfId="12" applyNumberFormat="1" applyFont="1" applyBorder="1" applyAlignment="1">
      <alignment horizontal="right" vertical="center"/>
    </xf>
    <xf numFmtId="3" fontId="8" fillId="2" borderId="0" xfId="14" applyNumberFormat="1" applyFont="1" applyFill="1" applyBorder="1" applyAlignment="1">
      <alignment horizontal="left" vertical="center" indent="1"/>
    </xf>
    <xf numFmtId="0" fontId="0" fillId="0" borderId="0" xfId="0" applyAlignment="1">
      <alignment horizontal="left" vertical="center"/>
    </xf>
    <xf numFmtId="0" fontId="6" fillId="0" borderId="0" xfId="6" applyFont="1" applyFill="1" applyBorder="1" applyAlignment="1">
      <alignment horizontal="left" vertical="center" wrapText="1" indent="1"/>
    </xf>
    <xf numFmtId="14" fontId="6" fillId="0" borderId="0" xfId="6" applyNumberFormat="1" applyFont="1" applyFill="1" applyBorder="1" applyAlignment="1">
      <alignment horizontal="left" vertical="center" wrapText="1" indent="1"/>
    </xf>
    <xf numFmtId="3" fontId="6" fillId="0" borderId="0" xfId="6" applyNumberFormat="1" applyFont="1" applyFill="1" applyBorder="1" applyAlignment="1">
      <alignment horizontal="left" vertical="center" wrapText="1" indent="1"/>
    </xf>
    <xf numFmtId="0" fontId="6" fillId="0" borderId="0" xfId="6" applyNumberFormat="1" applyFont="1" applyFill="1" applyBorder="1" applyAlignment="1">
      <alignment horizontal="left" vertical="center" wrapText="1" indent="1"/>
    </xf>
    <xf numFmtId="14" fontId="6" fillId="0" borderId="0" xfId="11" applyNumberFormat="1" applyFont="1" applyFill="1" applyBorder="1" applyAlignment="1">
      <alignment horizontal="left" vertical="center" wrapText="1" indent="2"/>
    </xf>
    <xf numFmtId="164" fontId="10" fillId="0" borderId="0" xfId="10" applyNumberFormat="1" applyFont="1" applyFill="1" applyBorder="1" applyAlignment="1">
      <alignment horizontal="left" vertical="center" indent="1"/>
    </xf>
    <xf numFmtId="0" fontId="6" fillId="4" borderId="0" xfId="6" applyFont="1" applyFill="1" applyBorder="1" applyAlignment="1">
      <alignment horizontal="left" vertical="center" wrapText="1" indent="1"/>
    </xf>
    <xf numFmtId="0" fontId="11" fillId="0" borderId="0" xfId="5" applyNumberFormat="1" applyFont="1" applyBorder="1" applyAlignment="1">
      <alignment horizontal="left" vertical="center" wrapText="1" indent="1"/>
    </xf>
    <xf numFmtId="0" fontId="11" fillId="0" borderId="0" xfId="5" applyNumberFormat="1" applyFont="1" applyAlignment="1">
      <alignment horizontal="left" vertical="center" wrapText="1" indent="1"/>
    </xf>
    <xf numFmtId="0" fontId="12" fillId="0" borderId="0" xfId="5" applyNumberFormat="1" applyFont="1" applyBorder="1" applyAlignment="1">
      <alignment horizontal="left" vertical="center" wrapText="1" indent="1"/>
    </xf>
    <xf numFmtId="3" fontId="8" fillId="2" borderId="6" xfId="15" applyNumberFormat="1" applyFont="1" applyFill="1" applyAlignment="1">
      <alignment horizontal="left" vertical="center" indent="1"/>
    </xf>
    <xf numFmtId="14" fontId="7" fillId="0" borderId="5" xfId="13" applyNumberFormat="1" applyFont="1" applyFill="1" applyAlignment="1">
      <alignment horizontal="left" vertical="center" indent="2"/>
    </xf>
    <xf numFmtId="164" fontId="9" fillId="0" borderId="4" xfId="12" applyNumberFormat="1" applyFont="1" applyFill="1" applyAlignment="1">
      <alignment horizontal="right" vertical="center"/>
    </xf>
    <xf numFmtId="0" fontId="8" fillId="0" borderId="0" xfId="5" applyNumberFormat="1" applyFont="1" applyAlignment="1" applyProtection="1">
      <alignment horizontal="left" vertical="center" wrapText="1" indent="1"/>
    </xf>
    <xf numFmtId="14" fontId="7" fillId="0" borderId="0" xfId="8" applyNumberFormat="1" applyFont="1" applyAlignment="1" applyProtection="1">
      <alignment horizontal="right" vertical="center" indent="2"/>
    </xf>
    <xf numFmtId="3" fontId="8" fillId="0" borderId="0" xfId="4" applyNumberFormat="1" applyFont="1" applyAlignment="1" applyProtection="1">
      <alignment horizontal="left" vertical="center" indent="1"/>
    </xf>
    <xf numFmtId="3" fontId="8" fillId="2" borderId="0" xfId="14" applyNumberFormat="1" applyFont="1" applyFill="1" applyAlignment="1">
      <alignment horizontal="left" vertical="center" indent="1"/>
    </xf>
    <xf numFmtId="0" fontId="11" fillId="5" borderId="0" xfId="5" applyNumberFormat="1" applyFont="1" applyFill="1" applyBorder="1" applyAlignment="1">
      <alignment horizontal="left" vertical="center" wrapText="1" indent="1"/>
    </xf>
    <xf numFmtId="14" fontId="7" fillId="5" borderId="0" xfId="8" applyNumberFormat="1" applyFont="1" applyFill="1" applyBorder="1" applyAlignment="1">
      <alignment horizontal="right" vertical="center" indent="2"/>
    </xf>
    <xf numFmtId="3" fontId="11" fillId="5" borderId="0" xfId="4" applyNumberFormat="1" applyFont="1" applyFill="1" applyBorder="1" applyAlignment="1">
      <alignment horizontal="left" vertical="center" indent="1"/>
    </xf>
    <xf numFmtId="3" fontId="11" fillId="5" borderId="6" xfId="15" applyNumberFormat="1" applyFont="1" applyFill="1" applyAlignment="1">
      <alignment horizontal="left" vertical="center" indent="1"/>
    </xf>
    <xf numFmtId="14" fontId="13" fillId="5" borderId="5" xfId="13" applyNumberFormat="1" applyFont="1" applyFill="1" applyAlignment="1">
      <alignment horizontal="left" vertical="center" indent="2"/>
    </xf>
    <xf numFmtId="14" fontId="13" fillId="5" borderId="0" xfId="8" applyNumberFormat="1" applyFont="1" applyFill="1" applyBorder="1" applyAlignment="1">
      <alignment horizontal="right" vertical="center" indent="2"/>
    </xf>
    <xf numFmtId="164" fontId="14" fillId="5" borderId="4" xfId="12" applyNumberFormat="1" applyFont="1" applyFill="1" applyAlignment="1">
      <alignment horizontal="right" vertical="center"/>
    </xf>
    <xf numFmtId="3" fontId="11" fillId="5" borderId="0" xfId="14" applyNumberFormat="1" applyFont="1" applyFill="1" applyBorder="1" applyAlignment="1">
      <alignment horizontal="left" vertical="center" indent="1"/>
    </xf>
    <xf numFmtId="0" fontId="0" fillId="6" borderId="0" xfId="0" applyFill="1" applyProtection="1">
      <alignment vertical="center"/>
    </xf>
  </cellXfs>
  <cellStyles count="16">
    <cellStyle name="Columna gris" xfId="14"/>
    <cellStyle name="Duración estimada" xfId="15"/>
    <cellStyle name="Encabezado 1" xfId="1" builtinId="16" customBuiltin="1"/>
    <cellStyle name="Encabezado 4" xfId="11" builtinId="19" customBuiltin="1"/>
    <cellStyle name="Entrada" xfId="2" builtinId="20" customBuiltin="1"/>
    <cellStyle name="Fecha" xfId="8"/>
    <cellStyle name="Inicio real" xfId="13"/>
    <cellStyle name="Marca" xfId="12"/>
    <cellStyle name="Normal" xfId="0" builtinId="0" customBuiltin="1"/>
    <cellStyle name="Notas" xfId="7" builtinId="10" customBuiltin="1"/>
    <cellStyle name="Números" xfId="4"/>
    <cellStyle name="Salida" xfId="3" builtinId="21" customBuiltin="1"/>
    <cellStyle name="Texto" xfId="5"/>
    <cellStyle name="Título" xfId="9" builtinId="15" customBuiltin="1"/>
    <cellStyle name="Título 2" xfId="6" builtinId="17" customBuiltin="1"/>
    <cellStyle name="Título 3" xfId="10" builtinId="18" customBuiltin="1"/>
  </cellStyles>
  <dxfs count="33">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ont>
        <b val="0"/>
        <i val="0"/>
        <strike val="0"/>
        <condense val="0"/>
        <extend val="0"/>
        <outline val="0"/>
        <shadow val="0"/>
        <u val="none"/>
        <vertAlign val="baseline"/>
        <sz val="11"/>
        <color theme="2" tint="-0.89989928891872917"/>
        <name val="Century Gothic"/>
        <scheme val="minor"/>
      </font>
      <alignment horizontal="left" vertical="center" textRotation="0" wrapText="1" indent="1" justifyLastLine="0" shrinkToFit="0" readingOrder="0"/>
    </dxf>
    <dxf>
      <font>
        <b/>
        <i val="0"/>
        <strike val="0"/>
        <condense val="0"/>
        <extend val="0"/>
        <outline val="0"/>
        <shadow val="0"/>
        <u val="none"/>
        <vertAlign val="baseline"/>
        <sz val="11"/>
        <color theme="2" tint="-0.89996032593768116"/>
        <name val="Century Gothic"/>
        <scheme val="minor"/>
      </font>
      <fill>
        <patternFill patternType="solid">
          <fgColor indexed="64"/>
          <bgColor theme="9"/>
        </patternFill>
      </fil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0"/>
        <name val="Century Gothic"/>
        <scheme val="minor"/>
      </font>
      <numFmt numFmtId="164" formatCode="&quot;Over/Under flag&quot;;&quot;&quot;;&quot;&quot;"/>
      <alignment horizontal="right" vertical="center" textRotation="0" wrapText="0" indent="0"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lef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fill>
        <patternFill patternType="solid">
          <fgColor indexed="64"/>
          <bgColor theme="2"/>
        </patternFill>
      </fill>
      <alignment horizontal="left" vertical="center" textRotation="0" wrapText="0" indent="1" justifyLastLine="0" shrinkToFit="0" readingOrder="0"/>
    </dxf>
    <dxf>
      <font>
        <b val="0"/>
        <i val="0"/>
        <strike val="0"/>
        <condense val="0"/>
        <extend val="0"/>
        <outline val="0"/>
        <shadow val="0"/>
        <u val="none"/>
        <vertAlign val="baseline"/>
        <sz val="11"/>
        <color theme="2" tint="-0.89989928891872917"/>
        <name val="Century Gothic"/>
        <scheme val="minor"/>
      </font>
      <numFmt numFmtId="3" formatCode="#,##0"/>
      <alignment horizontal="left" vertical="center" textRotation="0" wrapText="0" indent="1"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92980742820516"/>
        <name val="Century Gothic"/>
        <scheme val="minor"/>
      </font>
      <numFmt numFmtId="19" formatCode="dd/mm/yyyy"/>
      <alignment horizontal="right" vertical="center" textRotation="0" wrapText="0" indent="2"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font>
        <b val="0"/>
        <i val="0"/>
        <strike val="0"/>
        <condense val="0"/>
        <extend val="0"/>
        <outline val="0"/>
        <shadow val="0"/>
        <u val="none"/>
        <vertAlign val="baseline"/>
        <sz val="11"/>
        <color theme="2" tint="-0.89989928891872917"/>
        <name val="Century Gothic"/>
        <scheme val="minor"/>
      </font>
      <numFmt numFmtId="0" formatCode="General"/>
      <alignment horizontal="left" vertical="center" textRotation="0" wrapText="1" indent="1" justifyLastLine="0" shrinkToFit="0" readingOrder="0"/>
    </dxf>
    <dxf>
      <border outline="0">
        <bottom style="thin">
          <color theme="9"/>
        </bottom>
      </border>
    </dxf>
    <dxf>
      <fill>
        <patternFill patternType="none">
          <fgColor indexed="64"/>
          <bgColor auto="1"/>
        </patternFill>
      </fill>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TableStyle="TableStyleMedium2" defaultPivotStyle="PivotStyleMedium2">
    <tableStyle name="Estilo de tabla personalizado 2" pivot="0" count="2">
      <tableStyleElement type="wholeTable" dxfId="32"/>
      <tableStyleElement type="headerRow" dxfId="31"/>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Configuraci&#243;n!A1"/></Relationships>
</file>

<file path=xl/drawings/_rels/drawing2.xml.rels><?xml version="1.0" encoding="UTF-8" standalone="yes"?>
<Relationships xmlns="http://schemas.openxmlformats.org/package/2006/relationships"><Relationship Id="rId1" Type="http://schemas.openxmlformats.org/officeDocument/2006/relationships/hyperlink" Target="#SeguimientoDeProyectos!A1"/></Relationships>
</file>

<file path=xl/drawings/drawing1.xml><?xml version="1.0" encoding="utf-8"?>
<xdr:wsDr xmlns:xdr="http://schemas.openxmlformats.org/drawingml/2006/spreadsheetDrawing" xmlns:a="http://schemas.openxmlformats.org/drawingml/2006/main">
  <xdr:twoCellAnchor editAs="oneCell">
    <xdr:from>
      <xdr:col>1</xdr:col>
      <xdr:colOff>466</xdr:colOff>
      <xdr:row>1</xdr:row>
      <xdr:rowOff>6351</xdr:rowOff>
    </xdr:from>
    <xdr:to>
      <xdr:col>1</xdr:col>
      <xdr:colOff>1600200</xdr:colOff>
      <xdr:row>2</xdr:row>
      <xdr:rowOff>26671</xdr:rowOff>
    </xdr:to>
    <xdr:sp macro="" textlink="">
      <xdr:nvSpPr>
        <xdr:cNvPr id="3" name="Botón Configuración" descr="Botón de navegación Configuración. Haga clic para ver la hoja de cálculo de configuración." title="Botón de navegación: Configuración">
          <a:hlinkClick xmlns:r="http://schemas.openxmlformats.org/officeDocument/2006/relationships" r:id="rId1" tooltip="Haga clic para ver la configuración"/>
          <a:extLst>
            <a:ext uri="{FF2B5EF4-FFF2-40B4-BE49-F238E27FC236}">
              <a16:creationId xmlns="" xmlns:a16="http://schemas.microsoft.com/office/drawing/2014/main" id="{00000000-0008-0000-0000-000003000000}"/>
            </a:ext>
          </a:extLst>
        </xdr:cNvPr>
        <xdr:cNvSpPr txBox="1">
          <a:spLocks noChangeAspect="1"/>
        </xdr:cNvSpPr>
      </xdr:nvSpPr>
      <xdr:spPr>
        <a:xfrm>
          <a:off x="200491" y="825501"/>
          <a:ext cx="1599734" cy="277495"/>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CONFIGURACIÓN</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181934</xdr:colOff>
      <xdr:row>1</xdr:row>
      <xdr:rowOff>6351</xdr:rowOff>
    </xdr:from>
    <xdr:to>
      <xdr:col>1</xdr:col>
      <xdr:colOff>895094</xdr:colOff>
      <xdr:row>2</xdr:row>
      <xdr:rowOff>25400</xdr:rowOff>
    </xdr:to>
    <xdr:sp macro="" textlink="">
      <xdr:nvSpPr>
        <xdr:cNvPr id="3" name="Botón Proyectos" descr="Botón de navegación de proyectos. Haga clic para ver la hoja de cálculo de proyectos." title="Botón de navegación: Proyectos">
          <a:hlinkClick xmlns:r="http://schemas.openxmlformats.org/officeDocument/2006/relationships" r:id="rId1" tooltip="Haga clic para ver los proyectos."/>
          <a:extLst>
            <a:ext uri="{FF2B5EF4-FFF2-40B4-BE49-F238E27FC236}">
              <a16:creationId xmlns=""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es" sz="1100" b="1"/>
            <a:t>PROYECTOS</a:t>
          </a:r>
        </a:p>
      </xdr:txBody>
    </xdr:sp>
    <xdr:clientData fPrintsWithSheet="0"/>
  </xdr:twoCellAnchor>
</xdr:wsDr>
</file>

<file path=xl/tables/table1.xml><?xml version="1.0" encoding="utf-8"?>
<table xmlns="http://schemas.openxmlformats.org/spreadsheetml/2006/main" id="1" name="SeguimientoDeProyectos" displayName="SeguimientoDeProyectos" ref="B4:O27" totalsRowShown="0" headerRowDxfId="20" tableBorderDxfId="19">
  <autoFilter ref="B4:O27">
    <filterColumn colId="1">
      <filters>
        <filter val="Categoría 2"/>
        <filter val="Categoría 4"/>
        <filter val="Categoría 5"/>
      </filters>
    </filterColumn>
  </autoFilter>
  <tableColumns count="14">
    <tableColumn id="1" name="Actividad" dataDxfId="18" dataCellStyle="Texto"/>
    <tableColumn id="2" name="Categoría" dataDxfId="17" dataCellStyle="Texto"/>
    <tableColumn id="3" name="Asignado a" dataDxfId="16" dataCellStyle="Texto"/>
    <tableColumn id="4" name="Estimado_x000a_Inicio" dataDxfId="15" dataCellStyle="Fecha"/>
    <tableColumn id="5" name="Estimado _x000a_Finalización" dataDxfId="14" dataCellStyle="Fecha"/>
    <tableColumn id="6" name="Trabajo estimado (en horas)" dataDxfId="13" dataCellStyle="Números"/>
    <tableColumn id="7" name="Duración estimada (en días)" dataDxfId="12" dataCellStyle="Duración estimada">
      <calculatedColumnFormula>IF(COUNTA('Seguimiento de proyectos'!$E5,'Seguimiento de proyectos'!$F5)&lt;&gt;2,"",DAYS360('Seguimiento de proyectos'!$E5,'Seguimiento de proyectos'!$F5,FALSE))</calculatedColumnFormula>
    </tableColumn>
    <tableColumn id="8" name="Real _x000a_Inicio" dataDxfId="11" dataCellStyle="Inicio real"/>
    <tableColumn id="9" name="Real_x000a_Finalización" dataDxfId="10" dataCellStyle="Fecha"/>
    <tableColumn id="10" name="Icono de bandera para trabajo real superior o inferior (en horas)" dataDxfId="9" dataCellStyle="Marca">
      <calculatedColumnFormula>IFERROR(IF(SeguimientoDeProyectos[Trabajo real (en horas)]=0,"",IF(ABS((SeguimientoDeProyectos[[#This Row],[Trabajo real (en horas)]]-SeguimientoDeProyectos[[#This Row],[Trabajo estimado (en horas)]])/SeguimientoDeProyectos[[#This Row],[Trabajo estimado (en horas)]])&gt;PorcentajeMarca,1,0)),"")</calculatedColumnFormula>
    </tableColumn>
    <tableColumn id="11" name="Trabajo real (en horas)" dataDxfId="8" dataCellStyle="Números"/>
    <tableColumn id="12" name="Icono de bandera para duración real superior o inferior (en días)" dataDxfId="7" dataCellStyle="Marca">
      <calculatedColumnFormula>IFERROR(IF(SeguimientoDeProyectos[Duración real (en días)]=0,"",IF(ABS((SeguimientoDeProyectos[[#This Row],[Duración real (en días)]]-SeguimientoDeProyectos[[#This Row],[Duración estimada (en días)]])/SeguimientoDeProyectos[[#This Row],[Duración estimada (en días)]])&gt;PorcentajeMarca,1,0)),"")</calculatedColumnFormula>
    </tableColumn>
    <tableColumn id="13" name="Duración real (en días)" dataDxfId="6" dataCellStyle="Columna gris">
      <calculatedColumnFormula>IF(COUNTA('Seguimiento de proyectos'!$I5,'Seguimiento de proyectos'!$J5)&lt;&gt;2,"",DAYS360('Seguimiento de proyectos'!$I5,'Seguimiento de proyectos'!$J5,FALSE))</calculatedColumnFormula>
    </tableColumn>
    <tableColumn id="14" name="Notas" dataDxfId="5" dataCellStyle="Texto"/>
  </tableColumns>
  <tableStyleInfo name="Estilo de tabla personalizado 2" showFirstColumn="0" showLastColumn="0" showRowStripes="1" showColumnStripes="0"/>
</table>
</file>

<file path=xl/tables/table2.xml><?xml version="1.0" encoding="utf-8"?>
<table xmlns="http://schemas.openxmlformats.org/spreadsheetml/2006/main" id="2" name="TablaDeCategoríasYEmpleados" displayName="TablaDeCategoríasYEmpleados" ref="B4:C10" totalsRowShown="0" headerRowDxfId="4" dataDxfId="3" tableBorderDxfId="2" headerRowCellStyle="Título 2" dataCellStyle="Texto">
  <autoFilter ref="B4:C10"/>
  <tableColumns count="2">
    <tableColumn id="1" name="Nombre de categoría" dataDxfId="1" dataCellStyle="Texto"/>
    <tableColumn id="2" name="Nombre del empleado" dataDxfId="0" dataCellStyle="Texto"/>
  </tableColumns>
  <tableStyleInfo name="Estilo de tabla personalizado 2" showFirstColumn="0" showLastColumn="0" showRowStripes="1" showColumnStripes="0"/>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O27"/>
  <sheetViews>
    <sheetView showGridLines="0" tabSelected="1" zoomScale="112" zoomScaleNormal="112" workbookViewId="0">
      <pane ySplit="4" topLeftCell="A18" activePane="bottomLeft" state="frozen"/>
      <selection pane="bottomLeft" activeCell="A19" sqref="A19"/>
    </sheetView>
  </sheetViews>
  <sheetFormatPr baseColWidth="10" defaultColWidth="9" defaultRowHeight="30" customHeight="1" x14ac:dyDescent="0.3"/>
  <cols>
    <col min="1" max="1" width="2.625" style="1" customWidth="1"/>
    <col min="2" max="2" width="36.75" style="1" customWidth="1"/>
    <col min="3" max="3" width="37.125" style="1" customWidth="1"/>
    <col min="4" max="4" width="22.625" style="1" customWidth="1"/>
    <col min="5" max="6" width="15.625" style="2" customWidth="1"/>
    <col min="7" max="7" width="13.875" style="1" customWidth="1"/>
    <col min="8" max="8" width="13.75" style="1" customWidth="1"/>
    <col min="9" max="10" width="15.625" style="2" customWidth="1"/>
    <col min="11" max="11" width="2.875" style="2" customWidth="1"/>
    <col min="12" max="12" width="10.875" style="1" customWidth="1"/>
    <col min="13" max="13" width="2.875" style="1" customWidth="1"/>
    <col min="14" max="14" width="13" style="1" customWidth="1"/>
    <col min="15" max="15" width="17.75" style="1" customWidth="1"/>
    <col min="16" max="16" width="2.625" style="1" customWidth="1"/>
    <col min="17" max="16384" width="9" style="1"/>
  </cols>
  <sheetData>
    <row r="1" spans="1:15" ht="65.099999999999994" customHeight="1" x14ac:dyDescent="0.3">
      <c r="B1" s="6" t="s">
        <v>24</v>
      </c>
      <c r="C1"/>
    </row>
    <row r="2" spans="1:15" ht="20.25" customHeight="1" x14ac:dyDescent="0.3">
      <c r="A2" s="3"/>
      <c r="B2" s="6"/>
      <c r="C2" s="4" t="s">
        <v>3</v>
      </c>
      <c r="D2" s="5">
        <v>0.25</v>
      </c>
    </row>
    <row r="3" spans="1:15" ht="20.25" customHeight="1" x14ac:dyDescent="0.3">
      <c r="G3"/>
      <c r="H3"/>
    </row>
    <row r="4" spans="1:15" ht="54.95" customHeight="1" x14ac:dyDescent="0.3">
      <c r="B4" s="16" t="s">
        <v>33</v>
      </c>
      <c r="C4" s="16" t="s">
        <v>4</v>
      </c>
      <c r="D4" s="16" t="s">
        <v>7</v>
      </c>
      <c r="E4" s="17" t="s">
        <v>10</v>
      </c>
      <c r="F4" s="17" t="s">
        <v>11</v>
      </c>
      <c r="G4" s="18" t="s">
        <v>12</v>
      </c>
      <c r="H4" s="19" t="s">
        <v>13</v>
      </c>
      <c r="I4" s="20" t="s">
        <v>14</v>
      </c>
      <c r="J4" s="17" t="s">
        <v>15</v>
      </c>
      <c r="K4" s="21" t="s">
        <v>16</v>
      </c>
      <c r="L4" s="18" t="s">
        <v>17</v>
      </c>
      <c r="M4" s="21" t="s">
        <v>18</v>
      </c>
      <c r="N4" s="18" t="s">
        <v>19</v>
      </c>
      <c r="O4" s="16" t="s">
        <v>20</v>
      </c>
    </row>
    <row r="5" spans="1:15" ht="30" hidden="1" customHeight="1" x14ac:dyDescent="0.3">
      <c r="B5" s="8" t="s">
        <v>0</v>
      </c>
      <c r="C5" s="8" t="s">
        <v>5</v>
      </c>
      <c r="D5" s="8" t="s">
        <v>8</v>
      </c>
      <c r="E5" s="9">
        <f ca="1">TODAY()-65</f>
        <v>43653</v>
      </c>
      <c r="F5" s="9">
        <f ca="1">TODAY()-5</f>
        <v>43713</v>
      </c>
      <c r="G5" s="10">
        <v>210</v>
      </c>
      <c r="H5" s="11">
        <f ca="1">IF(COUNTA('Seguimiento de proyectos'!$E5,'Seguimiento de proyectos'!$F5)&lt;&gt;2,"",DAYS360('Seguimiento de proyectos'!$E5,'Seguimiento de proyectos'!$F5,FALSE))</f>
        <v>58</v>
      </c>
      <c r="I5" s="12">
        <f ca="1">TODAY()-65</f>
        <v>43653</v>
      </c>
      <c r="J5" s="9">
        <f ca="1">TODAY()</f>
        <v>43718</v>
      </c>
      <c r="K5" s="13">
        <f>IFERROR(IF(SeguimientoDeProyectos[Trabajo real (en horas)]=0,"",IF(ABS((SeguimientoDeProyectos[[#This Row],[Trabajo real (en horas)]]-SeguimientoDeProyectos[[#This Row],[Trabajo estimado (en horas)]])/SeguimientoDeProyectos[[#This Row],[Trabajo estimado (en horas)]])&gt;PorcentajeMarca,1,0)),"")</f>
        <v>1</v>
      </c>
      <c r="L5" s="10">
        <v>300</v>
      </c>
      <c r="M5" s="13">
        <f ca="1">IFERROR(IF(SeguimientoDeProyectos[Duración real (en días)]=0,"",IF(ABS((SeguimientoDeProyectos[[#This Row],[Duración real (en días)]]-SeguimientoDeProyectos[[#This Row],[Duración estimada (en días)]])/SeguimientoDeProyectos[[#This Row],[Duración estimada (en días)]])&gt;PorcentajeMarca,1,0)),"")</f>
        <v>0</v>
      </c>
      <c r="N5" s="14">
        <f ca="1">IF(COUNTA('Seguimiento de proyectos'!$I5,'Seguimiento de proyectos'!$J5)&lt;&gt;2,"",DAYS360('Seguimiento de proyectos'!$I5,'Seguimiento de proyectos'!$J5,FALSE))</f>
        <v>63</v>
      </c>
      <c r="O5" s="8"/>
    </row>
    <row r="6" spans="1:15" ht="30" customHeight="1" x14ac:dyDescent="0.3">
      <c r="A6" s="41"/>
      <c r="B6" s="8" t="s">
        <v>47</v>
      </c>
      <c r="C6" s="8" t="s">
        <v>28</v>
      </c>
      <c r="D6" s="8" t="s">
        <v>25</v>
      </c>
      <c r="E6" s="9">
        <v>43712</v>
      </c>
      <c r="F6" s="9">
        <v>43714</v>
      </c>
      <c r="G6" s="10">
        <v>4</v>
      </c>
      <c r="H6" s="11">
        <f>IF(COUNTA('Seguimiento de proyectos'!$E6,'Seguimiento de proyectos'!$F6)&lt;&gt;2,"",DAYS360('Seguimiento de proyectos'!$E6,'Seguimiento de proyectos'!$F6,FALSE))</f>
        <v>2</v>
      </c>
      <c r="I6" s="12">
        <f ca="1">TODAY()-41</f>
        <v>43677</v>
      </c>
      <c r="J6" s="9">
        <f ca="1">TODAY()-7</f>
        <v>43711</v>
      </c>
      <c r="K6" s="13">
        <f>IFERROR(IF(SeguimientoDeProyectos[Trabajo real (en horas)]=0,"",IF(ABS((SeguimientoDeProyectos[[#This Row],[Trabajo real (en horas)]]-SeguimientoDeProyectos[[#This Row],[Trabajo estimado (en horas)]])/SeguimientoDeProyectos[[#This Row],[Trabajo estimado (en horas)]])&gt;PorcentajeMarca,1,0)),"")</f>
        <v>1</v>
      </c>
      <c r="L6" s="10">
        <v>390</v>
      </c>
      <c r="M6" s="13">
        <f ca="1">IFERROR(IF(SeguimientoDeProyectos[Duración real (en días)]=0,"",IF(ABS((SeguimientoDeProyectos[[#This Row],[Duración real (en días)]]-SeguimientoDeProyectos[[#This Row],[Duración estimada (en días)]])/SeguimientoDeProyectos[[#This Row],[Duración estimada (en días)]])&gt;PorcentajeMarca,1,0)),"")</f>
        <v>1</v>
      </c>
      <c r="N6" s="14">
        <f ca="1">IF(COUNTA('Seguimiento de proyectos'!$I6,'Seguimiento de proyectos'!$J6)&lt;&gt;2,"",DAYS360('Seguimiento de proyectos'!$I6,'Seguimiento de proyectos'!$J6,FALSE))</f>
        <v>33</v>
      </c>
      <c r="O6" s="8"/>
    </row>
    <row r="7" spans="1:15" ht="30" hidden="1" customHeight="1" x14ac:dyDescent="0.3">
      <c r="B7" s="8" t="s">
        <v>1</v>
      </c>
      <c r="C7" s="8" t="s">
        <v>5</v>
      </c>
      <c r="D7" s="8" t="s">
        <v>9</v>
      </c>
      <c r="E7" s="9">
        <f ca="1">TODAY()-100</f>
        <v>43618</v>
      </c>
      <c r="F7" s="9">
        <f ca="1">TODAY()-40</f>
        <v>43678</v>
      </c>
      <c r="G7" s="10">
        <v>500</v>
      </c>
      <c r="H7" s="11">
        <f ca="1">IF(COUNTA('Seguimiento de proyectos'!$E7,'Seguimiento de proyectos'!$F7)&lt;&gt;2,"",DAYS360('Seguimiento de proyectos'!$E7,'Seguimiento de proyectos'!$F7,FALSE))</f>
        <v>59</v>
      </c>
      <c r="I7" s="12">
        <f ca="1">TODAY()-100</f>
        <v>43618</v>
      </c>
      <c r="J7" s="9">
        <f ca="1">TODAY()-27</f>
        <v>43691</v>
      </c>
      <c r="K7" s="13">
        <f>IFERROR(IF(SeguimientoDeProyectos[Trabajo real (en horas)]=0,"",IF(ABS((SeguimientoDeProyectos[[#This Row],[Trabajo real (en horas)]]-SeguimientoDeProyectos[[#This Row],[Trabajo estimado (en horas)]])/SeguimientoDeProyectos[[#This Row],[Trabajo estimado (en horas)]])&gt;PorcentajeMarca,1,0)),"")</f>
        <v>0</v>
      </c>
      <c r="L7" s="10">
        <v>500</v>
      </c>
      <c r="M7" s="13">
        <f ca="1">IFERROR(IF(SeguimientoDeProyectos[Duración real (en días)]=0,"",IF(ABS((SeguimientoDeProyectos[[#This Row],[Duración real (en días)]]-SeguimientoDeProyectos[[#This Row],[Duración estimada (en días)]])/SeguimientoDeProyectos[[#This Row],[Duración estimada (en días)]])&gt;PorcentajeMarca,1,0)),"")</f>
        <v>0</v>
      </c>
      <c r="N7" s="14">
        <f ca="1">IF(COUNTA('Seguimiento de proyectos'!$I7,'Seguimiento de proyectos'!$J7)&lt;&gt;2,"",DAYS360('Seguimiento de proyectos'!$I7,'Seguimiento de proyectos'!$J7,FALSE))</f>
        <v>72</v>
      </c>
      <c r="O7" s="8"/>
    </row>
    <row r="8" spans="1:15" ht="30" customHeight="1" x14ac:dyDescent="0.3">
      <c r="A8" s="41"/>
      <c r="B8" s="8" t="s">
        <v>47</v>
      </c>
      <c r="C8" s="8" t="s">
        <v>28</v>
      </c>
      <c r="D8" s="8" t="s">
        <v>27</v>
      </c>
      <c r="E8" s="9">
        <v>43712</v>
      </c>
      <c r="F8" s="9">
        <v>43714</v>
      </c>
      <c r="G8" s="10">
        <v>4</v>
      </c>
      <c r="H8" s="11">
        <f>IF(COUNTA('Seguimiento de proyectos'!$E8,'Seguimiento de proyectos'!$F8)&lt;&gt;2,"",DAYS360('Seguimiento de proyectos'!$E8,'Seguimiento de proyectos'!$F8,FALSE))</f>
        <v>2</v>
      </c>
      <c r="I8" s="12">
        <f ca="1">TODAY()-41</f>
        <v>43677</v>
      </c>
      <c r="J8" s="9">
        <f ca="1">TODAY()-7</f>
        <v>43711</v>
      </c>
      <c r="K8" s="13">
        <f>IFERROR(IF(SeguimientoDeProyectos[Trabajo real (en horas)]=0,"",IF(ABS((SeguimientoDeProyectos[[#This Row],[Trabajo real (en horas)]]-SeguimientoDeProyectos[[#This Row],[Trabajo estimado (en horas)]])/SeguimientoDeProyectos[[#This Row],[Trabajo estimado (en horas)]])&gt;PorcentajeMarca,1,0)),"")</f>
        <v>1</v>
      </c>
      <c r="L8" s="10">
        <v>390</v>
      </c>
      <c r="M8" s="13">
        <f ca="1">IFERROR(IF(SeguimientoDeProyectos[Duración real (en días)]=0,"",IF(ABS((SeguimientoDeProyectos[[#This Row],[Duración real (en días)]]-SeguimientoDeProyectos[[#This Row],[Duración estimada (en días)]])/SeguimientoDeProyectos[[#This Row],[Duración estimada (en días)]])&gt;PorcentajeMarca,1,0)),"")</f>
        <v>1</v>
      </c>
      <c r="N8" s="14">
        <f ca="1">IF(COUNTA('Seguimiento de proyectos'!$I8,'Seguimiento de proyectos'!$J8)&lt;&gt;2,"",DAYS360('Seguimiento de proyectos'!$I8,'Seguimiento de proyectos'!$J8,FALSE))</f>
        <v>33</v>
      </c>
      <c r="O8" s="8"/>
    </row>
    <row r="9" spans="1:15" ht="30" customHeight="1" x14ac:dyDescent="0.3">
      <c r="A9" s="41"/>
      <c r="B9" s="8" t="s">
        <v>47</v>
      </c>
      <c r="C9" s="8" t="s">
        <v>28</v>
      </c>
      <c r="D9" s="8" t="s">
        <v>26</v>
      </c>
      <c r="E9" s="9">
        <v>43712</v>
      </c>
      <c r="F9" s="9">
        <v>43714</v>
      </c>
      <c r="G9" s="10">
        <v>4</v>
      </c>
      <c r="H9" s="11">
        <f>IF(COUNTA('Seguimiento de proyectos'!$E9,'Seguimiento de proyectos'!$F9)&lt;&gt;2,"",DAYS360('Seguimiento de proyectos'!$E9,'Seguimiento de proyectos'!$F9,FALSE))</f>
        <v>2</v>
      </c>
      <c r="I9" s="12">
        <f ca="1">TODAY()-41</f>
        <v>43677</v>
      </c>
      <c r="J9" s="9">
        <f ca="1">TODAY()-7</f>
        <v>43711</v>
      </c>
      <c r="K9" s="13">
        <f>IFERROR(IF(SeguimientoDeProyectos[Trabajo real (en horas)]=0,"",IF(ABS((SeguimientoDeProyectos[[#This Row],[Trabajo real (en horas)]]-SeguimientoDeProyectos[[#This Row],[Trabajo estimado (en horas)]])/SeguimientoDeProyectos[[#This Row],[Trabajo estimado (en horas)]])&gt;PorcentajeMarca,1,0)),"")</f>
        <v>1</v>
      </c>
      <c r="L9" s="10">
        <v>390</v>
      </c>
      <c r="M9" s="13">
        <f ca="1">IFERROR(IF(SeguimientoDeProyectos[Duración real (en días)]=0,"",IF(ABS((SeguimientoDeProyectos[[#This Row],[Duración real (en días)]]-SeguimientoDeProyectos[[#This Row],[Duración estimada (en días)]])/SeguimientoDeProyectos[[#This Row],[Duración estimada (en días)]])&gt;PorcentajeMarca,1,0)),"")</f>
        <v>1</v>
      </c>
      <c r="N9" s="14">
        <f ca="1">IF(COUNTA('Seguimiento de proyectos'!$I9,'Seguimiento de proyectos'!$J9)&lt;&gt;2,"",DAYS360('Seguimiento de proyectos'!$I9,'Seguimiento de proyectos'!$J9,FALSE))</f>
        <v>33</v>
      </c>
      <c r="O9" s="8"/>
    </row>
    <row r="10" spans="1:15" ht="30" customHeight="1" x14ac:dyDescent="0.3">
      <c r="A10" s="41"/>
      <c r="B10" s="8" t="s">
        <v>34</v>
      </c>
      <c r="C10" s="8" t="s">
        <v>29</v>
      </c>
      <c r="D10" s="8" t="s">
        <v>25</v>
      </c>
      <c r="E10" s="9">
        <v>43714</v>
      </c>
      <c r="F10" s="9">
        <v>43715</v>
      </c>
      <c r="G10" s="10">
        <v>1</v>
      </c>
      <c r="H10" s="11">
        <v>2</v>
      </c>
      <c r="I10" s="12">
        <f ca="1">TODAY()-90</f>
        <v>43628</v>
      </c>
      <c r="J10" s="9">
        <f ca="1">TODAY()-71</f>
        <v>43647</v>
      </c>
      <c r="K10" s="13">
        <f>IFERROR(IF(SeguimientoDeProyectos[Trabajo real (en horas)]=0,"",IF(ABS((SeguimientoDeProyectos[[#This Row],[Trabajo real (en horas)]]-SeguimientoDeProyectos[[#This Row],[Trabajo estimado (en horas)]])/SeguimientoDeProyectos[[#This Row],[Trabajo estimado (en horas)]])&gt;PorcentajeMarca,1,0)),"")</f>
        <v>1</v>
      </c>
      <c r="L10" s="10">
        <v>276</v>
      </c>
      <c r="M10" s="13">
        <f ca="1">IFERROR(IF(SeguimientoDeProyectos[Duración real (en días)]=0,"",IF(ABS((SeguimientoDeProyectos[[#This Row],[Duración real (en días)]]-SeguimientoDeProyectos[[#This Row],[Duración estimada (en días)]])/SeguimientoDeProyectos[[#This Row],[Duración estimada (en días)]])&gt;PorcentajeMarca,1,0)),"")</f>
        <v>1</v>
      </c>
      <c r="N10" s="14">
        <f ca="1">IF(COUNTA('Seguimiento de proyectos'!$I10,'Seguimiento de proyectos'!$J10)&lt;&gt;2,"",DAYS360('Seguimiento de proyectos'!$I10,'Seguimiento de proyectos'!$J10,FALSE))</f>
        <v>19</v>
      </c>
      <c r="O10" s="8"/>
    </row>
    <row r="11" spans="1:15" ht="30" hidden="1" customHeight="1" x14ac:dyDescent="0.3">
      <c r="B11" s="8" t="s">
        <v>2</v>
      </c>
      <c r="C11" s="8" t="s">
        <v>6</v>
      </c>
      <c r="D11" s="8" t="s">
        <v>9</v>
      </c>
      <c r="E11" s="9">
        <f ca="1">TODAY()-90</f>
        <v>43628</v>
      </c>
      <c r="F11" s="9">
        <f ca="1">TODAY()-50</f>
        <v>43668</v>
      </c>
      <c r="G11" s="10">
        <v>300</v>
      </c>
      <c r="H11" s="11">
        <f ca="1">IF(COUNTA('Seguimiento de proyectos'!$E11,'Seguimiento de proyectos'!$F11)&lt;&gt;2,"",DAYS360('Seguimiento de proyectos'!$E11,'Seguimiento de proyectos'!$F11,FALSE))</f>
        <v>40</v>
      </c>
      <c r="I11" s="12">
        <f ca="1">TODAY()-90</f>
        <v>43628</v>
      </c>
      <c r="J11" s="9">
        <f ca="1">TODAY()-44</f>
        <v>43674</v>
      </c>
      <c r="K11" s="13">
        <f>IFERROR(IF(SeguimientoDeProyectos[Trabajo real (en horas)]=0,"",IF(ABS((SeguimientoDeProyectos[[#This Row],[Trabajo real (en horas)]]-SeguimientoDeProyectos[[#This Row],[Trabajo estimado (en horas)]])/SeguimientoDeProyectos[[#This Row],[Trabajo estimado (en horas)]])&gt;PorcentajeMarca,1,0)),"")</f>
        <v>0</v>
      </c>
      <c r="L11" s="10">
        <v>310</v>
      </c>
      <c r="M11" s="13">
        <f ca="1">IFERROR(IF(SeguimientoDeProyectos[Duración real (en días)]=0,"",IF(ABS((SeguimientoDeProyectos[[#This Row],[Duración real (en días)]]-SeguimientoDeProyectos[[#This Row],[Duración estimada (en días)]])/SeguimientoDeProyectos[[#This Row],[Duración estimada (en días)]])&gt;PorcentajeMarca,1,0)),"")</f>
        <v>0</v>
      </c>
      <c r="N11" s="14">
        <f ca="1">IF(COUNTA('Seguimiento de proyectos'!$I11,'Seguimiento de proyectos'!$J11)&lt;&gt;2,"",DAYS360('Seguimiento de proyectos'!$I11,'Seguimiento de proyectos'!$J11,FALSE))</f>
        <v>46</v>
      </c>
      <c r="O11" s="8"/>
    </row>
    <row r="12" spans="1:15" ht="30" customHeight="1" x14ac:dyDescent="0.3">
      <c r="A12" s="41"/>
      <c r="B12" s="8" t="s">
        <v>35</v>
      </c>
      <c r="C12" s="8" t="s">
        <v>29</v>
      </c>
      <c r="D12" s="8" t="s">
        <v>25</v>
      </c>
      <c r="E12" s="9">
        <v>43716</v>
      </c>
      <c r="F12" s="9">
        <v>43718</v>
      </c>
      <c r="G12" s="10">
        <v>5</v>
      </c>
      <c r="H12" s="11">
        <f>IF(COUNTA('Seguimiento de proyectos'!$E12,'Seguimiento de proyectos'!$F12)&lt;&gt;2,"",DAYS360('Seguimiento de proyectos'!$E12,'Seguimiento de proyectos'!$F12,FALSE))</f>
        <v>2</v>
      </c>
      <c r="I12" s="12">
        <f ca="1">TODAY()-45</f>
        <v>43673</v>
      </c>
      <c r="J12" s="9">
        <f ca="1">TODAY()-5</f>
        <v>43713</v>
      </c>
      <c r="K12" s="13">
        <f>IFERROR(IF(SeguimientoDeProyectos[Trabajo real (en horas)]=0,"",IF(ABS((SeguimientoDeProyectos[[#This Row],[Trabajo real (en horas)]]-SeguimientoDeProyectos[[#This Row],[Trabajo estimado (en horas)]])/SeguimientoDeProyectos[[#This Row],[Trabajo estimado (en horas)]])&gt;PorcentajeMarca,1,0)),"")</f>
        <v>1</v>
      </c>
      <c r="L12" s="10">
        <v>430</v>
      </c>
      <c r="M12" s="13">
        <f ca="1">IFERROR(IF(SeguimientoDeProyectos[Duración real (en días)]=0,"",IF(ABS((SeguimientoDeProyectos[[#This Row],[Duración real (en días)]]-SeguimientoDeProyectos[[#This Row],[Duración estimada (en días)]])/SeguimientoDeProyectos[[#This Row],[Duración estimada (en días)]])&gt;PorcentajeMarca,1,0)),"")</f>
        <v>1</v>
      </c>
      <c r="N12" s="14">
        <f ca="1">IF(COUNTA('Seguimiento de proyectos'!$I12,'Seguimiento de proyectos'!$J12)&lt;&gt;2,"",DAYS360('Seguimiento de proyectos'!$I12,'Seguimiento de proyectos'!$J12,FALSE))</f>
        <v>38</v>
      </c>
      <c r="O12" s="8"/>
    </row>
    <row r="13" spans="1:15" ht="30" customHeight="1" x14ac:dyDescent="0.3">
      <c r="B13" s="8" t="s">
        <v>36</v>
      </c>
      <c r="C13" s="8" t="s">
        <v>29</v>
      </c>
      <c r="D13" s="8" t="s">
        <v>25</v>
      </c>
      <c r="E13" s="9">
        <v>43716</v>
      </c>
      <c r="F13" s="9">
        <v>43720</v>
      </c>
      <c r="G13" s="10">
        <v>5</v>
      </c>
      <c r="H13" s="11">
        <f>IF(COUNTA('Seguimiento de proyectos'!$E13,'Seguimiento de proyectos'!$F13)&lt;&gt;2,"",DAYS360('Seguimiento de proyectos'!$E13,'Seguimiento de proyectos'!$F13,FALSE))</f>
        <v>4</v>
      </c>
      <c r="I13" s="12">
        <v>42434</v>
      </c>
      <c r="J13" s="9">
        <v>42495</v>
      </c>
      <c r="K13" s="13">
        <f>IFERROR(IF(SeguimientoDeProyectos[Trabajo real (en horas)]=0,"",IF(ABS((SeguimientoDeProyectos[[#This Row],[Trabajo real (en horas)]]-SeguimientoDeProyectos[[#This Row],[Trabajo estimado (en horas)]])/SeguimientoDeProyectos[[#This Row],[Trabajo estimado (en horas)]])&gt;PorcentajeMarca,1,0)),"")</f>
        <v>1</v>
      </c>
      <c r="L13" s="10">
        <v>200</v>
      </c>
      <c r="M13" s="13">
        <f>IFERROR(IF(SeguimientoDeProyectos[Duración real (en días)]=0,"",IF(ABS((SeguimientoDeProyectos[[#This Row],[Duración real (en días)]]-SeguimientoDeProyectos[[#This Row],[Duración estimada (en días)]])/SeguimientoDeProyectos[[#This Row],[Duración estimada (en días)]])&gt;PorcentajeMarca,1,0)),"")</f>
        <v>1</v>
      </c>
      <c r="N13" s="14">
        <f>IF(COUNTA('Seguimiento de proyectos'!$I13,'Seguimiento de proyectos'!$J13)&lt;&gt;2,"",DAYS360('Seguimiento de proyectos'!$I13,'Seguimiento de proyectos'!$J13,FALSE))</f>
        <v>60</v>
      </c>
      <c r="O13" s="8"/>
    </row>
    <row r="14" spans="1:15" ht="30" customHeight="1" x14ac:dyDescent="0.3">
      <c r="B14" s="8" t="s">
        <v>37</v>
      </c>
      <c r="C14" s="8" t="s">
        <v>29</v>
      </c>
      <c r="D14" s="8" t="s">
        <v>25</v>
      </c>
      <c r="E14" s="9">
        <v>43721</v>
      </c>
      <c r="F14" s="9">
        <v>43725</v>
      </c>
      <c r="G14" s="10">
        <v>5</v>
      </c>
      <c r="H14" s="26">
        <f>IF(COUNTA('Seguimiento de proyectos'!$E14,'Seguimiento de proyectos'!$F14)&lt;&gt;2,"",DAYS360('Seguimiento de proyectos'!$E14,'Seguimiento de proyectos'!$F14,FALSE))</f>
        <v>4</v>
      </c>
      <c r="I14" s="27"/>
      <c r="J14" s="9"/>
      <c r="K14" s="28" t="str">
        <f>IFERROR(IF(SeguimientoDeProyectos[Trabajo real (en horas)]=0,"",IF(ABS((SeguimientoDeProyectos[[#This Row],[Trabajo real (en horas)]]-SeguimientoDeProyectos[[#This Row],[Trabajo estimado (en horas)]])/SeguimientoDeProyectos[[#This Row],[Trabajo estimado (en horas)]])&gt;PorcentajeMarca,1,0)),"")</f>
        <v/>
      </c>
      <c r="L14" s="10"/>
      <c r="M14" s="28" t="str">
        <f>IFERROR(IF(SeguimientoDeProyectos[Duración real (en días)]=0,"",IF(ABS((SeguimientoDeProyectos[[#This Row],[Duración real (en días)]]-SeguimientoDeProyectos[[#This Row],[Duración estimada (en días)]])/SeguimientoDeProyectos[[#This Row],[Duración estimada (en días)]])&gt;PorcentajeMarca,1,0)),"")</f>
        <v/>
      </c>
      <c r="N14" s="14" t="str">
        <f>IF(COUNTA('Seguimiento de proyectos'!$I14,'Seguimiento de proyectos'!$J14)&lt;&gt;2,"",DAYS360('Seguimiento de proyectos'!$I14,'Seguimiento de proyectos'!$J14,FALSE))</f>
        <v/>
      </c>
      <c r="O14" s="8"/>
    </row>
    <row r="15" spans="1:15" ht="47.25" customHeight="1" x14ac:dyDescent="0.3">
      <c r="B15" s="8" t="s">
        <v>38</v>
      </c>
      <c r="C15" s="8" t="s">
        <v>29</v>
      </c>
      <c r="D15" s="8" t="s">
        <v>25</v>
      </c>
      <c r="E15" s="9">
        <v>43723</v>
      </c>
      <c r="F15" s="9">
        <v>43725</v>
      </c>
      <c r="G15" s="10">
        <v>5</v>
      </c>
      <c r="H15" s="26">
        <f>IF(COUNTA('Seguimiento de proyectos'!$E15,'Seguimiento de proyectos'!$F15)&lt;&gt;2,"",DAYS360('Seguimiento de proyectos'!$E15,'Seguimiento de proyectos'!$F15,FALSE))</f>
        <v>2</v>
      </c>
      <c r="I15" s="27"/>
      <c r="J15" s="9"/>
      <c r="K15" s="28" t="str">
        <f>IFERROR(IF(SeguimientoDeProyectos[Trabajo real (en horas)]=0,"",IF(ABS((SeguimientoDeProyectos[[#This Row],[Trabajo real (en horas)]]-SeguimientoDeProyectos[[#This Row],[Trabajo estimado (en horas)]])/SeguimientoDeProyectos[[#This Row],[Trabajo estimado (en horas)]])&gt;PorcentajeMarca,1,0)),"")</f>
        <v/>
      </c>
      <c r="L15" s="10"/>
      <c r="M15" s="28" t="str">
        <f>IFERROR(IF(SeguimientoDeProyectos[Duración real (en días)]=0,"",IF(ABS((SeguimientoDeProyectos[[#This Row],[Duración real (en días)]]-SeguimientoDeProyectos[[#This Row],[Duración estimada (en días)]])/SeguimientoDeProyectos[[#This Row],[Duración estimada (en días)]])&gt;PorcentajeMarca,1,0)),"")</f>
        <v/>
      </c>
      <c r="N15" s="14" t="str">
        <f>IF(COUNTA('Seguimiento de proyectos'!$I15,'Seguimiento de proyectos'!$J15)&lt;&gt;2,"",DAYS360('Seguimiento de proyectos'!$I15,'Seguimiento de proyectos'!$J15,FALSE))</f>
        <v/>
      </c>
      <c r="O15" s="8"/>
    </row>
    <row r="16" spans="1:15" ht="30" customHeight="1" x14ac:dyDescent="0.3">
      <c r="B16" s="8" t="s">
        <v>39</v>
      </c>
      <c r="C16" s="8" t="s">
        <v>29</v>
      </c>
      <c r="D16" s="8" t="s">
        <v>25</v>
      </c>
      <c r="E16" s="9">
        <v>43726</v>
      </c>
      <c r="F16" s="9">
        <v>43730</v>
      </c>
      <c r="G16" s="10">
        <v>7</v>
      </c>
      <c r="H16" s="26">
        <f>IF(COUNTA('Seguimiento de proyectos'!$E16,'Seguimiento de proyectos'!$F16)&lt;&gt;2,"",DAYS360('Seguimiento de proyectos'!$E16,'Seguimiento de proyectos'!$F16,FALSE))</f>
        <v>4</v>
      </c>
      <c r="I16" s="27"/>
      <c r="J16" s="9"/>
      <c r="K16" s="28" t="str">
        <f>IFERROR(IF(SeguimientoDeProyectos[Trabajo real (en horas)]=0,"",IF(ABS((SeguimientoDeProyectos[[#This Row],[Trabajo real (en horas)]]-SeguimientoDeProyectos[[#This Row],[Trabajo estimado (en horas)]])/SeguimientoDeProyectos[[#This Row],[Trabajo estimado (en horas)]])&gt;PorcentajeMarca,1,0)),"")</f>
        <v/>
      </c>
      <c r="L16" s="10"/>
      <c r="M16" s="28" t="str">
        <f>IFERROR(IF(SeguimientoDeProyectos[Duración real (en días)]=0,"",IF(ABS((SeguimientoDeProyectos[[#This Row],[Duración real (en días)]]-SeguimientoDeProyectos[[#This Row],[Duración estimada (en días)]])/SeguimientoDeProyectos[[#This Row],[Duración estimada (en días)]])&gt;PorcentajeMarca,1,0)),"")</f>
        <v/>
      </c>
      <c r="N16" s="14" t="str">
        <f>IF(COUNTA('Seguimiento de proyectos'!$I16,'Seguimiento de proyectos'!$J16)&lt;&gt;2,"",DAYS360('Seguimiento de proyectos'!$I16,'Seguimiento de proyectos'!$J16,FALSE))</f>
        <v/>
      </c>
      <c r="O16" s="8"/>
    </row>
    <row r="17" spans="1:15" ht="30" customHeight="1" x14ac:dyDescent="0.3">
      <c r="A17" s="41"/>
      <c r="B17" s="8" t="s">
        <v>40</v>
      </c>
      <c r="C17" s="8" t="s">
        <v>29</v>
      </c>
      <c r="D17" s="8" t="s">
        <v>27</v>
      </c>
      <c r="E17" s="9">
        <v>43714</v>
      </c>
      <c r="F17" s="9">
        <v>43715</v>
      </c>
      <c r="G17" s="10">
        <v>2</v>
      </c>
      <c r="H17" s="26">
        <f>IF(COUNTA('Seguimiento de proyectos'!$E17,'Seguimiento de proyectos'!$F17)&lt;&gt;2,"",DAYS360('Seguimiento de proyectos'!$E17,'Seguimiento de proyectos'!$F17,FALSE))</f>
        <v>1</v>
      </c>
      <c r="I17" s="27"/>
      <c r="J17" s="9"/>
      <c r="K17" s="28" t="str">
        <f>IFERROR(IF(SeguimientoDeProyectos[Trabajo real (en horas)]=0,"",IF(ABS((SeguimientoDeProyectos[[#This Row],[Trabajo real (en horas)]]-SeguimientoDeProyectos[[#This Row],[Trabajo estimado (en horas)]])/SeguimientoDeProyectos[[#This Row],[Trabajo estimado (en horas)]])&gt;PorcentajeMarca,1,0)),"")</f>
        <v/>
      </c>
      <c r="L17" s="10"/>
      <c r="M17" s="28" t="str">
        <f>IFERROR(IF(SeguimientoDeProyectos[Duración real (en días)]=0,"",IF(ABS((SeguimientoDeProyectos[[#This Row],[Duración real (en días)]]-SeguimientoDeProyectos[[#This Row],[Duración estimada (en días)]])/SeguimientoDeProyectos[[#This Row],[Duración estimada (en días)]])&gt;PorcentajeMarca,1,0)),"")</f>
        <v/>
      </c>
      <c r="N17" s="14" t="str">
        <f>IF(COUNTA('Seguimiento de proyectos'!$I17,'Seguimiento de proyectos'!$J17)&lt;&gt;2,"",DAYS360('Seguimiento de proyectos'!$I17,'Seguimiento de proyectos'!$J17,FALSE))</f>
        <v/>
      </c>
      <c r="O17" s="8"/>
    </row>
    <row r="18" spans="1:15" ht="30" customHeight="1" x14ac:dyDescent="0.3">
      <c r="A18" s="41"/>
      <c r="B18" s="8" t="s">
        <v>41</v>
      </c>
      <c r="C18" s="8" t="s">
        <v>29</v>
      </c>
      <c r="D18" s="8" t="s">
        <v>27</v>
      </c>
      <c r="E18" s="9">
        <v>43715</v>
      </c>
      <c r="F18" s="9">
        <v>43718</v>
      </c>
      <c r="G18" s="10">
        <v>5</v>
      </c>
      <c r="H18" s="26">
        <f>IF(COUNTA('Seguimiento de proyectos'!$E18,'Seguimiento de proyectos'!$F18)&lt;&gt;2,"",DAYS360('Seguimiento de proyectos'!$E18,'Seguimiento de proyectos'!$F18,FALSE))</f>
        <v>3</v>
      </c>
      <c r="I18" s="27"/>
      <c r="J18" s="9"/>
      <c r="K18" s="28" t="str">
        <f>IFERROR(IF(SeguimientoDeProyectos[Trabajo real (en horas)]=0,"",IF(ABS((SeguimientoDeProyectos[[#This Row],[Trabajo real (en horas)]]-SeguimientoDeProyectos[[#This Row],[Trabajo estimado (en horas)]])/SeguimientoDeProyectos[[#This Row],[Trabajo estimado (en horas)]])&gt;PorcentajeMarca,1,0)),"")</f>
        <v/>
      </c>
      <c r="L18" s="10"/>
      <c r="M18" s="28" t="str">
        <f>IFERROR(IF(SeguimientoDeProyectos[Duración real (en días)]=0,"",IF(ABS((SeguimientoDeProyectos[[#This Row],[Duración real (en días)]]-SeguimientoDeProyectos[[#This Row],[Duración estimada (en días)]])/SeguimientoDeProyectos[[#This Row],[Duración estimada (en días)]])&gt;PorcentajeMarca,1,0)),"")</f>
        <v/>
      </c>
      <c r="N18" s="14" t="str">
        <f>IF(COUNTA('Seguimiento de proyectos'!$I18,'Seguimiento de proyectos'!$J18)&lt;&gt;2,"",DAYS360('Seguimiento de proyectos'!$I18,'Seguimiento de proyectos'!$J18,FALSE))</f>
        <v/>
      </c>
      <c r="O18" s="8"/>
    </row>
    <row r="19" spans="1:15" ht="30" customHeight="1" x14ac:dyDescent="0.3">
      <c r="B19" s="8" t="s">
        <v>46</v>
      </c>
      <c r="C19" s="8" t="s">
        <v>29</v>
      </c>
      <c r="D19" s="8" t="s">
        <v>27</v>
      </c>
      <c r="E19" s="9">
        <v>43715</v>
      </c>
      <c r="F19" s="9">
        <v>43721</v>
      </c>
      <c r="G19" s="10">
        <v>7</v>
      </c>
      <c r="H19" s="26">
        <f>IF(COUNTA('Seguimiento de proyectos'!$E19,'Seguimiento de proyectos'!$F19)&lt;&gt;2,"",DAYS360('Seguimiento de proyectos'!$E19,'Seguimiento de proyectos'!$F19,FALSE))</f>
        <v>6</v>
      </c>
      <c r="I19" s="27"/>
      <c r="J19" s="9"/>
      <c r="K19" s="28" t="str">
        <f>IFERROR(IF(SeguimientoDeProyectos[Trabajo real (en horas)]=0,"",IF(ABS((SeguimientoDeProyectos[[#This Row],[Trabajo real (en horas)]]-SeguimientoDeProyectos[[#This Row],[Trabajo estimado (en horas)]])/SeguimientoDeProyectos[[#This Row],[Trabajo estimado (en horas)]])&gt;PorcentajeMarca,1,0)),"")</f>
        <v/>
      </c>
      <c r="L19" s="10"/>
      <c r="M19" s="28" t="str">
        <f>IFERROR(IF(SeguimientoDeProyectos[Duración real (en días)]=0,"",IF(ABS((SeguimientoDeProyectos[[#This Row],[Duración real (en días)]]-SeguimientoDeProyectos[[#This Row],[Duración estimada (en días)]])/SeguimientoDeProyectos[[#This Row],[Duración estimada (en días)]])&gt;PorcentajeMarca,1,0)),"")</f>
        <v/>
      </c>
      <c r="N19" s="14" t="str">
        <f>IF(COUNTA('Seguimiento de proyectos'!$I19,'Seguimiento de proyectos'!$J19)&lt;&gt;2,"",DAYS360('Seguimiento de proyectos'!$I19,'Seguimiento de proyectos'!$J19,FALSE))</f>
        <v/>
      </c>
      <c r="O19" s="8"/>
    </row>
    <row r="20" spans="1:15" ht="48" customHeight="1" x14ac:dyDescent="0.3">
      <c r="B20" s="8" t="s">
        <v>42</v>
      </c>
      <c r="C20" s="8" t="s">
        <v>29</v>
      </c>
      <c r="D20" s="8" t="s">
        <v>27</v>
      </c>
      <c r="E20" s="9">
        <v>43719</v>
      </c>
      <c r="F20" s="9">
        <v>43721</v>
      </c>
      <c r="G20" s="10">
        <v>6</v>
      </c>
      <c r="H20" s="26">
        <f>IF(COUNTA('Seguimiento de proyectos'!$E20,'Seguimiento de proyectos'!$F20)&lt;&gt;2,"",DAYS360('Seguimiento de proyectos'!$E20,'Seguimiento de proyectos'!$F20,FALSE))</f>
        <v>2</v>
      </c>
      <c r="I20" s="27"/>
      <c r="J20" s="9"/>
      <c r="K20" s="28" t="str">
        <f>IFERROR(IF(SeguimientoDeProyectos[Trabajo real (en horas)]=0,"",IF(ABS((SeguimientoDeProyectos[[#This Row],[Trabajo real (en horas)]]-SeguimientoDeProyectos[[#This Row],[Trabajo estimado (en horas)]])/SeguimientoDeProyectos[[#This Row],[Trabajo estimado (en horas)]])&gt;PorcentajeMarca,1,0)),"")</f>
        <v/>
      </c>
      <c r="L20" s="10"/>
      <c r="M20" s="28" t="str">
        <f>IFERROR(IF(SeguimientoDeProyectos[Duración real (en días)]=0,"",IF(ABS((SeguimientoDeProyectos[[#This Row],[Duración real (en días)]]-SeguimientoDeProyectos[[#This Row],[Duración estimada (en días)]])/SeguimientoDeProyectos[[#This Row],[Duración estimada (en días)]])&gt;PorcentajeMarca,1,0)),"")</f>
        <v/>
      </c>
      <c r="N20" s="14" t="str">
        <f>IF(COUNTA('Seguimiento de proyectos'!$I20,'Seguimiento de proyectos'!$J20)&lt;&gt;2,"",DAYS360('Seguimiento de proyectos'!$I20,'Seguimiento de proyectos'!$J20,FALSE))</f>
        <v/>
      </c>
      <c r="O20" s="8"/>
    </row>
    <row r="21" spans="1:15" ht="30" customHeight="1" x14ac:dyDescent="0.3">
      <c r="B21" s="8" t="s">
        <v>43</v>
      </c>
      <c r="C21" s="8" t="s">
        <v>29</v>
      </c>
      <c r="D21" s="8" t="s">
        <v>27</v>
      </c>
      <c r="E21" s="9">
        <v>43722</v>
      </c>
      <c r="F21" s="9">
        <v>43725</v>
      </c>
      <c r="G21" s="10">
        <v>7</v>
      </c>
      <c r="H21" s="26">
        <f>IF(COUNTA('Seguimiento de proyectos'!$E21,'Seguimiento de proyectos'!$F21)&lt;&gt;2,"",DAYS360('Seguimiento de proyectos'!$E21,'Seguimiento de proyectos'!$F21,FALSE))</f>
        <v>3</v>
      </c>
      <c r="I21" s="27"/>
      <c r="J21" s="9"/>
      <c r="K21" s="28" t="str">
        <f>IFERROR(IF(SeguimientoDeProyectos[Trabajo real (en horas)]=0,"",IF(ABS((SeguimientoDeProyectos[[#This Row],[Trabajo real (en horas)]]-SeguimientoDeProyectos[[#This Row],[Trabajo estimado (en horas)]])/SeguimientoDeProyectos[[#This Row],[Trabajo estimado (en horas)]])&gt;PorcentajeMarca,1,0)),"")</f>
        <v/>
      </c>
      <c r="L21" s="10"/>
      <c r="M21" s="28" t="str">
        <f>IFERROR(IF(SeguimientoDeProyectos[Duración real (en días)]=0,"",IF(ABS((SeguimientoDeProyectos[[#This Row],[Duración real (en días)]]-SeguimientoDeProyectos[[#This Row],[Duración estimada (en días)]])/SeguimientoDeProyectos[[#This Row],[Duración estimada (en días)]])&gt;PorcentajeMarca,1,0)),"")</f>
        <v/>
      </c>
      <c r="N21" s="14" t="str">
        <f>IF(COUNTA('Seguimiento de proyectos'!$I21,'Seguimiento de proyectos'!$J21)&lt;&gt;2,"",DAYS360('Seguimiento de proyectos'!$I21,'Seguimiento de proyectos'!$J21,FALSE))</f>
        <v/>
      </c>
      <c r="O21" s="8"/>
    </row>
    <row r="22" spans="1:15" ht="30" customHeight="1" x14ac:dyDescent="0.3">
      <c r="B22" s="8" t="s">
        <v>44</v>
      </c>
      <c r="C22" s="8" t="s">
        <v>29</v>
      </c>
      <c r="D22" s="8" t="s">
        <v>27</v>
      </c>
      <c r="E22" s="9">
        <v>43726</v>
      </c>
      <c r="F22" s="9">
        <v>43729</v>
      </c>
      <c r="G22" s="10">
        <v>6</v>
      </c>
      <c r="H22" s="26">
        <f>IF(COUNTA('Seguimiento de proyectos'!$E22,'Seguimiento de proyectos'!$F22)&lt;&gt;2,"",DAYS360('Seguimiento de proyectos'!$E22,'Seguimiento de proyectos'!$F22,FALSE))</f>
        <v>3</v>
      </c>
      <c r="I22" s="27"/>
      <c r="J22" s="9"/>
      <c r="K22" s="28" t="str">
        <f>IFERROR(IF(SeguimientoDeProyectos[Trabajo real (en horas)]=0,"",IF(ABS((SeguimientoDeProyectos[[#This Row],[Trabajo real (en horas)]]-SeguimientoDeProyectos[[#This Row],[Trabajo estimado (en horas)]])/SeguimientoDeProyectos[[#This Row],[Trabajo estimado (en horas)]])&gt;PorcentajeMarca,1,0)),"")</f>
        <v/>
      </c>
      <c r="L22" s="10"/>
      <c r="M22" s="28" t="str">
        <f>IFERROR(IF(SeguimientoDeProyectos[Duración real (en días)]=0,"",IF(ABS((SeguimientoDeProyectos[[#This Row],[Duración real (en días)]]-SeguimientoDeProyectos[[#This Row],[Duración estimada (en días)]])/SeguimientoDeProyectos[[#This Row],[Duración estimada (en días)]])&gt;PorcentajeMarca,1,0)),"")</f>
        <v/>
      </c>
      <c r="N22" s="14" t="str">
        <f>IF(COUNTA('Seguimiento de proyectos'!$I22,'Seguimiento de proyectos'!$J22)&lt;&gt;2,"",DAYS360('Seguimiento de proyectos'!$I22,'Seguimiento de proyectos'!$J22,FALSE))</f>
        <v/>
      </c>
      <c r="O22" s="8"/>
    </row>
    <row r="23" spans="1:15" ht="30" customHeight="1" x14ac:dyDescent="0.3">
      <c r="B23" s="8" t="s">
        <v>45</v>
      </c>
      <c r="C23" s="8" t="s">
        <v>31</v>
      </c>
      <c r="D23" s="8" t="s">
        <v>26</v>
      </c>
      <c r="E23" s="9">
        <v>43722</v>
      </c>
      <c r="F23" s="9">
        <v>43725</v>
      </c>
      <c r="G23" s="10">
        <v>4</v>
      </c>
      <c r="H23" s="26">
        <f>IF(COUNTA('Seguimiento de proyectos'!$E23,'Seguimiento de proyectos'!$F23)&lt;&gt;2,"",DAYS360('Seguimiento de proyectos'!$E23,'Seguimiento de proyectos'!$F23,FALSE))</f>
        <v>3</v>
      </c>
      <c r="I23" s="27"/>
      <c r="J23" s="9"/>
      <c r="K23" s="28" t="str">
        <f>IFERROR(IF(SeguimientoDeProyectos[Trabajo real (en horas)]=0,"",IF(ABS((SeguimientoDeProyectos[[#This Row],[Trabajo real (en horas)]]-SeguimientoDeProyectos[[#This Row],[Trabajo estimado (en horas)]])/SeguimientoDeProyectos[[#This Row],[Trabajo estimado (en horas)]])&gt;PorcentajeMarca,1,0)),"")</f>
        <v/>
      </c>
      <c r="L23" s="10"/>
      <c r="M23" s="28" t="str">
        <f>IFERROR(IF(SeguimientoDeProyectos[Duración real (en días)]=0,"",IF(ABS((SeguimientoDeProyectos[[#This Row],[Duración real (en días)]]-SeguimientoDeProyectos[[#This Row],[Duración estimada (en días)]])/SeguimientoDeProyectos[[#This Row],[Duración estimada (en días)]])&gt;PorcentajeMarca,1,0)),"")</f>
        <v/>
      </c>
      <c r="N23" s="14" t="str">
        <f>IF(COUNTA('Seguimiento de proyectos'!$I23,'Seguimiento de proyectos'!$J23)&lt;&gt;2,"",DAYS360('Seguimiento de proyectos'!$I23,'Seguimiento de proyectos'!$J23,FALSE))</f>
        <v/>
      </c>
      <c r="O23" s="8"/>
    </row>
    <row r="24" spans="1:15" ht="30" customHeight="1" x14ac:dyDescent="0.3">
      <c r="B24" s="33" t="s">
        <v>48</v>
      </c>
      <c r="C24" s="33" t="s">
        <v>50</v>
      </c>
      <c r="D24" s="33" t="s">
        <v>49</v>
      </c>
      <c r="E24" s="34">
        <v>43718</v>
      </c>
      <c r="F24" s="34">
        <v>43719</v>
      </c>
      <c r="G24" s="35">
        <v>1</v>
      </c>
      <c r="H24" s="36">
        <f>IF(COUNTA('Seguimiento de proyectos'!$E24,'Seguimiento de proyectos'!$F24)&lt;&gt;2,"",DAYS360('Seguimiento de proyectos'!$E24,'Seguimiento de proyectos'!$F24,FALSE))</f>
        <v>1</v>
      </c>
      <c r="I24" s="37"/>
      <c r="J24" s="38"/>
      <c r="K24" s="39" t="str">
        <f>IFERROR(IF(SeguimientoDeProyectos[Trabajo real (en horas)]=0,"",IF(ABS((SeguimientoDeProyectos[[#This Row],[Trabajo real (en horas)]]-SeguimientoDeProyectos[[#This Row],[Trabajo estimado (en horas)]])/SeguimientoDeProyectos[[#This Row],[Trabajo estimado (en horas)]])&gt;PorcentajeMarca,1,0)),"")</f>
        <v/>
      </c>
      <c r="L24" s="35"/>
      <c r="M24" s="39" t="str">
        <f>IFERROR(IF(SeguimientoDeProyectos[Duración real (en días)]=0,"",IF(ABS((SeguimientoDeProyectos[[#This Row],[Duración real (en días)]]-SeguimientoDeProyectos[[#This Row],[Duración estimada (en días)]])/SeguimientoDeProyectos[[#This Row],[Duración estimada (en días)]])&gt;PorcentajeMarca,1,0)),"")</f>
        <v/>
      </c>
      <c r="N24" s="40" t="str">
        <f>IF(COUNTA('Seguimiento de proyectos'!$I24,'Seguimiento de proyectos'!$J24)&lt;&gt;2,"",DAYS360('Seguimiento de proyectos'!$I24,'Seguimiento de proyectos'!$J24,FALSE))</f>
        <v/>
      </c>
      <c r="O24" s="33"/>
    </row>
    <row r="25" spans="1:15" ht="30" customHeight="1" x14ac:dyDescent="0.3">
      <c r="B25" s="33" t="s">
        <v>48</v>
      </c>
      <c r="C25" s="33" t="s">
        <v>50</v>
      </c>
      <c r="D25" s="33" t="s">
        <v>49</v>
      </c>
      <c r="E25" s="34">
        <v>43725</v>
      </c>
      <c r="F25" s="34">
        <v>43725</v>
      </c>
      <c r="G25" s="35">
        <v>1</v>
      </c>
      <c r="H25" s="36">
        <f>IF(COUNTA('Seguimiento de proyectos'!$E25,'Seguimiento de proyectos'!$F25)&lt;&gt;2,"",DAYS360('Seguimiento de proyectos'!$E25,'Seguimiento de proyectos'!$F25,FALSE))</f>
        <v>0</v>
      </c>
      <c r="I25" s="37"/>
      <c r="J25" s="38"/>
      <c r="K25" s="39" t="str">
        <f>IFERROR(IF(SeguimientoDeProyectos[Trabajo real (en horas)]=0,"",IF(ABS((SeguimientoDeProyectos[[#This Row],[Trabajo real (en horas)]]-SeguimientoDeProyectos[[#This Row],[Trabajo estimado (en horas)]])/SeguimientoDeProyectos[[#This Row],[Trabajo estimado (en horas)]])&gt;PorcentajeMarca,1,0)),"")</f>
        <v/>
      </c>
      <c r="L25" s="35"/>
      <c r="M25" s="39" t="str">
        <f>IFERROR(IF(SeguimientoDeProyectos[Duración real (en días)]=0,"",IF(ABS((SeguimientoDeProyectos[[#This Row],[Duración real (en días)]]-SeguimientoDeProyectos[[#This Row],[Duración estimada (en días)]])/SeguimientoDeProyectos[[#This Row],[Duración estimada (en días)]])&gt;PorcentajeMarca,1,0)),"")</f>
        <v/>
      </c>
      <c r="N25" s="40" t="str">
        <f>IF(COUNTA('Seguimiento de proyectos'!$I25,'Seguimiento de proyectos'!$J25)&lt;&gt;2,"",DAYS360('Seguimiento de proyectos'!$I25,'Seguimiento de proyectos'!$J25,FALSE))</f>
        <v/>
      </c>
      <c r="O25" s="33"/>
    </row>
    <row r="26" spans="1:15" ht="30" customHeight="1" x14ac:dyDescent="0.3">
      <c r="B26" s="33" t="s">
        <v>48</v>
      </c>
      <c r="C26" s="33" t="s">
        <v>50</v>
      </c>
      <c r="D26" s="33" t="s">
        <v>49</v>
      </c>
      <c r="E26" s="34">
        <v>43732</v>
      </c>
      <c r="F26" s="34">
        <v>43732</v>
      </c>
      <c r="G26" s="35">
        <v>1</v>
      </c>
      <c r="H26" s="36">
        <f>IF(COUNTA('Seguimiento de proyectos'!$E26,'Seguimiento de proyectos'!$F26)&lt;&gt;2,"",DAYS360('Seguimiento de proyectos'!$E26,'Seguimiento de proyectos'!$F26,FALSE))</f>
        <v>0</v>
      </c>
      <c r="I26" s="37"/>
      <c r="J26" s="38"/>
      <c r="K26" s="39" t="str">
        <f>IFERROR(IF(SeguimientoDeProyectos[Trabajo real (en horas)]=0,"",IF(ABS((SeguimientoDeProyectos[[#This Row],[Trabajo real (en horas)]]-SeguimientoDeProyectos[[#This Row],[Trabajo estimado (en horas)]])/SeguimientoDeProyectos[[#This Row],[Trabajo estimado (en horas)]])&gt;PorcentajeMarca,1,0)),"")</f>
        <v/>
      </c>
      <c r="L26" s="35"/>
      <c r="M26" s="39" t="str">
        <f>IFERROR(IF(SeguimientoDeProyectos[Duración real (en días)]=0,"",IF(ABS((SeguimientoDeProyectos[[#This Row],[Duración real (en días)]]-SeguimientoDeProyectos[[#This Row],[Duración estimada (en días)]])/SeguimientoDeProyectos[[#This Row],[Duración estimada (en días)]])&gt;PorcentajeMarca,1,0)),"")</f>
        <v/>
      </c>
      <c r="N26" s="40" t="str">
        <f>IF(COUNTA('Seguimiento de proyectos'!$I26,'Seguimiento de proyectos'!$J26)&lt;&gt;2,"",DAYS360('Seguimiento de proyectos'!$I26,'Seguimiento de proyectos'!$J26,FALSE))</f>
        <v/>
      </c>
      <c r="O26" s="33"/>
    </row>
    <row r="27" spans="1:15" ht="30" customHeight="1" x14ac:dyDescent="0.3">
      <c r="B27" s="29"/>
      <c r="C27" s="29"/>
      <c r="D27" s="29"/>
      <c r="E27" s="30"/>
      <c r="F27" s="30"/>
      <c r="G27" s="31"/>
      <c r="H27" s="26"/>
      <c r="I27" s="27"/>
      <c r="J27" s="30"/>
      <c r="K27" s="28"/>
      <c r="L27" s="31"/>
      <c r="M27" s="28"/>
      <c r="N27" s="32"/>
      <c r="O27" s="29"/>
    </row>
  </sheetData>
  <conditionalFormatting sqref="L5:L7 L10:L24">
    <cfRule type="expression" dxfId="30" priority="22">
      <formula>(ABS((L5-G5))/G5)&gt;PorcentajeMarca</formula>
    </cfRule>
  </conditionalFormatting>
  <conditionalFormatting sqref="N5:N7 N10:N24">
    <cfRule type="expression" dxfId="29" priority="24">
      <formula>(ABS((N5-H5))/H5)&gt;PorcentajeMarca</formula>
    </cfRule>
  </conditionalFormatting>
  <conditionalFormatting sqref="L8">
    <cfRule type="expression" dxfId="28" priority="13">
      <formula>(ABS((L8-G8))/G8)&gt;PorcentajeMarca</formula>
    </cfRule>
  </conditionalFormatting>
  <conditionalFormatting sqref="N8">
    <cfRule type="expression" dxfId="27" priority="14">
      <formula>(ABS((N8-H8))/H8)&gt;PorcentajeMarca</formula>
    </cfRule>
  </conditionalFormatting>
  <conditionalFormatting sqref="L9">
    <cfRule type="expression" dxfId="26" priority="9">
      <formula>(ABS((L9-G9))/G9)&gt;PorcentajeMarca</formula>
    </cfRule>
  </conditionalFormatting>
  <conditionalFormatting sqref="N9">
    <cfRule type="expression" dxfId="25" priority="10">
      <formula>(ABS((N9-H9))/H9)&gt;PorcentajeMarca</formula>
    </cfRule>
  </conditionalFormatting>
  <conditionalFormatting sqref="L25">
    <cfRule type="expression" dxfId="24" priority="5">
      <formula>(ABS((L25-G25))/G25)&gt;PorcentajeMarca</formula>
    </cfRule>
  </conditionalFormatting>
  <conditionalFormatting sqref="N25">
    <cfRule type="expression" dxfId="23" priority="6">
      <formula>(ABS((N25-H25))/H25)&gt;PorcentajeMarca</formula>
    </cfRule>
  </conditionalFormatting>
  <conditionalFormatting sqref="L26">
    <cfRule type="expression" dxfId="22" priority="1">
      <formula>(ABS((L26-G26))/G26)&gt;PorcentajeMarca</formula>
    </cfRule>
  </conditionalFormatting>
  <conditionalFormatting sqref="N26">
    <cfRule type="expression" dxfId="21" priority="2">
      <formula>(ABS((N26-H26))/H26)&gt;PorcentajeMarca</formula>
    </cfRule>
  </conditionalFormatting>
  <dataValidations count="18">
    <dataValidation allowBlank="1" showInputMessage="1" prompt="Indique los proyectos en la hoja de seguimiento de proyectos. Defina el porcentaje superior/inferior para D2. El trabajo real en horas y la duración real en días resaltarán los valores superior/inferior en negrita roja, y una bandera en K y M." sqref="A1"/>
    <dataValidation allowBlank="1" showInputMessage="1" showErrorMessage="1" prompt="El porcentaje superior o inferior personalizable usado para resaltar el trabajo real en horas y días en la tabla del proyecto que están por encima o por debajo de este número." sqref="D2"/>
    <dataValidation allowBlank="1" showInputMessage="1" showErrorMessage="1" prompt="Escriba en esta columna los nombres de proyecto" sqref="B4"/>
    <dataValidation allowBlank="1" showInputMessage="1" showErrorMessage="1" prompt="Seleccione en esta columna el nombre de categoría de la lista desplegable de cada celda. Las opciones de esta lista se definen en la hoja de configuración. Presione ALT+FLECHA ABAJO para recorrer la lista y ENTRAR para seleccionar." sqref="C4"/>
    <dataValidation allowBlank="1" showInputMessage="1" showErrorMessage="1" prompt="Seleccione el nombre del empleado en la lista desplegable en cada celda de esta columna. Las opciones se definen en la hoja de cálculo de configuración. Presione ALT+FLECHA ABAJO para ir a la lista y, después, presione ENTRAR para realizar una selección." sqref="D4"/>
    <dataValidation allowBlank="1" showInputMessage="1" showErrorMessage="1" prompt="Especifique en esta columna la fecha de inicio estimada del proyecto." sqref="E4"/>
    <dataValidation allowBlank="1" showInputMessage="1" showErrorMessage="1" prompt="Especifique en esta columna la fecha de finalización estimada del proyecto." sqref="F4"/>
    <dataValidation allowBlank="1" showInputMessage="1" showErrorMessage="1" prompt="Especifique el trabajo estimado del proyecto en horas." sqref="G4"/>
    <dataValidation allowBlank="1" showInputMessage="1" showErrorMessage="1" prompt="Especifique en esta columna la duración estimada del proyecto en días." sqref="H4"/>
    <dataValidation allowBlank="1" showInputMessage="1" showErrorMessage="1" prompt="Especifique en esta columna la fecha de inicio real del proyecto." sqref="I4"/>
    <dataValidation allowBlank="1" showInputMessage="1" showErrorMessage="1" prompt="Especifique en esta columna la fecha de finalización real del proyecto." sqref="J4"/>
    <dataValidation allowBlank="1" showInputMessage="1" showErrorMessage="1" prompt="Bandera de trabajo real sup./inf. (horas) del título de tabla de proyectos. Los valores de L que cumplen el límite sup./inf. generan una bandera en cada celda de la columna. Las celdas en blanco indican que los valores no cumplen el límite sup./inf." sqref="K4"/>
    <dataValidation allowBlank="1" showInputMessage="1" showErrorMessage="1" prompt="Bandera de duración real sup./inf. (días) del título de tabla de proyectos. Los valores de N que cumplen el límite sup./inf. generan una bandera en cada celda de la columna. Las celdas en blanco indican que los valores no cumplen el límite sup./inf." sqref="M4"/>
    <dataValidation allowBlank="1" showInputMessage="1" showErrorMessage="1" prompt="Escriba el trabajo real del proyecto en horas. Los valores que cumplen los criterios de límite superior o inferior se resaltan en rojo y en negrita, y generan un icono de bandera en cada celda en la columna K de la izquierda." sqref="L4"/>
    <dataValidation allowBlank="1" showInputMessage="1" showErrorMessage="1" prompt="Escriba la duración del proyecto real en días. Los valores que cumplen los criterios de límite superior o inferior se resaltan en rojo y en negrita, y generan un icono de bandera en cada celda en la columna M de la izquierda." sqref="N4"/>
    <dataValidation allowBlank="1" showInputMessage="1" showErrorMessage="1" prompt="Escriba en esta columna las notas para los proyectos." sqref="O4"/>
    <dataValidation type="list" allowBlank="1" showInputMessage="1" showErrorMessage="1" error="Seleccione una categoría de la lista o cree una categoría para mostrarla en esta lista desde la hoja de cálculo de configuración." sqref="C5:C26">
      <formula1>ListaDeCategorías</formula1>
    </dataValidation>
    <dataValidation type="list" allowBlank="1" showInputMessage="1" showErrorMessage="1" error="Seleccione un empleado de la lista o cree un empleado para mostrarlo en esta lista desde la hoja de cálculo de configuración." sqref="D5:D26">
      <formula1>ListaDeEmpleados</formula1>
    </dataValidation>
  </dataValidations>
  <printOptions horizontalCentered="1"/>
  <pageMargins left="0.25" right="0.25" top="0.5" bottom="0.5" header="0.3" footer="0.3"/>
  <pageSetup paperSize="9" scale="52"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5" id="{97F5C891-934E-4A6A-9794-8D9EC210A0C1}">
            <x14:iconSet custom="1">
              <x14:cfvo type="percent">
                <xm:f>0</xm:f>
              </x14:cfvo>
              <x14:cfvo type="num">
                <xm:f>0</xm:f>
              </x14:cfvo>
              <x14:cfvo type="num">
                <xm:f>1</xm:f>
              </x14:cfvo>
              <x14:cfIcon iconSet="NoIcons" iconId="0"/>
              <x14:cfIcon iconSet="NoIcons" iconId="0"/>
              <x14:cfIcon iconSet="3Flags" iconId="0"/>
            </x14:iconSet>
          </x14:cfRule>
          <xm:sqref>K8</xm:sqref>
        </x14:conditionalFormatting>
        <x14:conditionalFormatting xmlns:xm="http://schemas.microsoft.com/office/excel/2006/main">
          <x14:cfRule type="iconSet" priority="16" id="{59DAD741-96EE-4524-81F3-5C74A995E026}">
            <x14:iconSet custom="1">
              <x14:cfvo type="percent">
                <xm:f>0</xm:f>
              </x14:cfvo>
              <x14:cfvo type="num">
                <xm:f>0</xm:f>
              </x14:cfvo>
              <x14:cfvo type="num">
                <xm:f>1</xm:f>
              </x14:cfvo>
              <x14:cfIcon iconSet="NoIcons" iconId="0"/>
              <x14:cfIcon iconSet="NoIcons" iconId="0"/>
              <x14:cfIcon iconSet="3Flags" iconId="0"/>
            </x14:iconSet>
          </x14:cfRule>
          <xm:sqref>M8</xm:sqref>
        </x14:conditionalFormatting>
        <x14:conditionalFormatting xmlns:xm="http://schemas.microsoft.com/office/excel/2006/main">
          <x14:cfRule type="iconSet" priority="11" id="{455F4F72-AC6E-4B50-BED6-9DF39093D2C5}">
            <x14:iconSet custom="1">
              <x14:cfvo type="percent">
                <xm:f>0</xm:f>
              </x14:cfvo>
              <x14:cfvo type="num">
                <xm:f>0</xm:f>
              </x14:cfvo>
              <x14:cfvo type="num">
                <xm:f>1</xm:f>
              </x14:cfvo>
              <x14:cfIcon iconSet="NoIcons" iconId="0"/>
              <x14:cfIcon iconSet="NoIcons" iconId="0"/>
              <x14:cfIcon iconSet="3Flags" iconId="0"/>
            </x14:iconSet>
          </x14:cfRule>
          <xm:sqref>K9</xm:sqref>
        </x14:conditionalFormatting>
        <x14:conditionalFormatting xmlns:xm="http://schemas.microsoft.com/office/excel/2006/main">
          <x14:cfRule type="iconSet" priority="12" id="{0CC0C0A4-7FD4-4DA1-930C-9F9BEFEFEB72}">
            <x14:iconSet custom="1">
              <x14:cfvo type="percent">
                <xm:f>0</xm:f>
              </x14:cfvo>
              <x14:cfvo type="num">
                <xm:f>0</xm:f>
              </x14:cfvo>
              <x14:cfvo type="num">
                <xm:f>1</xm:f>
              </x14:cfvo>
              <x14:cfIcon iconSet="NoIcons" iconId="0"/>
              <x14:cfIcon iconSet="NoIcons" iconId="0"/>
              <x14:cfIcon iconSet="3Flags" iconId="0"/>
            </x14:iconSet>
          </x14:cfRule>
          <xm:sqref>M9</xm:sqref>
        </x14:conditionalFormatting>
        <x14:conditionalFormatting xmlns:xm="http://schemas.microsoft.com/office/excel/2006/main">
          <x14:cfRule type="iconSet" priority="7" id="{80C72868-A255-42B8-B93F-4380BF14581E}">
            <x14:iconSet custom="1">
              <x14:cfvo type="percent">
                <xm:f>0</xm:f>
              </x14:cfvo>
              <x14:cfvo type="num">
                <xm:f>0</xm:f>
              </x14:cfvo>
              <x14:cfvo type="num">
                <xm:f>1</xm:f>
              </x14:cfvo>
              <x14:cfIcon iconSet="NoIcons" iconId="0"/>
              <x14:cfIcon iconSet="NoIcons" iconId="0"/>
              <x14:cfIcon iconSet="3Flags" iconId="0"/>
            </x14:iconSet>
          </x14:cfRule>
          <xm:sqref>K25</xm:sqref>
        </x14:conditionalFormatting>
        <x14:conditionalFormatting xmlns:xm="http://schemas.microsoft.com/office/excel/2006/main">
          <x14:cfRule type="iconSet" priority="8" id="{3C057907-9DB0-4088-8DDD-6A5CB2441A5A}">
            <x14:iconSet custom="1">
              <x14:cfvo type="percent">
                <xm:f>0</xm:f>
              </x14:cfvo>
              <x14:cfvo type="num">
                <xm:f>0</xm:f>
              </x14:cfvo>
              <x14:cfvo type="num">
                <xm:f>1</xm:f>
              </x14:cfvo>
              <x14:cfIcon iconSet="NoIcons" iconId="0"/>
              <x14:cfIcon iconSet="NoIcons" iconId="0"/>
              <x14:cfIcon iconSet="3Flags" iconId="0"/>
            </x14:iconSet>
          </x14:cfRule>
          <xm:sqref>M25</xm:sqref>
        </x14:conditionalFormatting>
        <x14:conditionalFormatting xmlns:xm="http://schemas.microsoft.com/office/excel/2006/main">
          <x14:cfRule type="iconSet" priority="3" id="{F082B105-73F9-4498-B284-7572D5D090A2}">
            <x14:iconSet custom="1">
              <x14:cfvo type="percent">
                <xm:f>0</xm:f>
              </x14:cfvo>
              <x14:cfvo type="num">
                <xm:f>0</xm:f>
              </x14:cfvo>
              <x14:cfvo type="num">
                <xm:f>1</xm:f>
              </x14:cfvo>
              <x14:cfIcon iconSet="NoIcons" iconId="0"/>
              <x14:cfIcon iconSet="NoIcons" iconId="0"/>
              <x14:cfIcon iconSet="3Flags" iconId="0"/>
            </x14:iconSet>
          </x14:cfRule>
          <xm:sqref>K26</xm:sqref>
        </x14:conditionalFormatting>
        <x14:conditionalFormatting xmlns:xm="http://schemas.microsoft.com/office/excel/2006/main">
          <x14:cfRule type="iconSet" priority="4" id="{668D7A0D-C0E7-463E-B61B-06EA09327A96}">
            <x14:iconSet custom="1">
              <x14:cfvo type="percent">
                <xm:f>0</xm:f>
              </x14:cfvo>
              <x14:cfvo type="num">
                <xm:f>0</xm:f>
              </x14:cfvo>
              <x14:cfvo type="num">
                <xm:f>1</xm:f>
              </x14:cfvo>
              <x14:cfIcon iconSet="NoIcons" iconId="0"/>
              <x14:cfIcon iconSet="NoIcons" iconId="0"/>
              <x14:cfIcon iconSet="3Flags" iconId="0"/>
            </x14:iconSet>
          </x14:cfRule>
          <xm:sqref>M26</xm:sqref>
        </x14:conditionalFormatting>
        <x14:conditionalFormatting xmlns:xm="http://schemas.microsoft.com/office/excel/2006/main">
          <x14:cfRule type="iconSet" priority="77"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K5:K7 K10:K24</xm:sqref>
        </x14:conditionalFormatting>
        <x14:conditionalFormatting xmlns:xm="http://schemas.microsoft.com/office/excel/2006/main">
          <x14:cfRule type="iconSet" priority="80"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M5:M7 M10:M24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B1:C11"/>
  <sheetViews>
    <sheetView showGridLines="0" zoomScaleNormal="100" workbookViewId="0">
      <pane ySplit="4" topLeftCell="A5" activePane="bottomLeft" state="frozen"/>
      <selection pane="bottomLeft" activeCell="C5" sqref="C5"/>
    </sheetView>
  </sheetViews>
  <sheetFormatPr baseColWidth="10" defaultColWidth="9" defaultRowHeight="30" customHeight="1" x14ac:dyDescent="0.3"/>
  <cols>
    <col min="1" max="1" width="2.625" customWidth="1"/>
    <col min="2" max="3" width="25.625" customWidth="1"/>
    <col min="4" max="4" width="2.625" customWidth="1"/>
  </cols>
  <sheetData>
    <row r="1" spans="2:3" ht="65.099999999999994" customHeight="1" x14ac:dyDescent="0.3">
      <c r="B1" s="7" t="s">
        <v>21</v>
      </c>
    </row>
    <row r="2" spans="2:3" ht="20.25" customHeight="1" x14ac:dyDescent="0.3"/>
    <row r="3" spans="2:3" ht="20.25" customHeight="1" x14ac:dyDescent="0.3"/>
    <row r="4" spans="2:3" ht="49.5" customHeight="1" x14ac:dyDescent="0.3">
      <c r="B4" s="22" t="s">
        <v>22</v>
      </c>
      <c r="C4" s="22" t="s">
        <v>23</v>
      </c>
    </row>
    <row r="5" spans="2:3" ht="30" customHeight="1" x14ac:dyDescent="0.3">
      <c r="B5" s="8" t="s">
        <v>50</v>
      </c>
      <c r="C5" s="8" t="s">
        <v>25</v>
      </c>
    </row>
    <row r="6" spans="2:3" ht="45" customHeight="1" x14ac:dyDescent="0.3">
      <c r="B6" s="8" t="s">
        <v>29</v>
      </c>
      <c r="C6" s="8" t="s">
        <v>26</v>
      </c>
    </row>
    <row r="7" spans="2:3" ht="30" customHeight="1" x14ac:dyDescent="0.3">
      <c r="B7" s="8" t="s">
        <v>30</v>
      </c>
      <c r="C7" s="8" t="s">
        <v>27</v>
      </c>
    </row>
    <row r="8" spans="2:3" ht="30" customHeight="1" x14ac:dyDescent="0.3">
      <c r="B8" s="25" t="s">
        <v>31</v>
      </c>
      <c r="C8" s="8"/>
    </row>
    <row r="9" spans="2:3" ht="30" customHeight="1" x14ac:dyDescent="0.3">
      <c r="B9" s="8" t="s">
        <v>32</v>
      </c>
      <c r="C9" s="23"/>
    </row>
    <row r="10" spans="2:3" ht="30" customHeight="1" x14ac:dyDescent="0.3">
      <c r="B10" s="24"/>
      <c r="C10" s="8"/>
    </row>
    <row r="11" spans="2:3" ht="30" customHeight="1" x14ac:dyDescent="0.3">
      <c r="B11" s="15"/>
    </row>
  </sheetData>
  <dataValidations count="3">
    <dataValidation allowBlank="1" showInputMessage="1" prompt="The setup worksheet contains a customizable list of project categories and employee names. These lists are used as dropdown lists in the project tracker worksheet. The lists do not need the same number of items between them " sqref="A1"/>
    <dataValidation allowBlank="1" showInputMessage="1" showErrorMessage="1" prompt="Escriba los nombres de los empleados en esta columna, que se usarán como opciones en la lista desplegable Asignado a de la hoja de cálculo de seguimiento de proyectos." sqref="C4"/>
    <dataValidation allowBlank="1" showInputMessage="1" showErrorMessage="1" prompt="Escriba las categorías de proyectos en esta columna, que se usarán como opciones en la lista desplegable Categoría de la hoja de cálculo de seguimiento de proyectos." sqref="B4"/>
  </dataValidations>
  <pageMargins left="0.7" right="0.7" top="0.75" bottom="0.75" header="0.3" footer="0.3"/>
  <pageSetup paperSize="9" fitToHeight="0"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Seguimiento de proyectos</vt:lpstr>
      <vt:lpstr>Configuración</vt:lpstr>
      <vt:lpstr>ListaDeCategorías</vt:lpstr>
      <vt:lpstr>ListaDeEmpleados</vt:lpstr>
      <vt:lpstr>PorcentajeMarca</vt:lpstr>
      <vt:lpstr>TítuloDeColumna1</vt:lpstr>
      <vt:lpstr>TítuloDeColumna2</vt:lpstr>
      <vt:lpstr>'Seguimiento de proyectos'!Títulos_a_imprimir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Alvarado</dc:creator>
  <cp:lastModifiedBy>Alvarado</cp:lastModifiedBy>
  <dcterms:created xsi:type="dcterms:W3CDTF">2016-08-03T05:15:41Z</dcterms:created>
  <dcterms:modified xsi:type="dcterms:W3CDTF">2019-09-11T00:57:10Z</dcterms:modified>
</cp:coreProperties>
</file>