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varado\Documents\GitHub\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H36" i="1" l="1"/>
  <c r="K36" i="1"/>
  <c r="L36" i="1"/>
  <c r="H45" i="1" l="1"/>
  <c r="L45" i="1"/>
  <c r="K45" i="1" s="1"/>
  <c r="H46" i="1"/>
  <c r="L46" i="1"/>
  <c r="K46" i="1" s="1"/>
  <c r="H47" i="1"/>
  <c r="K47" i="1"/>
  <c r="L47" i="1"/>
  <c r="H48" i="1"/>
  <c r="L48" i="1"/>
  <c r="H39" i="1"/>
  <c r="L39" i="1"/>
  <c r="H40" i="1"/>
  <c r="L40" i="1"/>
  <c r="H41" i="1"/>
  <c r="L41" i="1"/>
  <c r="H42" i="1"/>
  <c r="L42" i="1"/>
  <c r="H43" i="1"/>
  <c r="L43" i="1"/>
  <c r="H44" i="1"/>
  <c r="L44" i="1"/>
  <c r="L30" i="1"/>
  <c r="H31" i="1"/>
  <c r="L31" i="1"/>
  <c r="H32" i="1"/>
  <c r="L32" i="1"/>
  <c r="H33" i="1"/>
  <c r="L33" i="1"/>
  <c r="H34" i="1"/>
  <c r="L34" i="1"/>
  <c r="H35" i="1"/>
  <c r="L35" i="1"/>
  <c r="H37" i="1"/>
  <c r="L37" i="1"/>
  <c r="H38" i="1"/>
  <c r="L38" i="1"/>
  <c r="H30" i="1"/>
  <c r="H29" i="1"/>
  <c r="H28" i="1"/>
  <c r="H27" i="1"/>
  <c r="H26" i="1"/>
  <c r="K26" i="1"/>
  <c r="K27" i="1"/>
  <c r="K28" i="1"/>
  <c r="K29" i="1"/>
  <c r="K44" i="1" l="1"/>
  <c r="K43" i="1"/>
  <c r="K39" i="1"/>
  <c r="K48" i="1"/>
  <c r="K42" i="1"/>
  <c r="K41" i="1"/>
  <c r="K40" i="1"/>
  <c r="K30" i="1"/>
  <c r="K38" i="1"/>
  <c r="K37" i="1"/>
  <c r="K35" i="1"/>
  <c r="K34" i="1"/>
  <c r="K33" i="1"/>
  <c r="K32" i="1"/>
  <c r="K31" i="1"/>
  <c r="L10" i="1"/>
  <c r="L25" i="1" l="1"/>
  <c r="H25" i="1"/>
  <c r="H24" i="1"/>
  <c r="L24" i="1"/>
  <c r="H23" i="1"/>
  <c r="L23" i="1"/>
  <c r="H20" i="1"/>
  <c r="L20" i="1"/>
  <c r="H21" i="1"/>
  <c r="L21" i="1"/>
  <c r="H22" i="1"/>
  <c r="L22" i="1"/>
  <c r="H14" i="1"/>
  <c r="L14" i="1"/>
  <c r="H15" i="1"/>
  <c r="L15" i="1"/>
  <c r="H16" i="1"/>
  <c r="L16" i="1"/>
  <c r="H17" i="1"/>
  <c r="L17" i="1"/>
  <c r="H19" i="1"/>
  <c r="L19" i="1"/>
  <c r="H18" i="1"/>
  <c r="L18" i="1"/>
  <c r="H9" i="1"/>
  <c r="H8" i="1"/>
  <c r="K18" i="1" l="1"/>
  <c r="K19" i="1"/>
  <c r="K17" i="1"/>
  <c r="K16" i="1"/>
  <c r="K14" i="1"/>
  <c r="K22" i="1"/>
  <c r="K21" i="1"/>
  <c r="K20" i="1"/>
  <c r="K23" i="1"/>
  <c r="K24" i="1"/>
  <c r="K25" i="1"/>
  <c r="K15" i="1"/>
  <c r="L9" i="1"/>
  <c r="K9" i="1" s="1"/>
  <c r="L8" i="1"/>
  <c r="K8" i="1" s="1"/>
  <c r="H13" i="1" l="1"/>
  <c r="L13" i="1"/>
  <c r="K13" i="1" l="1"/>
  <c r="J11" i="1"/>
  <c r="J7" i="1"/>
  <c r="J5" i="1"/>
  <c r="I11" i="1"/>
  <c r="I7" i="1"/>
  <c r="I5" i="1"/>
  <c r="L11" i="1" l="1"/>
  <c r="L6" i="1"/>
  <c r="L7" i="1"/>
  <c r="L12" i="1"/>
  <c r="F5" i="1"/>
  <c r="E5" i="1"/>
  <c r="E11" i="1"/>
  <c r="F11" i="1" l="1"/>
  <c r="E7" i="1"/>
  <c r="F7" i="1"/>
  <c r="H12" i="1" l="1"/>
  <c r="K12" i="1" s="1"/>
  <c r="H11" i="1"/>
  <c r="K11" i="1" s="1"/>
  <c r="K10" i="1"/>
  <c r="H7" i="1"/>
  <c r="K7" i="1" s="1"/>
  <c r="H6" i="1"/>
  <c r="K6" i="1" s="1"/>
  <c r="H5" i="1"/>
  <c r="L5" i="1" l="1"/>
  <c r="K5" i="1" s="1"/>
</calcChain>
</file>

<file path=xl/sharedStrings.xml><?xml version="1.0" encoding="utf-8"?>
<sst xmlns="http://schemas.openxmlformats.org/spreadsheetml/2006/main" count="164" uniqueCount="70">
  <si>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</si>
  <si>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</si>
  <si>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</si>
  <si>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</si>
  <si>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</si>
  <si>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</si>
  <si>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</si>
  <si>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</si>
  <si>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</si>
  <si>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</si>
  <si>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</si>
  <si>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</si>
  <si>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</si>
  <si>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</si>
  <si>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</si>
  <si>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</si>
  <si>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</si>
  <si>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</si>
  <si>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</si>
  <si>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</si>
  <si>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</si>
  <si>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</si>
  <si>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</si>
  <si>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</si>
  <si>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</si>
  <si>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</si>
  <si>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</si>
  <si>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</si>
  <si>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</si>
  <si>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</si>
  <si>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</si>
  <si>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</si>
  <si>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</si>
  <si>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</si>
  <si>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</si>
  <si>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</si>
  <si>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</si>
  <si>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</si>
  <si>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</si>
  <si>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</si>
  <si>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</si>
  <si>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</si>
  <si>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</si>
  <si>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</si>
  <si>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</si>
  <si>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</si>
  <si>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</si>
  <si>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</si>
  <si>
    <t>Maquetado inicial del sitio mediante plantillas blade (Parte del administrador)</t>
  </si>
  <si>
    <t>Maquetado inicial del sitio mediante plantillas blade (Parte del Cliente)</t>
  </si>
  <si>
    <t>Finalizado</t>
  </si>
  <si>
    <t>listado de precios, Prooveedores y productos de Jala,Nayarit</t>
  </si>
  <si>
    <t xml:space="preserve">Colorimetria del sitio (Incluir los colores al  sitio) </t>
  </si>
  <si>
    <t>Creación de banner (Incluidos en los sitios)</t>
  </si>
  <si>
    <t>Quitar Fondo a los productos que se ofertaran en el sitio</t>
  </si>
  <si>
    <t>Programación de login de usuario</t>
  </si>
  <si>
    <t>Programación de Alta Productos</t>
  </si>
  <si>
    <t>Programacion de Modificar Productos (Listado de todos los productos para modificar)</t>
  </si>
  <si>
    <t>Programación Modificar Producto</t>
  </si>
  <si>
    <t>Llenado de productos en la base de datos</t>
  </si>
  <si>
    <t>Programación de index</t>
  </si>
  <si>
    <t>Programación de log out</t>
  </si>
  <si>
    <t>Programación de  Vista Producto</t>
  </si>
  <si>
    <t>Programación de sistema de bonificaciones</t>
  </si>
  <si>
    <t xml:space="preserve"> Programacion de Carrito de compras y temporal de compras</t>
  </si>
  <si>
    <t>Programación de Compra Producto (Selecciona domicilio de envio, tipo de pago etc)</t>
  </si>
  <si>
    <t>Programacion de metodos de pago</t>
  </si>
  <si>
    <t>Programacion de ver envios (Listado de compras del usuario y estatus que se encuentra)</t>
  </si>
  <si>
    <t>Programacion de pedidos (Listado para ver los pedidos de usuarios y cambiar su status)</t>
  </si>
  <si>
    <t>Programación de indexAdministrador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</si>
</sst>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9">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4" tint="0.39997558519241921"/>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55">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0" fillId="6" borderId="0" xfId="0" applyFill="1" applyProtection="1">
      <alignment vertical="center"/>
    </xf>
    <xf numFmtId="0" fontId="0" fillId="5" borderId="0" xfId="0" applyFill="1" applyProtection="1">
      <alignment vertical="center"/>
    </xf>
    <xf numFmtId="3" fontId="11" fillId="2" borderId="6" xfId="15" applyNumberFormat="1" applyFont="1" applyFill="1" applyAlignment="1">
      <alignment horizontal="left" vertical="center" indent="1"/>
    </xf>
    <xf numFmtId="14" fontId="13" fillId="0" borderId="5" xfId="13" applyNumberFormat="1" applyFont="1" applyFill="1" applyAlignment="1">
      <alignment horizontal="left" vertical="center" indent="2"/>
    </xf>
    <xf numFmtId="164" fontId="14" fillId="0" borderId="4" xfId="12" applyNumberFormat="1" applyFont="1" applyFill="1" applyAlignment="1">
      <alignment horizontal="right" vertical="center"/>
    </xf>
    <xf numFmtId="0" fontId="11" fillId="7" borderId="0" xfId="5" applyNumberFormat="1" applyFont="1" applyFill="1" applyBorder="1" applyAlignment="1">
      <alignment horizontal="left" vertical="center" wrapText="1" indent="1"/>
    </xf>
    <xf numFmtId="14" fontId="13" fillId="7" borderId="0" xfId="8" applyNumberFormat="1" applyFont="1" applyFill="1" applyBorder="1" applyAlignment="1">
      <alignment horizontal="right" vertical="center" indent="2"/>
    </xf>
    <xf numFmtId="3" fontId="11" fillId="7" borderId="0" xfId="4" applyNumberFormat="1" applyFont="1" applyFill="1" applyBorder="1" applyAlignment="1">
      <alignment horizontal="left" vertical="center" indent="1"/>
    </xf>
    <xf numFmtId="14" fontId="13" fillId="7" borderId="5" xfId="13" applyNumberFormat="1" applyFont="1" applyFill="1" applyAlignment="1">
      <alignment horizontal="left" vertical="center" indent="2"/>
    </xf>
    <xf numFmtId="164" fontId="14" fillId="7" borderId="4" xfId="12" applyNumberFormat="1" applyFont="1" applyFill="1" applyAlignment="1">
      <alignment horizontal="right" vertical="center"/>
    </xf>
    <xf numFmtId="0" fontId="0" fillId="7" borderId="0" xfId="0" applyFill="1" applyProtection="1">
      <alignment vertical="center"/>
    </xf>
    <xf numFmtId="0" fontId="11" fillId="8" borderId="0" xfId="5" applyNumberFormat="1" applyFont="1" applyFill="1" applyBorder="1" applyAlignment="1">
      <alignment horizontal="left" vertical="center" wrapText="1" indent="1"/>
    </xf>
    <xf numFmtId="14" fontId="7" fillId="8" borderId="0" xfId="8" applyNumberFormat="1" applyFont="1" applyFill="1" applyBorder="1" applyAlignment="1">
      <alignment horizontal="right" vertical="center" indent="2"/>
    </xf>
    <xf numFmtId="3" fontId="11" fillId="8" borderId="0" xfId="4" applyNumberFormat="1" applyFont="1" applyFill="1" applyBorder="1" applyAlignment="1">
      <alignment horizontal="left" vertical="center" indent="1"/>
    </xf>
    <xf numFmtId="3" fontId="11" fillId="8" borderId="6" xfId="15" applyNumberFormat="1" applyFont="1" applyFill="1" applyAlignment="1">
      <alignment horizontal="left" vertical="center" indent="1"/>
    </xf>
    <xf numFmtId="164" fontId="14" fillId="8" borderId="4" xfId="12" applyNumberFormat="1" applyFont="1" applyFill="1" applyAlignment="1">
      <alignment horizontal="right" vertical="center"/>
    </xf>
    <xf numFmtId="3" fontId="11" fillId="8" borderId="0" xfId="14" applyNumberFormat="1" applyFont="1" applyFill="1" applyBorder="1" applyAlignment="1">
      <alignment horizontal="left" vertical="center" indent="1"/>
    </xf>
    <xf numFmtId="14" fontId="13" fillId="0" borderId="0" xfId="8" applyNumberFormat="1" applyFont="1" applyBorder="1" applyAlignment="1">
      <alignment horizontal="right" vertical="center" indent="2"/>
    </xf>
    <xf numFmtId="3" fontId="11" fillId="2" borderId="0" xfId="14" applyNumberFormat="1" applyFont="1" applyFill="1" applyAlignment="1">
      <alignment horizontal="left" vertical="center" indent="1"/>
    </xf>
    <xf numFmtId="0" fontId="11" fillId="0" borderId="0" xfId="5" applyNumberFormat="1" applyFont="1" applyAlignment="1" applyProtection="1">
      <alignment horizontal="left" vertical="center" wrapText="1" indent="1"/>
    </xf>
    <xf numFmtId="14" fontId="13" fillId="0" borderId="0" xfId="8" applyNumberFormat="1" applyFont="1" applyAlignment="1" applyProtection="1">
      <alignment horizontal="right" vertical="center" indent="2"/>
    </xf>
    <xf numFmtId="3" fontId="11" fillId="0" borderId="0" xfId="4" applyNumberFormat="1" applyFont="1" applyAlignment="1" applyProtection="1">
      <alignment horizontal="left" vertical="center" indent="1"/>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26">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25"/>
      <tableStyleElement type="headerRow" dxfId="24"/>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M49" totalsRowShown="0" headerRowDxfId="18" tableBorderDxfId="17">
  <autoFilter ref="B4:M49">
    <filterColumn colId="1">
      <filters>
        <filter val="Categoría 2"/>
        <filter val="Categoría 4"/>
        <filter val="Categoría 5"/>
      </filters>
    </filterColumn>
  </autoFilter>
  <tableColumns count="12">
    <tableColumn id="1" name="Actividad" dataDxfId="16" dataCellStyle="Texto"/>
    <tableColumn id="2" name="Categoría" dataDxfId="15" dataCellStyle="Texto"/>
    <tableColumn id="3" name="Asignado a" dataDxfId="14" dataCellStyle="Texto"/>
    <tableColumn id="4" name="Estimado_x000a_Inicio" dataDxfId="13" dataCellStyle="Fecha"/>
    <tableColumn id="5" name="Estimado _x000a_Finalización" dataDxfId="12" dataCellStyle="Fecha"/>
    <tableColumn id="6" name="Trabajo estimado (en horas)" dataDxfId="11" dataCellStyle="Números"/>
    <tableColumn id="7" name="Duración estimada (en días)" dataDxfId="10" dataCellStyle="Duración estimada">
      <calculatedColumnFormula>IF(COUNTA('Seguimiento de proyectos'!$E5,'Seguimiento de proyectos'!$F5)&lt;&gt;2,"",DAYS360('Seguimiento de proyectos'!$E5,'Seguimiento de proyectos'!$F5,FALSE))</calculatedColumnFormula>
    </tableColumn>
    <tableColumn id="8" name="Real _x000a_Inicio" dataDxfId="9" dataCellStyle="Inicio real"/>
    <tableColumn id="9" name="Real_x000a_Finalización" dataDxfId="8" dataCellStyle="Fecha"/>
    <tableColumn id="12" name="Icono de bandera para duración real superior o inferior (en días)" dataDxfId="7"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6" dataCellStyle="Columna gris">
      <calculatedColumnFormula>IF(COUNTA('Seguimiento de proyectos'!$I5,'Seguimiento de proyectos'!$J5)&lt;&gt;2,"",DAYS360('Seguimiento de proyectos'!$I5,'Seguimiento de proyectos'!$J5,FALSE))</calculatedColumnFormula>
    </tableColumn>
    <tableColumn id="14" name="Notas" dataDxfId="5"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4" dataDxfId="3" tableBorderDxfId="2" headerRowCellStyle="Título 2" dataCellStyle="Texto">
  <autoFilter ref="B4:C10"/>
  <tableColumns count="2">
    <tableColumn id="1" name="Nombre de categoría" dataDxfId="1" dataCellStyle="Texto"/>
    <tableColumn id="2" name="Nombre del empleado" dataDxfId="0"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M49"/>
  <sheetViews>
    <sheetView showGridLines="0" tabSelected="1" topLeftCell="D1" zoomScale="96" zoomScaleNormal="96" workbookViewId="0">
      <pane ySplit="4" topLeftCell="A15" activePane="bottomLeft" state="frozen"/>
      <selection pane="bottomLeft" activeCell="K18" sqref="K18"/>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1" customWidth="1"/>
    <col min="12" max="12" width="13" style="1" customWidth="1"/>
    <col min="13" max="13" width="17.75" style="1" customWidth="1"/>
    <col min="14" max="14" width="2.625" style="1" customWidth="1"/>
    <col min="15" max="16384" width="9" style="1"/>
  </cols>
  <sheetData>
    <row r="1" spans="1:13" ht="65.099999999999994" customHeight="1" x14ac:dyDescent="0.3">
      <c r="B1" s="6" t="s">
        <v>47</v>
      </c>
      <c r="C1"/>
    </row>
    <row r="2" spans="1:13" ht="20.25" customHeight="1" x14ac:dyDescent="0.3">
      <c r="A2" s="3"/>
      <c r="B2" s="6"/>
      <c r="C2" s="4" t="s">
        <v>3</v>
      </c>
      <c r="D2" s="5">
        <v>0.25</v>
      </c>
    </row>
    <row r="3" spans="1:13" ht="20.25" customHeight="1" x14ac:dyDescent="0.3">
      <c r="G3"/>
      <c r="H3"/>
    </row>
    <row r="4" spans="1:13" ht="54.95" customHeight="1" x14ac:dyDescent="0.3">
      <c r="B4" s="16" t="s">
        <v>30</v>
      </c>
      <c r="C4" s="16" t="s">
        <v>4</v>
      </c>
      <c r="D4" s="16" t="s">
        <v>7</v>
      </c>
      <c r="E4" s="17" t="s">
        <v>10</v>
      </c>
      <c r="F4" s="17" t="s">
        <v>11</v>
      </c>
      <c r="G4" s="18" t="s">
        <v>12</v>
      </c>
      <c r="H4" s="19" t="s">
        <v>13</v>
      </c>
      <c r="I4" s="20" t="s">
        <v>14</v>
      </c>
      <c r="J4" s="17" t="s">
        <v>15</v>
      </c>
      <c r="K4" s="21" t="s">
        <v>16</v>
      </c>
      <c r="L4" s="18" t="s">
        <v>17</v>
      </c>
      <c r="M4" s="16" t="s">
        <v>18</v>
      </c>
    </row>
    <row r="5" spans="1:13" ht="30" hidden="1" customHeight="1" x14ac:dyDescent="0.3">
      <c r="B5" s="8" t="s">
        <v>0</v>
      </c>
      <c r="C5" s="8" t="s">
        <v>5</v>
      </c>
      <c r="D5" s="8" t="s">
        <v>8</v>
      </c>
      <c r="E5" s="9">
        <f ca="1">TODAY()-65</f>
        <v>43667</v>
      </c>
      <c r="F5" s="9">
        <f ca="1">TODAY()-5</f>
        <v>43727</v>
      </c>
      <c r="G5" s="10">
        <v>210</v>
      </c>
      <c r="H5" s="11">
        <f ca="1">IF(COUNTA('Seguimiento de proyectos'!$E5,'Seguimiento de proyectos'!$F5)&lt;&gt;2,"",DAYS360('Seguimiento de proyectos'!$E5,'Seguimiento de proyectos'!$F5,FALSE))</f>
        <v>58</v>
      </c>
      <c r="I5" s="12">
        <f ca="1">TODAY()-65</f>
        <v>43667</v>
      </c>
      <c r="J5" s="9">
        <f ca="1">TODAY()</f>
        <v>43732</v>
      </c>
      <c r="K5" s="13">
        <f ca="1">IFERROR(IF(SeguimientoDeProyectos[Duración real (en días)]=0,"",IF(ABS((SeguimientoDeProyectos[[#This Row],[Duración real (en días)]]-SeguimientoDeProyectos[[#This Row],[Duración estimada (en días)]])/SeguimientoDeProyectos[[#This Row],[Duración estimada (en días)]])&gt;PorcentajeMarca,1,0)),"")</f>
        <v>0</v>
      </c>
      <c r="L5" s="14">
        <f ca="1">IF(COUNTA('Seguimiento de proyectos'!$I5,'Seguimiento de proyectos'!$J5)&lt;&gt;2,"",DAYS360('Seguimiento de proyectos'!$I5,'Seguimiento de proyectos'!$J5,FALSE))</f>
        <v>63</v>
      </c>
      <c r="M5" s="8"/>
    </row>
    <row r="6" spans="1:13" ht="30" customHeight="1" x14ac:dyDescent="0.3">
      <c r="A6" s="33"/>
      <c r="B6" s="8" t="s">
        <v>43</v>
      </c>
      <c r="C6" s="8" t="s">
        <v>25</v>
      </c>
      <c r="D6" s="8" t="s">
        <v>22</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IFERROR(IF(SeguimientoDeProyectos[Duración real (en días)]=0,"",IF(ABS((SeguimientoDeProyectos[[#This Row],[Duración real (en días)]]-SeguimientoDeProyectos[[#This Row],[Duración estimada (en días)]])/SeguimientoDeProyectos[[#This Row],[Duración estimada (en días)]])&gt;PorcentajeMarca,1,0)),"")</f>
        <v>0</v>
      </c>
      <c r="L6" s="14">
        <f>IF(COUNTA('Seguimiento de proyectos'!$I6,'Seguimiento de proyectos'!$J6)&lt;&gt;2,"",DAYS360('Seguimiento de proyectos'!$I6,'Seguimiento de proyectos'!$J6,FALSE))</f>
        <v>2</v>
      </c>
      <c r="M6" s="8" t="s">
        <v>50</v>
      </c>
    </row>
    <row r="7" spans="1:13" ht="30" hidden="1" customHeight="1" x14ac:dyDescent="0.3">
      <c r="B7" s="8" t="s">
        <v>1</v>
      </c>
      <c r="C7" s="8" t="s">
        <v>5</v>
      </c>
      <c r="D7" s="8" t="s">
        <v>9</v>
      </c>
      <c r="E7" s="9">
        <f ca="1">TODAY()-100</f>
        <v>43632</v>
      </c>
      <c r="F7" s="9">
        <f ca="1">TODAY()-40</f>
        <v>43692</v>
      </c>
      <c r="G7" s="10">
        <v>500</v>
      </c>
      <c r="H7" s="11">
        <f ca="1">IF(COUNTA('Seguimiento de proyectos'!$E7,'Seguimiento de proyectos'!$F7)&lt;&gt;2,"",DAYS360('Seguimiento de proyectos'!$E7,'Seguimiento de proyectos'!$F7,FALSE))</f>
        <v>59</v>
      </c>
      <c r="I7" s="12">
        <f ca="1">TODAY()-100</f>
        <v>43632</v>
      </c>
      <c r="J7" s="9">
        <f ca="1">TODAY()-27</f>
        <v>43705</v>
      </c>
      <c r="K7" s="13">
        <f ca="1">IFERROR(IF(SeguimientoDeProyectos[Duración real (en días)]=0,"",IF(ABS((SeguimientoDeProyectos[[#This Row],[Duración real (en días)]]-SeguimientoDeProyectos[[#This Row],[Duración estimada (en días)]])/SeguimientoDeProyectos[[#This Row],[Duración estimada (en días)]])&gt;PorcentajeMarca,1,0)),"")</f>
        <v>0</v>
      </c>
      <c r="L7" s="14">
        <f ca="1">IF(COUNTA('Seguimiento de proyectos'!$I7,'Seguimiento de proyectos'!$J7)&lt;&gt;2,"",DAYS360('Seguimiento de proyectos'!$I7,'Seguimiento de proyectos'!$J7,FALSE))</f>
        <v>72</v>
      </c>
      <c r="M7" s="8"/>
    </row>
    <row r="8" spans="1:13" ht="30" customHeight="1" x14ac:dyDescent="0.3">
      <c r="A8" s="33"/>
      <c r="B8" s="8" t="s">
        <v>43</v>
      </c>
      <c r="C8" s="8" t="s">
        <v>25</v>
      </c>
      <c r="D8" s="8" t="s">
        <v>24</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IFERROR(IF(SeguimientoDeProyectos[Duración real (en días)]=0,"",IF(ABS((SeguimientoDeProyectos[[#This Row],[Duración real (en días)]]-SeguimientoDeProyectos[[#This Row],[Duración estimada (en días)]])/SeguimientoDeProyectos[[#This Row],[Duración estimada (en días)]])&gt;PorcentajeMarca,1,0)),"")</f>
        <v>0</v>
      </c>
      <c r="L8" s="14">
        <f>IF(COUNTA('Seguimiento de proyectos'!$I8,'Seguimiento de proyectos'!$J8)&lt;&gt;2,"",DAYS360('Seguimiento de proyectos'!$I8,'Seguimiento de proyectos'!$J8,FALSE))</f>
        <v>2</v>
      </c>
      <c r="M8" s="8" t="s">
        <v>50</v>
      </c>
    </row>
    <row r="9" spans="1:13" ht="30" customHeight="1" x14ac:dyDescent="0.3">
      <c r="A9" s="33"/>
      <c r="B9" s="8" t="s">
        <v>43</v>
      </c>
      <c r="C9" s="8" t="s">
        <v>25</v>
      </c>
      <c r="D9" s="8" t="s">
        <v>23</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IFERROR(IF(SeguimientoDeProyectos[Duración real (en días)]=0,"",IF(ABS((SeguimientoDeProyectos[[#This Row],[Duración real (en días)]]-SeguimientoDeProyectos[[#This Row],[Duración estimada (en días)]])/SeguimientoDeProyectos[[#This Row],[Duración estimada (en días)]])&gt;PorcentajeMarca,1,0)),"")</f>
        <v>0</v>
      </c>
      <c r="L9" s="14">
        <f>IF(COUNTA('Seguimiento de proyectos'!$I9,'Seguimiento de proyectos'!$J9)&lt;&gt;2,"",DAYS360('Seguimiento de proyectos'!$I9,'Seguimiento de proyectos'!$J9,FALSE))</f>
        <v>2</v>
      </c>
      <c r="M9" s="8" t="s">
        <v>50</v>
      </c>
    </row>
    <row r="10" spans="1:13" ht="30" customHeight="1" x14ac:dyDescent="0.3">
      <c r="A10" s="33"/>
      <c r="B10" s="8" t="s">
        <v>31</v>
      </c>
      <c r="C10" s="8" t="s">
        <v>26</v>
      </c>
      <c r="D10" s="8" t="s">
        <v>22</v>
      </c>
      <c r="E10" s="9">
        <v>43714</v>
      </c>
      <c r="F10" s="9">
        <v>43715</v>
      </c>
      <c r="G10" s="10">
        <v>1</v>
      </c>
      <c r="H10" s="11">
        <v>2</v>
      </c>
      <c r="I10" s="9">
        <v>43714</v>
      </c>
      <c r="J10" s="9">
        <v>43715</v>
      </c>
      <c r="K10" s="13">
        <f>IFERROR(IF(SeguimientoDeProyectos[Duración real (en días)]=0,"",IF(ABS((SeguimientoDeProyectos[[#This Row],[Duración real (en días)]]-SeguimientoDeProyectos[[#This Row],[Duración estimada (en días)]])/SeguimientoDeProyectos[[#This Row],[Duración estimada (en días)]])&gt;PorcentajeMarca,1,0)),"")</f>
        <v>1</v>
      </c>
      <c r="L10" s="14">
        <f>IF(COUNTA('Seguimiento de proyectos'!$I10,'Seguimiento de proyectos'!$J10)&lt;&gt;2,"",DAYS360('Seguimiento de proyectos'!$I10,'Seguimiento de proyectos'!$J10,FALSE))</f>
        <v>1</v>
      </c>
      <c r="M10" s="8" t="s">
        <v>50</v>
      </c>
    </row>
    <row r="11" spans="1:13" ht="30" hidden="1" customHeight="1" x14ac:dyDescent="0.3">
      <c r="B11" s="8" t="s">
        <v>2</v>
      </c>
      <c r="C11" s="8" t="s">
        <v>6</v>
      </c>
      <c r="D11" s="8" t="s">
        <v>9</v>
      </c>
      <c r="E11" s="9">
        <f ca="1">TODAY()-90</f>
        <v>43642</v>
      </c>
      <c r="F11" s="9">
        <f ca="1">TODAY()-50</f>
        <v>43682</v>
      </c>
      <c r="G11" s="10">
        <v>300</v>
      </c>
      <c r="H11" s="11">
        <f ca="1">IF(COUNTA('Seguimiento de proyectos'!$E11,'Seguimiento de proyectos'!$F11)&lt;&gt;2,"",DAYS360('Seguimiento de proyectos'!$E11,'Seguimiento de proyectos'!$F11,FALSE))</f>
        <v>39</v>
      </c>
      <c r="I11" s="12">
        <f ca="1">TODAY()-90</f>
        <v>43642</v>
      </c>
      <c r="J11" s="9">
        <f ca="1">TODAY()-44</f>
        <v>43688</v>
      </c>
      <c r="K11" s="13">
        <f ca="1">IFERROR(IF(SeguimientoDeProyectos[Duración real (en días)]=0,"",IF(ABS((SeguimientoDeProyectos[[#This Row],[Duración real (en días)]]-SeguimientoDeProyectos[[#This Row],[Duración estimada (en días)]])/SeguimientoDeProyectos[[#This Row],[Duración estimada (en días)]])&gt;PorcentajeMarca,1,0)),"")</f>
        <v>0</v>
      </c>
      <c r="L11" s="14">
        <f ca="1">IF(COUNTA('Seguimiento de proyectos'!$I11,'Seguimiento de proyectos'!$J11)&lt;&gt;2,"",DAYS360('Seguimiento de proyectos'!$I11,'Seguimiento de proyectos'!$J11,FALSE))</f>
        <v>45</v>
      </c>
      <c r="M11" s="8"/>
    </row>
    <row r="12" spans="1:13" ht="30" customHeight="1" x14ac:dyDescent="0.3">
      <c r="A12" s="33"/>
      <c r="B12" s="8" t="s">
        <v>32</v>
      </c>
      <c r="C12" s="8" t="s">
        <v>26</v>
      </c>
      <c r="D12" s="8" t="s">
        <v>22</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IFERROR(IF(SeguimientoDeProyectos[Duración real (en días)]=0,"",IF(ABS((SeguimientoDeProyectos[[#This Row],[Duración real (en días)]]-SeguimientoDeProyectos[[#This Row],[Duración estimada (en días)]])/SeguimientoDeProyectos[[#This Row],[Duración estimada (en días)]])&gt;PorcentajeMarca,1,0)),"")</f>
        <v>0</v>
      </c>
      <c r="L12" s="14">
        <f>IF(COUNTA('Seguimiento de proyectos'!$I12,'Seguimiento de proyectos'!$J12)&lt;&gt;2,"",DAYS360('Seguimiento de proyectos'!$I12,'Seguimiento de proyectos'!$J12,FALSE))</f>
        <v>2</v>
      </c>
      <c r="M12" s="8" t="s">
        <v>50</v>
      </c>
    </row>
    <row r="13" spans="1:13" ht="30" customHeight="1" x14ac:dyDescent="0.3">
      <c r="A13" s="34"/>
      <c r="B13" s="8" t="s">
        <v>33</v>
      </c>
      <c r="C13" s="8" t="s">
        <v>26</v>
      </c>
      <c r="D13" s="8" t="s">
        <v>22</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IFERROR(IF(SeguimientoDeProyectos[Duración real (en días)]=0,"",IF(ABS((SeguimientoDeProyectos[[#This Row],[Duración real (en días)]]-SeguimientoDeProyectos[[#This Row],[Duración estimada (en días)]])/SeguimientoDeProyectos[[#This Row],[Duración estimada (en días)]])&gt;PorcentajeMarca,1,0)),"")</f>
        <v>0</v>
      </c>
      <c r="L13" s="14">
        <f>IF(COUNTA('Seguimiento de proyectos'!$I13,'Seguimiento de proyectos'!$J13)&lt;&gt;2,"",DAYS360('Seguimiento de proyectos'!$I13,'Seguimiento de proyectos'!$J13,FALSE))</f>
        <v>4</v>
      </c>
      <c r="M13" s="8" t="s">
        <v>50</v>
      </c>
    </row>
    <row r="14" spans="1:13" ht="30" customHeight="1" x14ac:dyDescent="0.3">
      <c r="A14" s="34"/>
      <c r="B14" s="8" t="s">
        <v>34</v>
      </c>
      <c r="C14" s="8" t="s">
        <v>26</v>
      </c>
      <c r="D14" s="8" t="s">
        <v>22</v>
      </c>
      <c r="E14" s="9">
        <v>43721</v>
      </c>
      <c r="F14" s="9">
        <v>43725</v>
      </c>
      <c r="G14" s="10">
        <v>5</v>
      </c>
      <c r="H14" s="26">
        <f>IF(COUNTA('Seguimiento de proyectos'!$E14,'Seguimiento de proyectos'!$F14)&lt;&gt;2,"",DAYS360('Seguimiento de proyectos'!$E14,'Seguimiento de proyectos'!$F14,FALSE))</f>
        <v>4</v>
      </c>
      <c r="I14" s="9">
        <v>43721</v>
      </c>
      <c r="J14" s="9">
        <v>43724</v>
      </c>
      <c r="K14" s="28">
        <f>IFERROR(IF(SeguimientoDeProyectos[Duración real (en días)]=0,"",IF(ABS((SeguimientoDeProyectos[[#This Row],[Duración real (en días)]]-SeguimientoDeProyectos[[#This Row],[Duración estimada (en días)]])/SeguimientoDeProyectos[[#This Row],[Duración estimada (en días)]])&gt;PorcentajeMarca,1,0)),"")</f>
        <v>0</v>
      </c>
      <c r="L14" s="14">
        <f>IF(COUNTA('Seguimiento de proyectos'!$I14,'Seguimiento de proyectos'!$J14)&lt;&gt;2,"",DAYS360('Seguimiento de proyectos'!$I14,'Seguimiento de proyectos'!$J14,FALSE))</f>
        <v>3</v>
      </c>
      <c r="M14" s="8" t="s">
        <v>50</v>
      </c>
    </row>
    <row r="15" spans="1:13" ht="47.25" customHeight="1" x14ac:dyDescent="0.3">
      <c r="A15" s="34"/>
      <c r="B15" s="8" t="s">
        <v>35</v>
      </c>
      <c r="C15" s="8" t="s">
        <v>26</v>
      </c>
      <c r="D15" s="8" t="s">
        <v>22</v>
      </c>
      <c r="E15" s="9">
        <v>43723</v>
      </c>
      <c r="F15" s="9">
        <v>43727</v>
      </c>
      <c r="G15" s="10">
        <v>5</v>
      </c>
      <c r="H15" s="26">
        <f>IF(COUNTA('Seguimiento de proyectos'!$E15,'Seguimiento de proyectos'!$F15)&lt;&gt;2,"",DAYS360('Seguimiento de proyectos'!$E15,'Seguimiento de proyectos'!$F15,FALSE))</f>
        <v>4</v>
      </c>
      <c r="I15" s="9">
        <v>43723</v>
      </c>
      <c r="J15" s="9">
        <v>43726</v>
      </c>
      <c r="K15" s="28">
        <f>IFERROR(IF(SeguimientoDeProyectos[Duración real (en días)]=0,"",IF(ABS((SeguimientoDeProyectos[[#This Row],[Duración real (en días)]]-SeguimientoDeProyectos[[#This Row],[Duración estimada (en días)]])/SeguimientoDeProyectos[[#This Row],[Duración estimada (en días)]])&gt;PorcentajeMarca,1,0)),"")</f>
        <v>0</v>
      </c>
      <c r="L15" s="14">
        <f>IF(COUNTA('Seguimiento de proyectos'!$I15,'Seguimiento de proyectos'!$J15)&lt;&gt;2,"",DAYS360('Seguimiento de proyectos'!$I15,'Seguimiento de proyectos'!$J15,FALSE))</f>
        <v>3</v>
      </c>
      <c r="M15" s="8" t="s">
        <v>50</v>
      </c>
    </row>
    <row r="16" spans="1:13" ht="30" customHeight="1" x14ac:dyDescent="0.3">
      <c r="B16" s="8" t="s">
        <v>36</v>
      </c>
      <c r="C16" s="8" t="s">
        <v>26</v>
      </c>
      <c r="D16" s="8" t="s">
        <v>22</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IFERROR(IF(SeguimientoDeProyectos[Duración real (en días)]=0,"",IF(ABS((SeguimientoDeProyectos[[#This Row],[Duración real (en días)]]-SeguimientoDeProyectos[[#This Row],[Duración estimada (en días)]])/SeguimientoDeProyectos[[#This Row],[Duración estimada (en días)]])&gt;PorcentajeMarca,1,0)),"")</f>
        <v/>
      </c>
      <c r="L16" s="14" t="str">
        <f>IF(COUNTA('Seguimiento de proyectos'!$I16,'Seguimiento de proyectos'!$J16)&lt;&gt;2,"",DAYS360('Seguimiento de proyectos'!$I16,'Seguimiento de proyectos'!$J16,FALSE))</f>
        <v/>
      </c>
      <c r="M16" s="8"/>
    </row>
    <row r="17" spans="1:13" ht="30" customHeight="1" x14ac:dyDescent="0.3">
      <c r="A17" s="33"/>
      <c r="B17" s="8" t="s">
        <v>37</v>
      </c>
      <c r="C17" s="8" t="s">
        <v>26</v>
      </c>
      <c r="D17" s="8" t="s">
        <v>24</v>
      </c>
      <c r="E17" s="9">
        <v>43714</v>
      </c>
      <c r="F17" s="9">
        <v>43715</v>
      </c>
      <c r="G17" s="10">
        <v>2</v>
      </c>
      <c r="H17" s="26">
        <f>IF(COUNTA('Seguimiento de proyectos'!$E17,'Seguimiento de proyectos'!$F17)&lt;&gt;2,"",DAYS360('Seguimiento de proyectos'!$E17,'Seguimiento de proyectos'!$F17,FALSE))</f>
        <v>1</v>
      </c>
      <c r="I17" s="9">
        <v>43714</v>
      </c>
      <c r="J17" s="9">
        <v>43715</v>
      </c>
      <c r="K17" s="28">
        <f>IFERROR(IF(SeguimientoDeProyectos[Duración real (en días)]=0,"",IF(ABS((SeguimientoDeProyectos[[#This Row],[Duración real (en días)]]-SeguimientoDeProyectos[[#This Row],[Duración estimada (en días)]])/SeguimientoDeProyectos[[#This Row],[Duración estimada (en días)]])&gt;PorcentajeMarca,1,0)),"")</f>
        <v>0</v>
      </c>
      <c r="L17" s="14">
        <f>IF(COUNTA('Seguimiento de proyectos'!$I17,'Seguimiento de proyectos'!$J17)&lt;&gt;2,"",DAYS360('Seguimiento de proyectos'!$I17,'Seguimiento de proyectos'!$J17,FALSE))</f>
        <v>1</v>
      </c>
      <c r="M17" s="8" t="s">
        <v>50</v>
      </c>
    </row>
    <row r="18" spans="1:13" ht="30" customHeight="1" x14ac:dyDescent="0.3">
      <c r="A18" s="33"/>
      <c r="B18" s="8" t="s">
        <v>38</v>
      </c>
      <c r="C18" s="8" t="s">
        <v>26</v>
      </c>
      <c r="D18" s="8" t="s">
        <v>24</v>
      </c>
      <c r="E18" s="9">
        <v>43715</v>
      </c>
      <c r="F18" s="9">
        <v>43718</v>
      </c>
      <c r="G18" s="10">
        <v>5</v>
      </c>
      <c r="H18" s="26">
        <f>IF(COUNTA('Seguimiento de proyectos'!$E18,'Seguimiento de proyectos'!$F18)&lt;&gt;2,"",DAYS360('Seguimiento de proyectos'!$E18,'Seguimiento de proyectos'!$F18,FALSE))</f>
        <v>3</v>
      </c>
      <c r="I18" s="9">
        <v>43715</v>
      </c>
      <c r="J18" s="9">
        <v>43721</v>
      </c>
      <c r="K18" s="28">
        <f>IFERROR(IF(SeguimientoDeProyectos[Duración real (en días)]=0,"",IF(ABS((SeguimientoDeProyectos[[#This Row],[Duración real (en días)]]-SeguimientoDeProyectos[[#This Row],[Duración estimada (en días)]])/SeguimientoDeProyectos[[#This Row],[Duración estimada (en días)]])&gt;PorcentajeMarca,1,0)),"")</f>
        <v>1</v>
      </c>
      <c r="L18" s="14">
        <f>IF(COUNTA('Seguimiento de proyectos'!$I18,'Seguimiento de proyectos'!$J18)&lt;&gt;2,"",DAYS360('Seguimiento de proyectos'!$I18,'Seguimiento de proyectos'!$J18,FALSE))</f>
        <v>6</v>
      </c>
      <c r="M18" s="8" t="s">
        <v>50</v>
      </c>
    </row>
    <row r="19" spans="1:13" ht="30" customHeight="1" x14ac:dyDescent="0.3">
      <c r="A19" s="34"/>
      <c r="B19" s="8" t="s">
        <v>42</v>
      </c>
      <c r="C19" s="8" t="s">
        <v>26</v>
      </c>
      <c r="D19" s="8" t="s">
        <v>24</v>
      </c>
      <c r="E19" s="9">
        <v>43715</v>
      </c>
      <c r="F19" s="9">
        <v>43721</v>
      </c>
      <c r="G19" s="10">
        <v>7</v>
      </c>
      <c r="H19" s="26">
        <f>IF(COUNTA('Seguimiento de proyectos'!$E19,'Seguimiento de proyectos'!$F19)&lt;&gt;2,"",DAYS360('Seguimiento de proyectos'!$E19,'Seguimiento de proyectos'!$F19,FALSE))</f>
        <v>6</v>
      </c>
      <c r="I19" s="9">
        <v>43715</v>
      </c>
      <c r="J19" s="9">
        <v>43723</v>
      </c>
      <c r="K19" s="28">
        <f>IFERROR(IF(SeguimientoDeProyectos[Duración real (en días)]=0,"",IF(ABS((SeguimientoDeProyectos[[#This Row],[Duración real (en días)]]-SeguimientoDeProyectos[[#This Row],[Duración estimada (en días)]])/SeguimientoDeProyectos[[#This Row],[Duración estimada (en días)]])&gt;PorcentajeMarca,1,0)),"")</f>
        <v>1</v>
      </c>
      <c r="L19" s="14">
        <f>IF(COUNTA('Seguimiento de proyectos'!$I19,'Seguimiento de proyectos'!$J19)&lt;&gt;2,"",DAYS360('Seguimiento de proyectos'!$I19,'Seguimiento de proyectos'!$J19,FALSE))</f>
        <v>8</v>
      </c>
      <c r="M19" s="8" t="s">
        <v>50</v>
      </c>
    </row>
    <row r="20" spans="1:13" ht="48" customHeight="1" x14ac:dyDescent="0.3">
      <c r="A20" s="34"/>
      <c r="B20" s="8" t="s">
        <v>39</v>
      </c>
      <c r="C20" s="8" t="s">
        <v>26</v>
      </c>
      <c r="D20" s="8" t="s">
        <v>24</v>
      </c>
      <c r="E20" s="9">
        <v>43719</v>
      </c>
      <c r="F20" s="9">
        <v>43721</v>
      </c>
      <c r="G20" s="10">
        <v>6</v>
      </c>
      <c r="H20" s="26">
        <f>IF(COUNTA('Seguimiento de proyectos'!$E20,'Seguimiento de proyectos'!$F20)&lt;&gt;2,"",DAYS360('Seguimiento de proyectos'!$E20,'Seguimiento de proyectos'!$F20,FALSE))</f>
        <v>2</v>
      </c>
      <c r="I20" s="9">
        <v>43719</v>
      </c>
      <c r="J20" s="9">
        <v>43723</v>
      </c>
      <c r="K20" s="28">
        <f>IFERROR(IF(SeguimientoDeProyectos[Duración real (en días)]=0,"",IF(ABS((SeguimientoDeProyectos[[#This Row],[Duración real (en días)]]-SeguimientoDeProyectos[[#This Row],[Duración estimada (en días)]])/SeguimientoDeProyectos[[#This Row],[Duración estimada (en días)]])&gt;PorcentajeMarca,1,0)),"")</f>
        <v>1</v>
      </c>
      <c r="L20" s="14">
        <f>IF(COUNTA('Seguimiento de proyectos'!$I20,'Seguimiento de proyectos'!$J20)&lt;&gt;2,"",DAYS360('Seguimiento de proyectos'!$I20,'Seguimiento de proyectos'!$J20,FALSE))</f>
        <v>4</v>
      </c>
      <c r="M20" s="8" t="s">
        <v>50</v>
      </c>
    </row>
    <row r="21" spans="1:13" ht="30" customHeight="1" x14ac:dyDescent="0.3">
      <c r="A21" s="34"/>
      <c r="B21" s="8" t="s">
        <v>40</v>
      </c>
      <c r="C21" s="8" t="s">
        <v>26</v>
      </c>
      <c r="D21" s="8" t="s">
        <v>24</v>
      </c>
      <c r="E21" s="9">
        <v>43722</v>
      </c>
      <c r="F21" s="9">
        <v>43727</v>
      </c>
      <c r="G21" s="10">
        <v>7</v>
      </c>
      <c r="H21" s="26">
        <f>IF(COUNTA('Seguimiento de proyectos'!$E21,'Seguimiento de proyectos'!$F21)&lt;&gt;2,"",DAYS360('Seguimiento de proyectos'!$E21,'Seguimiento de proyectos'!$F21,FALSE))</f>
        <v>5</v>
      </c>
      <c r="I21" s="9">
        <v>43722</v>
      </c>
      <c r="J21" s="9">
        <v>43727</v>
      </c>
      <c r="K21" s="28">
        <f>IFERROR(IF(SeguimientoDeProyectos[Duración real (en días)]=0,"",IF(ABS((SeguimientoDeProyectos[[#This Row],[Duración real (en días)]]-SeguimientoDeProyectos[[#This Row],[Duración estimada (en días)]])/SeguimientoDeProyectos[[#This Row],[Duración estimada (en días)]])&gt;PorcentajeMarca,1,0)),"")</f>
        <v>0</v>
      </c>
      <c r="L21" s="14">
        <f>IF(COUNTA('Seguimiento de proyectos'!$I21,'Seguimiento de proyectos'!$J21)&lt;&gt;2,"",DAYS360('Seguimiento de proyectos'!$I21,'Seguimiento de proyectos'!$J21,FALSE))</f>
        <v>5</v>
      </c>
      <c r="M21" s="8" t="s">
        <v>50</v>
      </c>
    </row>
    <row r="22" spans="1:13" ht="49.5" x14ac:dyDescent="0.3">
      <c r="A22" s="43"/>
      <c r="B22" s="8" t="s">
        <v>48</v>
      </c>
      <c r="C22" s="8" t="s">
        <v>26</v>
      </c>
      <c r="D22" s="8" t="s">
        <v>24</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IFERROR(IF(SeguimientoDeProyectos[Duración real (en días)]=0,"",IF(ABS((SeguimientoDeProyectos[[#This Row],[Duración real (en días)]]-SeguimientoDeProyectos[[#This Row],[Duración estimada (en días)]])/SeguimientoDeProyectos[[#This Row],[Duración estimada (en días)]])&gt;PorcentajeMarca,1,0)),"")</f>
        <v/>
      </c>
      <c r="L22" s="14" t="str">
        <f>IF(COUNTA('Seguimiento de proyectos'!$I22,'Seguimiento de proyectos'!$J22)&lt;&gt;2,"",DAYS360('Seguimiento de proyectos'!$I22,'Seguimiento de proyectos'!$J22,FALSE))</f>
        <v/>
      </c>
      <c r="M22" s="8"/>
    </row>
    <row r="23" spans="1:13" ht="30" customHeight="1" x14ac:dyDescent="0.3">
      <c r="A23" s="34"/>
      <c r="B23" s="8" t="s">
        <v>41</v>
      </c>
      <c r="C23" s="8" t="s">
        <v>28</v>
      </c>
      <c r="D23" s="8" t="s">
        <v>23</v>
      </c>
      <c r="E23" s="9">
        <v>43722</v>
      </c>
      <c r="F23" s="9">
        <v>43726</v>
      </c>
      <c r="G23" s="10">
        <v>4</v>
      </c>
      <c r="H23" s="26">
        <f>IF(COUNTA('Seguimiento de proyectos'!$E23,'Seguimiento de proyectos'!$F23)&lt;&gt;2,"",DAYS360('Seguimiento de proyectos'!$E23,'Seguimiento de proyectos'!$F23,FALSE))</f>
        <v>4</v>
      </c>
      <c r="I23" s="9">
        <v>43722</v>
      </c>
      <c r="J23" s="9">
        <v>43726</v>
      </c>
      <c r="K23" s="28">
        <f>IFERROR(IF(SeguimientoDeProyectos[Duración real (en días)]=0,"",IF(ABS((SeguimientoDeProyectos[[#This Row],[Duración real (en días)]]-SeguimientoDeProyectos[[#This Row],[Duración estimada (en días)]])/SeguimientoDeProyectos[[#This Row],[Duración estimada (en días)]])&gt;PorcentajeMarca,1,0)),"")</f>
        <v>0</v>
      </c>
      <c r="L23" s="14">
        <f>IF(COUNTA('Seguimiento de proyectos'!$I23,'Seguimiento de proyectos'!$J23)&lt;&gt;2,"",DAYS360('Seguimiento de proyectos'!$I23,'Seguimiento de proyectos'!$J23,FALSE))</f>
        <v>4</v>
      </c>
      <c r="M23" s="8" t="s">
        <v>50</v>
      </c>
    </row>
    <row r="24" spans="1:13" ht="30" customHeight="1" x14ac:dyDescent="0.3">
      <c r="A24" s="34"/>
      <c r="B24" s="44" t="s">
        <v>44</v>
      </c>
      <c r="C24" s="44" t="s">
        <v>46</v>
      </c>
      <c r="D24" s="44" t="s">
        <v>45</v>
      </c>
      <c r="E24" s="45">
        <v>43718</v>
      </c>
      <c r="F24" s="45">
        <v>43719</v>
      </c>
      <c r="G24" s="46">
        <v>1</v>
      </c>
      <c r="H24" s="47">
        <f>IF(COUNTA('Seguimiento de proyectos'!$E24,'Seguimiento de proyectos'!$F24)&lt;&gt;2,"",DAYS360('Seguimiento de proyectos'!$E24,'Seguimiento de proyectos'!$F24,FALSE))</f>
        <v>1</v>
      </c>
      <c r="I24" s="45">
        <v>43718</v>
      </c>
      <c r="J24" s="45">
        <v>43719</v>
      </c>
      <c r="K24" s="48">
        <f>IFERROR(IF(SeguimientoDeProyectos[Duración real (en días)]=0,"",IF(ABS((SeguimientoDeProyectos[[#This Row],[Duración real (en días)]]-SeguimientoDeProyectos[[#This Row],[Duración estimada (en días)]])/SeguimientoDeProyectos[[#This Row],[Duración estimada (en días)]])&gt;PorcentajeMarca,1,0)),"")</f>
        <v>0</v>
      </c>
      <c r="L24" s="49">
        <f>IF(COUNTA('Seguimiento de proyectos'!$I24,'Seguimiento de proyectos'!$J24)&lt;&gt;2,"",DAYS360('Seguimiento de proyectos'!$I24,'Seguimiento de proyectos'!$J24,FALSE))</f>
        <v>1</v>
      </c>
      <c r="M24" s="8" t="s">
        <v>50</v>
      </c>
    </row>
    <row r="25" spans="1:13" ht="30" customHeight="1" x14ac:dyDescent="0.3">
      <c r="A25" s="34"/>
      <c r="B25" s="44" t="s">
        <v>44</v>
      </c>
      <c r="C25" s="44" t="s">
        <v>46</v>
      </c>
      <c r="D25" s="44" t="s">
        <v>45</v>
      </c>
      <c r="E25" s="45">
        <v>43725</v>
      </c>
      <c r="F25" s="45">
        <v>43725</v>
      </c>
      <c r="G25" s="46">
        <v>1</v>
      </c>
      <c r="H25" s="47">
        <f>IF(COUNTA('Seguimiento de proyectos'!$E25,'Seguimiento de proyectos'!$F25)&lt;&gt;2,"",DAYS360('Seguimiento de proyectos'!$E25,'Seguimiento de proyectos'!$F25,FALSE))</f>
        <v>0</v>
      </c>
      <c r="I25" s="45">
        <v>43725</v>
      </c>
      <c r="J25" s="45">
        <v>43725</v>
      </c>
      <c r="K25" s="48" t="str">
        <f>IFERROR(IF(SeguimientoDeProyectos[Duración real (en días)]=0,"",IF(ABS((SeguimientoDeProyectos[[#This Row],[Duración real (en días)]]-SeguimientoDeProyectos[[#This Row],[Duración estimada (en días)]])/SeguimientoDeProyectos[[#This Row],[Duración estimada (en días)]])&gt;PorcentajeMarca,1,0)),"")</f>
        <v/>
      </c>
      <c r="L25" s="49">
        <f>IF(COUNTA('Seguimiento de proyectos'!$I25,'Seguimiento de proyectos'!$J25)&lt;&gt;2,"",DAYS360('Seguimiento de proyectos'!$I25,'Seguimiento de proyectos'!$J25,FALSE))</f>
        <v>0</v>
      </c>
      <c r="M25" s="8" t="s">
        <v>50</v>
      </c>
    </row>
    <row r="26" spans="1:13" ht="30" customHeight="1" x14ac:dyDescent="0.3">
      <c r="B26" s="8" t="s">
        <v>49</v>
      </c>
      <c r="C26" s="8" t="s">
        <v>26</v>
      </c>
      <c r="D26" s="8" t="s">
        <v>24</v>
      </c>
      <c r="E26" s="9">
        <v>43733</v>
      </c>
      <c r="F26" s="9">
        <v>43737</v>
      </c>
      <c r="G26" s="40">
        <v>4</v>
      </c>
      <c r="H26" s="26">
        <f>IF(COUNTA('Seguimiento de proyectos'!$E26,'Seguimiento de proyectos'!$F26)&lt;&gt;2,"",DAYS360('Seguimiento de proyectos'!$E26,'Seguimiento de proyectos'!$F26,FALSE))</f>
        <v>4</v>
      </c>
      <c r="I26" s="41"/>
      <c r="J26" s="39"/>
      <c r="K26" s="42" t="str">
        <f>IFERROR(IF(SeguimientoDeProyectos[Duración real (en días)]=0,"",IF(ABS((SeguimientoDeProyectos[[#This Row],[Duración real (en días)]]-SeguimientoDeProyectos[[#This Row],[Duración estimada (en días)]])/SeguimientoDeProyectos[[#This Row],[Duración estimada (en días)]])&gt;PorcentajeMarca,1,0)),"")</f>
        <v/>
      </c>
      <c r="L26" s="32"/>
      <c r="M26" s="38"/>
    </row>
    <row r="27" spans="1:13" ht="30" customHeight="1" x14ac:dyDescent="0.3">
      <c r="B27" s="8" t="s">
        <v>51</v>
      </c>
      <c r="C27" s="8" t="s">
        <v>26</v>
      </c>
      <c r="D27" s="8" t="s">
        <v>24</v>
      </c>
      <c r="E27" s="9">
        <v>43732</v>
      </c>
      <c r="F27" s="9">
        <v>43735</v>
      </c>
      <c r="G27" s="40">
        <v>5</v>
      </c>
      <c r="H27" s="26">
        <f>IF(COUNTA('Seguimiento de proyectos'!$E27,'Seguimiento de proyectos'!$F27)&lt;&gt;2,"",DAYS360('Seguimiento de proyectos'!$E27,'Seguimiento de proyectos'!$F27,FALSE))</f>
        <v>3</v>
      </c>
      <c r="I27" s="41"/>
      <c r="J27" s="39"/>
      <c r="K27" s="42" t="str">
        <f>IFERROR(IF(SeguimientoDeProyectos[Duración real (en días)]=0,"",IF(ABS((SeguimientoDeProyectos[[#This Row],[Duración real (en días)]]-SeguimientoDeProyectos[[#This Row],[Duración estimada (en días)]])/SeguimientoDeProyectos[[#This Row],[Duración estimada (en días)]])&gt;PorcentajeMarca,1,0)),"")</f>
        <v/>
      </c>
      <c r="L27" s="32"/>
      <c r="M27" s="38"/>
    </row>
    <row r="28" spans="1:13" ht="30" customHeight="1" x14ac:dyDescent="0.3">
      <c r="B28" s="38" t="s">
        <v>52</v>
      </c>
      <c r="C28" s="8" t="s">
        <v>26</v>
      </c>
      <c r="D28" s="38" t="s">
        <v>24</v>
      </c>
      <c r="E28" s="9">
        <v>43736</v>
      </c>
      <c r="F28" s="9">
        <v>43738</v>
      </c>
      <c r="G28" s="40">
        <v>2</v>
      </c>
      <c r="H28" s="26">
        <f>IF(COUNTA('Seguimiento de proyectos'!$E28,'Seguimiento de proyectos'!$F28)&lt;&gt;2,"",DAYS360('Seguimiento de proyectos'!$E28,'Seguimiento de proyectos'!$F28,FALSE))</f>
        <v>2</v>
      </c>
      <c r="I28" s="41"/>
      <c r="J28" s="39"/>
      <c r="K28" s="42" t="str">
        <f>IFERROR(IF(SeguimientoDeProyectos[Duración real (en días)]=0,"",IF(ABS((SeguimientoDeProyectos[[#This Row],[Duración real (en días)]]-SeguimientoDeProyectos[[#This Row],[Duración estimada (en días)]])/SeguimientoDeProyectos[[#This Row],[Duración estimada (en días)]])&gt;PorcentajeMarca,1,0)),"")</f>
        <v/>
      </c>
      <c r="L28" s="32"/>
      <c r="M28" s="38"/>
    </row>
    <row r="29" spans="1:13" ht="30" customHeight="1" x14ac:dyDescent="0.3">
      <c r="B29" s="38" t="s">
        <v>53</v>
      </c>
      <c r="C29" s="8" t="s">
        <v>26</v>
      </c>
      <c r="D29" s="38" t="s">
        <v>24</v>
      </c>
      <c r="E29" s="9">
        <v>43739</v>
      </c>
      <c r="F29" s="9">
        <v>43742</v>
      </c>
      <c r="G29" s="40">
        <v>3</v>
      </c>
      <c r="H29" s="26">
        <f>IF(COUNTA('Seguimiento de proyectos'!$E29,'Seguimiento de proyectos'!$F29)&lt;&gt;2,"",DAYS360('Seguimiento de proyectos'!$E29,'Seguimiento de proyectos'!$F29,FALSE))</f>
        <v>3</v>
      </c>
      <c r="I29" s="41"/>
      <c r="J29" s="39"/>
      <c r="K29" s="42" t="str">
        <f>IFERROR(IF(SeguimientoDeProyectos[Duración real (en días)]=0,"",IF(ABS((SeguimientoDeProyectos[[#This Row],[Duración real (en días)]]-SeguimientoDeProyectos[[#This Row],[Duración estimada (en días)]])/SeguimientoDeProyectos[[#This Row],[Duración estimada (en días)]])&gt;PorcentajeMarca,1,0)),"")</f>
        <v/>
      </c>
      <c r="L29" s="32"/>
      <c r="M29" s="38"/>
    </row>
    <row r="30" spans="1:13" ht="30" customHeight="1" x14ac:dyDescent="0.3">
      <c r="B30" s="29" t="s">
        <v>54</v>
      </c>
      <c r="C30" s="8" t="s">
        <v>26</v>
      </c>
      <c r="D30" s="38" t="s">
        <v>24</v>
      </c>
      <c r="E30" s="9">
        <v>43743</v>
      </c>
      <c r="F30" s="9">
        <v>43752</v>
      </c>
      <c r="G30" s="31">
        <v>7</v>
      </c>
      <c r="H30" s="26">
        <f>IF(COUNTA('Seguimiento de proyectos'!$E30,'Seguimiento de proyectos'!$F30)&lt;&gt;2,"",DAYS360('Seguimiento de proyectos'!$E30,'Seguimiento de proyectos'!$F30,FALSE))</f>
        <v>9</v>
      </c>
      <c r="I30" s="36"/>
      <c r="J30" s="39"/>
      <c r="K30" s="37" t="str">
        <f>IFERROR(IF(SeguimientoDeProyectos[Duración real (en días)]=0,"",IF(ABS((SeguimientoDeProyectos[[#This Row],[Duración real (en días)]]-SeguimientoDeProyectos[[#This Row],[Duración estimada (en días)]])/SeguimientoDeProyectos[[#This Row],[Duración estimada (en días)]])&gt;PorcentajeMarca,1,0)),"")</f>
        <v/>
      </c>
      <c r="L30" s="51" t="str">
        <f>IF(COUNTA('Seguimiento de proyectos'!$I30,'Seguimiento de proyectos'!$J30)&lt;&gt;2,"",DAYS360('Seguimiento de proyectos'!$I30,'Seguimiento de proyectos'!$J30,FALSE))</f>
        <v/>
      </c>
      <c r="M30" s="38"/>
    </row>
    <row r="31" spans="1:13" ht="30" customHeight="1" x14ac:dyDescent="0.3">
      <c r="B31" s="38" t="s">
        <v>55</v>
      </c>
      <c r="C31" s="23" t="s">
        <v>27</v>
      </c>
      <c r="D31" s="38" t="s">
        <v>23</v>
      </c>
      <c r="E31" s="9">
        <v>43738</v>
      </c>
      <c r="F31" s="9">
        <v>43742</v>
      </c>
      <c r="G31" s="40">
        <v>4</v>
      </c>
      <c r="H31" s="35">
        <f>IF(COUNTA('Seguimiento de proyectos'!$E31,'Seguimiento de proyectos'!$F31)&lt;&gt;2,"",DAYS360('Seguimiento de proyectos'!$E31,'Seguimiento de proyectos'!$F31,FALSE))</f>
        <v>4</v>
      </c>
      <c r="I31" s="36"/>
      <c r="J31" s="39"/>
      <c r="K31" s="37" t="str">
        <f>IFERROR(IF(SeguimientoDeProyectos[Duración real (en días)]=0,"",IF(ABS((SeguimientoDeProyectos[[#This Row],[Duración real (en días)]]-SeguimientoDeProyectos[[#This Row],[Duración estimada (en días)]])/SeguimientoDeProyectos[[#This Row],[Duración estimada (en días)]])&gt;PorcentajeMarca,1,0)),"")</f>
        <v/>
      </c>
      <c r="L31" s="51" t="str">
        <f>IF(COUNTA('Seguimiento de proyectos'!$I31,'Seguimiento de proyectos'!$J31)&lt;&gt;2,"",DAYS360('Seguimiento de proyectos'!$I31,'Seguimiento de proyectos'!$J31,FALSE))</f>
        <v/>
      </c>
      <c r="M31" s="38"/>
    </row>
    <row r="32" spans="1:13" ht="30" customHeight="1" x14ac:dyDescent="0.3">
      <c r="B32" s="38" t="s">
        <v>56</v>
      </c>
      <c r="C32" s="23" t="s">
        <v>27</v>
      </c>
      <c r="D32" s="38" t="s">
        <v>23</v>
      </c>
      <c r="E32" s="9">
        <v>43742</v>
      </c>
      <c r="F32" s="9">
        <v>43747</v>
      </c>
      <c r="G32" s="40">
        <v>4</v>
      </c>
      <c r="H32" s="35">
        <f>IF(COUNTA('Seguimiento de proyectos'!$E32,'Seguimiento de proyectos'!$F32)&lt;&gt;2,"",DAYS360('Seguimiento de proyectos'!$E32,'Seguimiento de proyectos'!$F32,FALSE))</f>
        <v>5</v>
      </c>
      <c r="I32" s="36"/>
      <c r="J32" s="39"/>
      <c r="K32" s="37" t="str">
        <f>IFERROR(IF(SeguimientoDeProyectos[Duración real (en días)]=0,"",IF(ABS((SeguimientoDeProyectos[[#This Row],[Duración real (en días)]]-SeguimientoDeProyectos[[#This Row],[Duración estimada (en días)]])/SeguimientoDeProyectos[[#This Row],[Duración estimada (en días)]])&gt;PorcentajeMarca,1,0)),"")</f>
        <v/>
      </c>
      <c r="L32" s="51" t="str">
        <f>IF(COUNTA('Seguimiento de proyectos'!$I32,'Seguimiento de proyectos'!$J32)&lt;&gt;2,"",DAYS360('Seguimiento de proyectos'!$I32,'Seguimiento de proyectos'!$J32,FALSE))</f>
        <v/>
      </c>
      <c r="M32" s="38"/>
    </row>
    <row r="33" spans="2:13" ht="49.5" x14ac:dyDescent="0.3">
      <c r="B33" s="38" t="s">
        <v>57</v>
      </c>
      <c r="C33" s="23" t="s">
        <v>27</v>
      </c>
      <c r="D33" s="38" t="s">
        <v>23</v>
      </c>
      <c r="E33" s="9">
        <v>43742</v>
      </c>
      <c r="F33" s="9">
        <v>43747</v>
      </c>
      <c r="G33" s="40">
        <v>4</v>
      </c>
      <c r="H33" s="35">
        <f>IF(COUNTA('Seguimiento de proyectos'!$E33,'Seguimiento de proyectos'!$F33)&lt;&gt;2,"",DAYS360('Seguimiento de proyectos'!$E33,'Seguimiento de proyectos'!$F33,FALSE))</f>
        <v>5</v>
      </c>
      <c r="I33" s="36"/>
      <c r="J33" s="39"/>
      <c r="K33" s="37" t="str">
        <f>IFERROR(IF(SeguimientoDeProyectos[Duración real (en días)]=0,"",IF(ABS((SeguimientoDeProyectos[[#This Row],[Duración real (en días)]]-SeguimientoDeProyectos[[#This Row],[Duración estimada (en días)]])/SeguimientoDeProyectos[[#This Row],[Duración estimada (en días)]])&gt;PorcentajeMarca,1,0)),"")</f>
        <v/>
      </c>
      <c r="L33" s="51" t="str">
        <f>IF(COUNTA('Seguimiento de proyectos'!$I33,'Seguimiento de proyectos'!$J33)&lt;&gt;2,"",DAYS360('Seguimiento de proyectos'!$I33,'Seguimiento de proyectos'!$J33,FALSE))</f>
        <v/>
      </c>
      <c r="M33" s="38"/>
    </row>
    <row r="34" spans="2:13" ht="30" customHeight="1" x14ac:dyDescent="0.3">
      <c r="B34" s="38" t="s">
        <v>58</v>
      </c>
      <c r="C34" s="23" t="s">
        <v>27</v>
      </c>
      <c r="D34" s="38" t="s">
        <v>23</v>
      </c>
      <c r="E34" s="9">
        <v>43748</v>
      </c>
      <c r="F34" s="9">
        <v>43750</v>
      </c>
      <c r="G34" s="40">
        <v>2</v>
      </c>
      <c r="H34" s="35">
        <f>IF(COUNTA('Seguimiento de proyectos'!$E34,'Seguimiento de proyectos'!$F34)&lt;&gt;2,"",DAYS360('Seguimiento de proyectos'!$E34,'Seguimiento de proyectos'!$F34,FALSE))</f>
        <v>2</v>
      </c>
      <c r="I34" s="36"/>
      <c r="J34" s="39"/>
      <c r="K34" s="37" t="str">
        <f>IFERROR(IF(SeguimientoDeProyectos[Duración real (en días)]=0,"",IF(ABS((SeguimientoDeProyectos[[#This Row],[Duración real (en días)]]-SeguimientoDeProyectos[[#This Row],[Duración estimada (en días)]])/SeguimientoDeProyectos[[#This Row],[Duración estimada (en días)]])&gt;PorcentajeMarca,1,0)),"")</f>
        <v/>
      </c>
      <c r="L34" s="51" t="str">
        <f>IF(COUNTA('Seguimiento de proyectos'!$I34,'Seguimiento de proyectos'!$J34)&lt;&gt;2,"",DAYS360('Seguimiento de proyectos'!$I34,'Seguimiento de proyectos'!$J34,FALSE))</f>
        <v/>
      </c>
      <c r="M34" s="38"/>
    </row>
    <row r="35" spans="2:13" ht="30" customHeight="1" x14ac:dyDescent="0.3">
      <c r="B35" s="38" t="s">
        <v>59</v>
      </c>
      <c r="C35" s="23" t="s">
        <v>26</v>
      </c>
      <c r="D35" s="38" t="s">
        <v>22</v>
      </c>
      <c r="E35" s="9">
        <v>43753</v>
      </c>
      <c r="F35" s="9">
        <v>43756</v>
      </c>
      <c r="G35" s="40">
        <v>3</v>
      </c>
      <c r="H35" s="35">
        <f>IF(COUNTA('Seguimiento de proyectos'!$E35,'Seguimiento de proyectos'!$F35)&lt;&gt;2,"",DAYS360('Seguimiento de proyectos'!$E35,'Seguimiento de proyectos'!$F35,FALSE))</f>
        <v>3</v>
      </c>
      <c r="I35" s="36"/>
      <c r="J35" s="39"/>
      <c r="K35" s="37" t="str">
        <f>IFERROR(IF(SeguimientoDeProyectos[Duración real (en días)]=0,"",IF(ABS((SeguimientoDeProyectos[[#This Row],[Duración real (en días)]]-SeguimientoDeProyectos[[#This Row],[Duración estimada (en días)]])/SeguimientoDeProyectos[[#This Row],[Duración estimada (en días)]])&gt;PorcentajeMarca,1,0)),"")</f>
        <v/>
      </c>
      <c r="L35" s="51" t="str">
        <f>IF(COUNTA('Seguimiento de proyectos'!$I35,'Seguimiento de proyectos'!$J35)&lt;&gt;2,"",DAYS360('Seguimiento de proyectos'!$I35,'Seguimiento de proyectos'!$J35,FALSE))</f>
        <v/>
      </c>
      <c r="M35" s="38"/>
    </row>
    <row r="36" spans="2:13" ht="30" customHeight="1" x14ac:dyDescent="0.3">
      <c r="B36" s="38" t="s">
        <v>60</v>
      </c>
      <c r="C36" s="23" t="s">
        <v>27</v>
      </c>
      <c r="D36" s="38" t="s">
        <v>23</v>
      </c>
      <c r="E36" s="9">
        <v>43751</v>
      </c>
      <c r="F36" s="9">
        <v>43754</v>
      </c>
      <c r="G36" s="40">
        <v>3</v>
      </c>
      <c r="H36" s="35">
        <f>IF(COUNTA('Seguimiento de proyectos'!$E36,'Seguimiento de proyectos'!$F36)&lt;&gt;2,"",DAYS360('Seguimiento de proyectos'!$E36,'Seguimiento de proyectos'!$F36,FALSE))</f>
        <v>3</v>
      </c>
      <c r="I36" s="36"/>
      <c r="J36" s="39"/>
      <c r="K36" s="37" t="str">
        <f>IFERROR(IF(SeguimientoDeProyectos[Duración real (en días)]=0,"",IF(ABS((SeguimientoDeProyectos[[#This Row],[Duración real (en días)]]-SeguimientoDeProyectos[[#This Row],[Duración estimada (en días)]])/SeguimientoDeProyectos[[#This Row],[Duración estimada (en días)]])&gt;PorcentajeMarca,1,0)),"")</f>
        <v/>
      </c>
      <c r="L36" s="51" t="str">
        <f>IF(COUNTA('Seguimiento de proyectos'!$I36,'Seguimiento de proyectos'!$J36)&lt;&gt;2,"",DAYS360('Seguimiento de proyectos'!$I36,'Seguimiento de proyectos'!$J36,FALSE))</f>
        <v/>
      </c>
      <c r="M36" s="38"/>
    </row>
    <row r="37" spans="2:13" ht="30" customHeight="1" x14ac:dyDescent="0.3">
      <c r="B37" s="38" t="s">
        <v>69</v>
      </c>
      <c r="C37" s="23" t="s">
        <v>27</v>
      </c>
      <c r="D37" s="38" t="s">
        <v>23</v>
      </c>
      <c r="E37" s="9">
        <v>43751</v>
      </c>
      <c r="F37" s="9">
        <v>43754</v>
      </c>
      <c r="G37" s="40">
        <v>3</v>
      </c>
      <c r="H37" s="35">
        <f>IF(COUNTA('Seguimiento de proyectos'!$E37,'Seguimiento de proyectos'!$F37)&lt;&gt;2,"",DAYS360('Seguimiento de proyectos'!$E37,'Seguimiento de proyectos'!$F37,FALSE))</f>
        <v>3</v>
      </c>
      <c r="I37" s="36"/>
      <c r="J37" s="39"/>
      <c r="K37" s="37" t="str">
        <f>IFERROR(IF(SeguimientoDeProyectos[Duración real (en días)]=0,"",IF(ABS((SeguimientoDeProyectos[[#This Row],[Duración real (en días)]]-SeguimientoDeProyectos[[#This Row],[Duración estimada (en días)]])/SeguimientoDeProyectos[[#This Row],[Duración estimada (en días)]])&gt;PorcentajeMarca,1,0)),"")</f>
        <v/>
      </c>
      <c r="L37" s="51" t="str">
        <f>IF(COUNTA('Seguimiento de proyectos'!$I37,'Seguimiento de proyectos'!$J37)&lt;&gt;2,"",DAYS360('Seguimiento de proyectos'!$I37,'Seguimiento de proyectos'!$J37,FALSE))</f>
        <v/>
      </c>
      <c r="M37" s="38"/>
    </row>
    <row r="38" spans="2:13" ht="30" customHeight="1" x14ac:dyDescent="0.3">
      <c r="B38" s="38" t="s">
        <v>61</v>
      </c>
      <c r="C38" s="23" t="s">
        <v>27</v>
      </c>
      <c r="D38" s="38" t="s">
        <v>23</v>
      </c>
      <c r="E38" s="9">
        <v>43755</v>
      </c>
      <c r="F38" s="9">
        <v>43757</v>
      </c>
      <c r="G38" s="40">
        <v>2</v>
      </c>
      <c r="H38" s="35">
        <f>IF(COUNTA('Seguimiento de proyectos'!$E38,'Seguimiento de proyectos'!$F38)&lt;&gt;2,"",DAYS360('Seguimiento de proyectos'!$E38,'Seguimiento de proyectos'!$F38,FALSE))</f>
        <v>2</v>
      </c>
      <c r="I38" s="36"/>
      <c r="J38" s="39"/>
      <c r="K38" s="37" t="str">
        <f>IFERROR(IF(SeguimientoDeProyectos[Duración real (en días)]=0,"",IF(ABS((SeguimientoDeProyectos[[#This Row],[Duración real (en días)]]-SeguimientoDeProyectos[[#This Row],[Duración estimada (en días)]])/SeguimientoDeProyectos[[#This Row],[Duración estimada (en días)]])&gt;PorcentajeMarca,1,0)),"")</f>
        <v/>
      </c>
      <c r="L38" s="51" t="str">
        <f>IF(COUNTA('Seguimiento de proyectos'!$I38,'Seguimiento de proyectos'!$J38)&lt;&gt;2,"",DAYS360('Seguimiento de proyectos'!$I38,'Seguimiento de proyectos'!$J38,FALSE))</f>
        <v/>
      </c>
      <c r="M38" s="38"/>
    </row>
    <row r="39" spans="2:13" ht="30" customHeight="1" x14ac:dyDescent="0.3">
      <c r="B39" s="38" t="s">
        <v>62</v>
      </c>
      <c r="C39" s="23" t="s">
        <v>27</v>
      </c>
      <c r="D39" s="38" t="s">
        <v>23</v>
      </c>
      <c r="E39" s="9">
        <v>43758</v>
      </c>
      <c r="F39" s="9">
        <v>43761</v>
      </c>
      <c r="G39" s="40">
        <v>3</v>
      </c>
      <c r="H39" s="35">
        <f>IF(COUNTA('Seguimiento de proyectos'!$E39,'Seguimiento de proyectos'!$F39)&lt;&gt;2,"",DAYS360('Seguimiento de proyectos'!$E39,'Seguimiento de proyectos'!$F39,FALSE))</f>
        <v>3</v>
      </c>
      <c r="I39" s="36"/>
      <c r="J39" s="39"/>
      <c r="K39" s="37" t="str">
        <f>IFERROR(IF(SeguimientoDeProyectos[Duración real (en días)]=0,"",IF(ABS((SeguimientoDeProyectos[[#This Row],[Duración real (en días)]]-SeguimientoDeProyectos[[#This Row],[Duración estimada (en días)]])/SeguimientoDeProyectos[[#This Row],[Duración estimada (en días)]])&gt;PorcentajeMarca,1,0)),"")</f>
        <v/>
      </c>
      <c r="L39" s="51" t="str">
        <f>IF(COUNTA('Seguimiento de proyectos'!$I39,'Seguimiento de proyectos'!$J39)&lt;&gt;2,"",DAYS360('Seguimiento de proyectos'!$I39,'Seguimiento de proyectos'!$J39,FALSE))</f>
        <v/>
      </c>
      <c r="M39" s="38"/>
    </row>
    <row r="40" spans="2:13" ht="30" customHeight="1" x14ac:dyDescent="0.3">
      <c r="B40" s="38" t="s">
        <v>63</v>
      </c>
      <c r="C40" s="23" t="s">
        <v>27</v>
      </c>
      <c r="D40" s="38" t="s">
        <v>23</v>
      </c>
      <c r="E40" s="9">
        <v>43761</v>
      </c>
      <c r="F40" s="9">
        <v>43764</v>
      </c>
      <c r="G40" s="40">
        <v>3</v>
      </c>
      <c r="H40" s="35">
        <f>IF(COUNTA('Seguimiento de proyectos'!$E40,'Seguimiento de proyectos'!$F40)&lt;&gt;2,"",DAYS360('Seguimiento de proyectos'!$E40,'Seguimiento de proyectos'!$F40,FALSE))</f>
        <v>3</v>
      </c>
      <c r="I40" s="36"/>
      <c r="J40" s="39"/>
      <c r="K40" s="37" t="str">
        <f>IFERROR(IF(SeguimientoDeProyectos[Duración real (en días)]=0,"",IF(ABS((SeguimientoDeProyectos[[#This Row],[Duración real (en días)]]-SeguimientoDeProyectos[[#This Row],[Duración estimada (en días)]])/SeguimientoDeProyectos[[#This Row],[Duración estimada (en días)]])&gt;PorcentajeMarca,1,0)),"")</f>
        <v/>
      </c>
      <c r="L40" s="51" t="str">
        <f>IF(COUNTA('Seguimiento de proyectos'!$I40,'Seguimiento de proyectos'!$J40)&lt;&gt;2,"",DAYS360('Seguimiento de proyectos'!$I40,'Seguimiento de proyectos'!$J40,FALSE))</f>
        <v/>
      </c>
      <c r="M40" s="38"/>
    </row>
    <row r="41" spans="2:13" ht="30" customHeight="1" x14ac:dyDescent="0.3">
      <c r="B41" s="38" t="s">
        <v>64</v>
      </c>
      <c r="C41" s="23" t="s">
        <v>27</v>
      </c>
      <c r="D41" s="38" t="s">
        <v>23</v>
      </c>
      <c r="E41" s="9">
        <v>43765</v>
      </c>
      <c r="F41" s="9">
        <v>43769</v>
      </c>
      <c r="G41" s="40">
        <v>5</v>
      </c>
      <c r="H41" s="35">
        <f>IF(COUNTA('Seguimiento de proyectos'!$E41,'Seguimiento de proyectos'!$F41)&lt;&gt;2,"",DAYS360('Seguimiento de proyectos'!$E41,'Seguimiento de proyectos'!$F41,FALSE))</f>
        <v>4</v>
      </c>
      <c r="I41" s="36"/>
      <c r="J41" s="39"/>
      <c r="K41" s="37" t="str">
        <f>IFERROR(IF(SeguimientoDeProyectos[Duración real (en días)]=0,"",IF(ABS((SeguimientoDeProyectos[[#This Row],[Duración real (en días)]]-SeguimientoDeProyectos[[#This Row],[Duración estimada (en días)]])/SeguimientoDeProyectos[[#This Row],[Duración estimada (en días)]])&gt;PorcentajeMarca,1,0)),"")</f>
        <v/>
      </c>
      <c r="L41" s="51" t="str">
        <f>IF(COUNTA('Seguimiento de proyectos'!$I41,'Seguimiento de proyectos'!$J41)&lt;&gt;2,"",DAYS360('Seguimiento de proyectos'!$I41,'Seguimiento de proyectos'!$J41,FALSE))</f>
        <v/>
      </c>
      <c r="M41" s="38"/>
    </row>
    <row r="42" spans="2:13" ht="49.5" x14ac:dyDescent="0.3">
      <c r="B42" s="38" t="s">
        <v>65</v>
      </c>
      <c r="C42" s="23" t="s">
        <v>27</v>
      </c>
      <c r="D42" s="38" t="s">
        <v>23</v>
      </c>
      <c r="E42" s="9">
        <v>43770</v>
      </c>
      <c r="F42" s="9">
        <v>43772</v>
      </c>
      <c r="G42" s="40">
        <v>3</v>
      </c>
      <c r="H42" s="35">
        <f>IF(COUNTA('Seguimiento de proyectos'!$E42,'Seguimiento de proyectos'!$F42)&lt;&gt;2,"",DAYS360('Seguimiento de proyectos'!$E42,'Seguimiento de proyectos'!$F42,FALSE))</f>
        <v>2</v>
      </c>
      <c r="I42" s="36"/>
      <c r="J42" s="39"/>
      <c r="K42" s="37" t="str">
        <f>IFERROR(IF(SeguimientoDeProyectos[Duración real (en días)]=0,"",IF(ABS((SeguimientoDeProyectos[[#This Row],[Duración real (en días)]]-SeguimientoDeProyectos[[#This Row],[Duración estimada (en días)]])/SeguimientoDeProyectos[[#This Row],[Duración estimada (en días)]])&gt;PorcentajeMarca,1,0)),"")</f>
        <v/>
      </c>
      <c r="L42" s="51" t="str">
        <f>IF(COUNTA('Seguimiento de proyectos'!$I42,'Seguimiento de proyectos'!$J42)&lt;&gt;2,"",DAYS360('Seguimiento de proyectos'!$I42,'Seguimiento de proyectos'!$J42,FALSE))</f>
        <v/>
      </c>
      <c r="M42" s="38"/>
    </row>
    <row r="43" spans="2:13" ht="30" customHeight="1" x14ac:dyDescent="0.3">
      <c r="B43" s="38" t="s">
        <v>66</v>
      </c>
      <c r="C43" s="23" t="s">
        <v>27</v>
      </c>
      <c r="D43" s="38" t="s">
        <v>23</v>
      </c>
      <c r="E43" s="9">
        <v>43773</v>
      </c>
      <c r="F43" s="9">
        <v>43775</v>
      </c>
      <c r="G43" s="40">
        <v>2</v>
      </c>
      <c r="H43" s="35">
        <f>IF(COUNTA('Seguimiento de proyectos'!$E43,'Seguimiento de proyectos'!$F43)&lt;&gt;2,"",DAYS360('Seguimiento de proyectos'!$E43,'Seguimiento de proyectos'!$F43,FALSE))</f>
        <v>2</v>
      </c>
      <c r="I43" s="36"/>
      <c r="J43" s="39"/>
      <c r="K43" s="37" t="str">
        <f>IFERROR(IF(SeguimientoDeProyectos[Duración real (en días)]=0,"",IF(ABS((SeguimientoDeProyectos[[#This Row],[Duración real (en días)]]-SeguimientoDeProyectos[[#This Row],[Duración estimada (en días)]])/SeguimientoDeProyectos[[#This Row],[Duración estimada (en días)]])&gt;PorcentajeMarca,1,0)),"")</f>
        <v/>
      </c>
      <c r="L43" s="51" t="str">
        <f>IF(COUNTA('Seguimiento de proyectos'!$I43,'Seguimiento de proyectos'!$J43)&lt;&gt;2,"",DAYS360('Seguimiento de proyectos'!$I43,'Seguimiento de proyectos'!$J43,FALSE))</f>
        <v/>
      </c>
      <c r="M43" s="38"/>
    </row>
    <row r="44" spans="2:13" ht="30" customHeight="1" x14ac:dyDescent="0.3">
      <c r="B44" s="38" t="s">
        <v>67</v>
      </c>
      <c r="C44" s="23" t="s">
        <v>27</v>
      </c>
      <c r="D44" s="38" t="s">
        <v>23</v>
      </c>
      <c r="E44" s="9">
        <v>43776</v>
      </c>
      <c r="F44" s="9">
        <v>43779</v>
      </c>
      <c r="G44" s="40">
        <v>3</v>
      </c>
      <c r="H44" s="35">
        <f>IF(COUNTA('Seguimiento de proyectos'!$E44,'Seguimiento de proyectos'!$F44)&lt;&gt;2,"",DAYS360('Seguimiento de proyectos'!$E44,'Seguimiento de proyectos'!$F44,FALSE))</f>
        <v>3</v>
      </c>
      <c r="I44" s="36"/>
      <c r="J44" s="39"/>
      <c r="K44" s="37" t="str">
        <f>IFERROR(IF(SeguimientoDeProyectos[Duración real (en días)]=0,"",IF(ABS((SeguimientoDeProyectos[[#This Row],[Duración real (en días)]]-SeguimientoDeProyectos[[#This Row],[Duración estimada (en días)]])/SeguimientoDeProyectos[[#This Row],[Duración estimada (en días)]])&gt;PorcentajeMarca,1,0)),"")</f>
        <v/>
      </c>
      <c r="L44" s="51" t="str">
        <f>IF(COUNTA('Seguimiento de proyectos'!$I44,'Seguimiento de proyectos'!$J44)&lt;&gt;2,"",DAYS360('Seguimiento de proyectos'!$I44,'Seguimiento de proyectos'!$J44,FALSE))</f>
        <v/>
      </c>
      <c r="M44" s="38"/>
    </row>
    <row r="45" spans="2:13" ht="49.5" x14ac:dyDescent="0.3">
      <c r="B45" s="38" t="s">
        <v>68</v>
      </c>
      <c r="C45" s="23" t="s">
        <v>27</v>
      </c>
      <c r="D45" s="38" t="s">
        <v>23</v>
      </c>
      <c r="E45" s="50">
        <v>43786</v>
      </c>
      <c r="F45" s="50">
        <v>43789</v>
      </c>
      <c r="G45" s="40">
        <v>3</v>
      </c>
      <c r="H45" s="35">
        <f>IF(COUNTA('Seguimiento de proyectos'!$E45,'Seguimiento de proyectos'!$F45)&lt;&gt;2,"",DAYS360('Seguimiento de proyectos'!$E45,'Seguimiento de proyectos'!$F45,FALSE))</f>
        <v>3</v>
      </c>
      <c r="I45" s="36"/>
      <c r="J45" s="39"/>
      <c r="K45" s="37" t="str">
        <f>IFERROR(IF(SeguimientoDeProyectos[Duración real (en días)]=0,"",IF(ABS((SeguimientoDeProyectos[[#This Row],[Duración real (en días)]]-SeguimientoDeProyectos[[#This Row],[Duración estimada (en días)]])/SeguimientoDeProyectos[[#This Row],[Duración estimada (en días)]])&gt;PorcentajeMarca,1,0)),"")</f>
        <v/>
      </c>
      <c r="L45" s="51" t="str">
        <f>IF(COUNTA('Seguimiento de proyectos'!$I45,'Seguimiento de proyectos'!$J45)&lt;&gt;2,"",DAYS360('Seguimiento de proyectos'!$I45,'Seguimiento de proyectos'!$J45,FALSE))</f>
        <v/>
      </c>
      <c r="M45" s="38"/>
    </row>
    <row r="46" spans="2:13" ht="30" customHeight="1" x14ac:dyDescent="0.3">
      <c r="B46" s="38"/>
      <c r="C46" s="23"/>
      <c r="D46" s="38"/>
      <c r="E46" s="50"/>
      <c r="F46" s="50"/>
      <c r="G46" s="40"/>
      <c r="H46" s="35" t="str">
        <f>IF(COUNTA('Seguimiento de proyectos'!$E46,'Seguimiento de proyectos'!$F46)&lt;&gt;2,"",DAYS360('Seguimiento de proyectos'!$E46,'Seguimiento de proyectos'!$F46,FALSE))</f>
        <v/>
      </c>
      <c r="I46" s="36"/>
      <c r="J46" s="39"/>
      <c r="K46" s="37" t="str">
        <f>IFERROR(IF(SeguimientoDeProyectos[Duración real (en días)]=0,"",IF(ABS((SeguimientoDeProyectos[[#This Row],[Duración real (en días)]]-SeguimientoDeProyectos[[#This Row],[Duración estimada (en días)]])/SeguimientoDeProyectos[[#This Row],[Duración estimada (en días)]])&gt;PorcentajeMarca,1,0)),"")</f>
        <v/>
      </c>
      <c r="L46" s="51" t="str">
        <f>IF(COUNTA('Seguimiento de proyectos'!$I46,'Seguimiento de proyectos'!$J46)&lt;&gt;2,"",DAYS360('Seguimiento de proyectos'!$I46,'Seguimiento de proyectos'!$J46,FALSE))</f>
        <v/>
      </c>
      <c r="M46" s="38"/>
    </row>
    <row r="47" spans="2:13" ht="30" customHeight="1" x14ac:dyDescent="0.3">
      <c r="B47" s="38"/>
      <c r="C47" s="23"/>
      <c r="D47" s="38"/>
      <c r="E47" s="50"/>
      <c r="F47" s="50"/>
      <c r="G47" s="40"/>
      <c r="H47" s="35" t="str">
        <f>IF(COUNTA('Seguimiento de proyectos'!$E47,'Seguimiento de proyectos'!$F47)&lt;&gt;2,"",DAYS360('Seguimiento de proyectos'!$E47,'Seguimiento de proyectos'!$F47,FALSE))</f>
        <v/>
      </c>
      <c r="I47" s="36"/>
      <c r="J47" s="39"/>
      <c r="K47" s="37" t="str">
        <f>IFERROR(IF(SeguimientoDeProyectos[Duración real (en días)]=0,"",IF(ABS((SeguimientoDeProyectos[[#This Row],[Duración real (en días)]]-SeguimientoDeProyectos[[#This Row],[Duración estimada (en días)]])/SeguimientoDeProyectos[[#This Row],[Duración estimada (en días)]])&gt;PorcentajeMarca,1,0)),"")</f>
        <v/>
      </c>
      <c r="L47" s="51" t="str">
        <f>IF(COUNTA('Seguimiento de proyectos'!$I47,'Seguimiento de proyectos'!$J47)&lt;&gt;2,"",DAYS360('Seguimiento de proyectos'!$I47,'Seguimiento de proyectos'!$J47,FALSE))</f>
        <v/>
      </c>
      <c r="M47" s="38"/>
    </row>
    <row r="48" spans="2:13" ht="30" customHeight="1" x14ac:dyDescent="0.3">
      <c r="B48" s="38"/>
      <c r="C48" s="23"/>
      <c r="D48" s="38"/>
      <c r="E48" s="50"/>
      <c r="F48" s="50"/>
      <c r="G48" s="40"/>
      <c r="H48" s="35" t="str">
        <f>IF(COUNTA('Seguimiento de proyectos'!$E48,'Seguimiento de proyectos'!$F48)&lt;&gt;2,"",DAYS360('Seguimiento de proyectos'!$E48,'Seguimiento de proyectos'!$F48,FALSE))</f>
        <v/>
      </c>
      <c r="I48" s="36"/>
      <c r="J48" s="39"/>
      <c r="K48" s="37" t="str">
        <f>IFERROR(IF(SeguimientoDeProyectos[Duración real (en días)]=0,"",IF(ABS((SeguimientoDeProyectos[[#This Row],[Duración real (en días)]]-SeguimientoDeProyectos[[#This Row],[Duración estimada (en días)]])/SeguimientoDeProyectos[[#This Row],[Duración estimada (en días)]])&gt;PorcentajeMarca,1,0)),"")</f>
        <v/>
      </c>
      <c r="L48" s="51" t="str">
        <f>IF(COUNTA('Seguimiento de proyectos'!$I48,'Seguimiento de proyectos'!$J48)&lt;&gt;2,"",DAYS360('Seguimiento de proyectos'!$I48,'Seguimiento de proyectos'!$J48,FALSE))</f>
        <v/>
      </c>
      <c r="M48" s="38"/>
    </row>
    <row r="49" spans="2:13" ht="30" customHeight="1" x14ac:dyDescent="0.3">
      <c r="B49" s="52"/>
      <c r="C49" s="52"/>
      <c r="D49" s="52"/>
      <c r="E49" s="53"/>
      <c r="F49" s="53"/>
      <c r="G49" s="54"/>
      <c r="H49" s="35"/>
      <c r="I49" s="27"/>
      <c r="J49" s="30"/>
      <c r="K49" s="28"/>
      <c r="L49" s="32"/>
      <c r="M49" s="29"/>
    </row>
  </sheetData>
  <conditionalFormatting sqref="L10:L24">
    <cfRule type="expression" dxfId="23" priority="25">
      <formula>(ABS((L10-H10))/H10)&gt;PorcentajeMarca</formula>
    </cfRule>
  </conditionalFormatting>
  <conditionalFormatting sqref="L5:L7">
    <cfRule type="expression" dxfId="22" priority="27">
      <formula>(ABS((L5-H5))/H5)&gt;PorcentajeMarca</formula>
    </cfRule>
  </conditionalFormatting>
  <conditionalFormatting sqref="L8">
    <cfRule type="expression" dxfId="21" priority="17">
      <formula>(ABS((L8-H8))/H8)&gt;PorcentajeMarca</formula>
    </cfRule>
  </conditionalFormatting>
  <conditionalFormatting sqref="L9">
    <cfRule type="expression" dxfId="20" priority="13">
      <formula>(ABS((L9-H9))/H9)&gt;PorcentajeMarca</formula>
    </cfRule>
  </conditionalFormatting>
  <conditionalFormatting sqref="L25">
    <cfRule type="expression" dxfId="19" priority="9">
      <formula>(ABS((L25-H25))/H25)&gt;PorcentajeMarca</formula>
    </cfRule>
  </conditionalFormatting>
  <dataValidations count="16">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K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L4"/>
    <dataValidation allowBlank="1" showInputMessage="1" showErrorMessage="1" prompt="Escriba en esta columna las notas para los proyectos." sqref="M4"/>
    <dataValidation type="list" allowBlank="1" showInputMessage="1" showErrorMessage="1" error="Seleccione una categoría de la lista o cree una categoría para mostrarla en esta lista desde la hoja de cálculo de configuración." sqref="C5:C48">
      <formula1>ListaDeCategorías</formula1>
    </dataValidation>
    <dataValidation type="list" allowBlank="1" showInputMessage="1" showErrorMessage="1" error="Seleccione un empleado de la lista o cree un empleado para mostrarlo en esta lista desde la hoja de cálculo de configuración." sqref="D5:D48">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5"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11"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K25:K48</xm:sqref>
        </x14:conditionalFormatting>
        <x14:conditionalFormatting xmlns:xm="http://schemas.microsoft.com/office/excel/2006/main">
          <x14:cfRule type="iconSet" priority="80"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K10:K24</xm:sqref>
        </x14:conditionalFormatting>
        <x14:conditionalFormatting xmlns:xm="http://schemas.microsoft.com/office/excel/2006/main">
          <x14:cfRule type="iconSet" priority="83"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K5:K7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19</v>
      </c>
    </row>
    <row r="2" spans="2:3" ht="20.25" customHeight="1" x14ac:dyDescent="0.3"/>
    <row r="3" spans="2:3" ht="20.25" customHeight="1" x14ac:dyDescent="0.3"/>
    <row r="4" spans="2:3" ht="49.5" customHeight="1" x14ac:dyDescent="0.3">
      <c r="B4" s="22" t="s">
        <v>20</v>
      </c>
      <c r="C4" s="22" t="s">
        <v>21</v>
      </c>
    </row>
    <row r="5" spans="2:3" ht="30" customHeight="1" x14ac:dyDescent="0.3">
      <c r="B5" s="8" t="s">
        <v>46</v>
      </c>
      <c r="C5" s="8" t="s">
        <v>22</v>
      </c>
    </row>
    <row r="6" spans="2:3" ht="45" customHeight="1" x14ac:dyDescent="0.3">
      <c r="B6" s="8" t="s">
        <v>26</v>
      </c>
      <c r="C6" s="8" t="s">
        <v>23</v>
      </c>
    </row>
    <row r="7" spans="2:3" ht="30" customHeight="1" x14ac:dyDescent="0.3">
      <c r="B7" s="8" t="s">
        <v>27</v>
      </c>
      <c r="C7" s="8" t="s">
        <v>24</v>
      </c>
    </row>
    <row r="8" spans="2:3" ht="30" customHeight="1" x14ac:dyDescent="0.3">
      <c r="B8" s="25" t="s">
        <v>28</v>
      </c>
      <c r="C8" s="8"/>
    </row>
    <row r="9" spans="2:3" ht="30" customHeight="1" x14ac:dyDescent="0.3">
      <c r="B9" s="8" t="s">
        <v>29</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2019-09-24T16:19:08Z</dcterms:modified>
</cp:coreProperties>
</file>