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Lenovo\Documents\Proyecto_Ivari\documentacion\"/>
    </mc:Choice>
  </mc:AlternateContent>
  <bookViews>
    <workbookView xWindow="0" yWindow="0" windowWidth="25200" windowHeight="11760"/>
  </bookViews>
  <sheets>
    <sheet name="Seguimiento de proyectos" sheetId="1" r:id="rId1"/>
    <sheet name="Configuración" sheetId="2" r:id="rId2"/>
  </sheets>
  <definedNames>
    <definedName name="ListaDeCategorías">Configuración!$B$5:$B$9</definedName>
    <definedName name="ListaDeEmpleados">Configuración!$C$5:$C$10</definedName>
    <definedName name="PorcentajeMarca">'Seguimiento de proyectos'!$D$2</definedName>
    <definedName name="TítuloDeColumna1">'Seguimiento de proyectos'!$B$4</definedName>
    <definedName name="TítuloDeColumna2">TablaDeCategoríasYEmpleados[[#Headers],[Nombre de categoría]]</definedName>
    <definedName name="_xlnm.Print_Titles" localSheetId="0">'Seguimiento de proyectos'!$4:$4</definedName>
  </definedNames>
  <calcPr calcId="152511"/>
</workbook>
</file>

<file path=xl/calcChain.xml><?xml version="1.0" encoding="utf-8"?>
<calcChain xmlns="http://schemas.openxmlformats.org/spreadsheetml/2006/main">
  <c r="H55" i="1" l="1"/>
  <c r="K55" i="1" s="1"/>
  <c r="L55" i="1"/>
  <c r="H54" i="1"/>
  <c r="L54" i="1"/>
  <c r="H53" i="1"/>
  <c r="L53" i="1"/>
  <c r="H52" i="1"/>
  <c r="L52" i="1"/>
  <c r="H51" i="1"/>
  <c r="L51" i="1"/>
  <c r="H50" i="1"/>
  <c r="L50" i="1"/>
  <c r="H49" i="1"/>
  <c r="L49" i="1"/>
  <c r="H48" i="1"/>
  <c r="L48" i="1"/>
  <c r="H58" i="1"/>
  <c r="L58" i="1"/>
  <c r="H56" i="1"/>
  <c r="L56" i="1"/>
  <c r="K54" i="1" l="1"/>
  <c r="K53" i="1"/>
  <c r="K52" i="1"/>
  <c r="K51" i="1"/>
  <c r="K49" i="1"/>
  <c r="K48" i="1"/>
  <c r="K50" i="1"/>
  <c r="K58" i="1"/>
  <c r="K56" i="1"/>
  <c r="H47" i="1"/>
  <c r="L47" i="1"/>
  <c r="H46" i="1"/>
  <c r="L46" i="1"/>
  <c r="H45" i="1"/>
  <c r="L45" i="1"/>
  <c r="K47" i="1" l="1"/>
  <c r="K46" i="1"/>
  <c r="K45" i="1"/>
  <c r="H44" i="1"/>
  <c r="L44" i="1"/>
  <c r="H38" i="1"/>
  <c r="L38" i="1"/>
  <c r="H37" i="1"/>
  <c r="L37" i="1"/>
  <c r="H41" i="1"/>
  <c r="L41" i="1"/>
  <c r="H36" i="1"/>
  <c r="L36" i="1"/>
  <c r="H35" i="1"/>
  <c r="L35" i="1"/>
  <c r="L25" i="1"/>
  <c r="L26" i="1"/>
  <c r="L27" i="1"/>
  <c r="L28" i="1"/>
  <c r="L29" i="1"/>
  <c r="L30" i="1"/>
  <c r="L31" i="1"/>
  <c r="L32" i="1"/>
  <c r="L33" i="1"/>
  <c r="L34" i="1"/>
  <c r="L39" i="1"/>
  <c r="L40" i="1"/>
  <c r="L42" i="1"/>
  <c r="L43" i="1"/>
  <c r="L60" i="1"/>
  <c r="L57" i="1"/>
  <c r="L59" i="1"/>
  <c r="L61" i="1"/>
  <c r="L62" i="1"/>
  <c r="K37" i="1" l="1"/>
  <c r="K44" i="1"/>
  <c r="K38" i="1"/>
  <c r="K41" i="1"/>
  <c r="K36" i="1"/>
  <c r="K35" i="1"/>
  <c r="H31" i="1"/>
  <c r="K31" i="1" s="1"/>
  <c r="H40" i="1" l="1"/>
  <c r="K40" i="1" s="1"/>
  <c r="H62" i="1" l="1"/>
  <c r="K62" i="1" s="1"/>
  <c r="H63" i="1"/>
  <c r="L63" i="1"/>
  <c r="H64" i="1"/>
  <c r="L64" i="1"/>
  <c r="H65" i="1"/>
  <c r="L65" i="1"/>
  <c r="H43" i="1"/>
  <c r="H60" i="1"/>
  <c r="H57" i="1"/>
  <c r="H59" i="1"/>
  <c r="H61" i="1"/>
  <c r="H32" i="1"/>
  <c r="H33" i="1"/>
  <c r="H34" i="1"/>
  <c r="H39" i="1"/>
  <c r="H42" i="1"/>
  <c r="H30" i="1"/>
  <c r="H29" i="1"/>
  <c r="K29" i="1" s="1"/>
  <c r="H28" i="1"/>
  <c r="K28" i="1" s="1"/>
  <c r="H27" i="1"/>
  <c r="K27" i="1" s="1"/>
  <c r="H26" i="1"/>
  <c r="K26" i="1" s="1"/>
  <c r="K64" i="1" l="1"/>
  <c r="K63" i="1"/>
  <c r="K61" i="1"/>
  <c r="K59" i="1"/>
  <c r="K43" i="1"/>
  <c r="K65" i="1"/>
  <c r="K57" i="1"/>
  <c r="K60" i="1"/>
  <c r="K30" i="1"/>
  <c r="K42" i="1"/>
  <c r="K39" i="1"/>
  <c r="K34" i="1"/>
  <c r="K33" i="1"/>
  <c r="K32" i="1"/>
  <c r="L10" i="1"/>
  <c r="H25" i="1" l="1"/>
  <c r="H24" i="1"/>
  <c r="L24" i="1"/>
  <c r="H23" i="1"/>
  <c r="L23" i="1"/>
  <c r="H20" i="1"/>
  <c r="L20" i="1"/>
  <c r="H21" i="1"/>
  <c r="L21" i="1"/>
  <c r="H22" i="1"/>
  <c r="L22" i="1"/>
  <c r="H14" i="1"/>
  <c r="L14" i="1"/>
  <c r="H15" i="1"/>
  <c r="L15" i="1"/>
  <c r="H16" i="1"/>
  <c r="L16" i="1"/>
  <c r="H17" i="1"/>
  <c r="L17" i="1"/>
  <c r="H19" i="1"/>
  <c r="L19" i="1"/>
  <c r="H18" i="1"/>
  <c r="L18" i="1"/>
  <c r="H9" i="1"/>
  <c r="H8" i="1"/>
  <c r="K18" i="1" l="1"/>
  <c r="K19" i="1"/>
  <c r="K17" i="1"/>
  <c r="K16" i="1"/>
  <c r="K14" i="1"/>
  <c r="K22" i="1"/>
  <c r="K21" i="1"/>
  <c r="K20" i="1"/>
  <c r="K23" i="1"/>
  <c r="K24" i="1"/>
  <c r="K25" i="1"/>
  <c r="K15" i="1"/>
  <c r="L9" i="1"/>
  <c r="K9" i="1" s="1"/>
  <c r="L8" i="1"/>
  <c r="K8" i="1" s="1"/>
  <c r="H13" i="1" l="1"/>
  <c r="L13" i="1"/>
  <c r="K13" i="1" l="1"/>
  <c r="J11" i="1"/>
  <c r="J7" i="1"/>
  <c r="J5" i="1"/>
  <c r="I11" i="1"/>
  <c r="I7" i="1"/>
  <c r="I5" i="1"/>
  <c r="L11" i="1" l="1"/>
  <c r="L6" i="1"/>
  <c r="L7" i="1"/>
  <c r="L12" i="1"/>
  <c r="F5" i="1"/>
  <c r="E5" i="1"/>
  <c r="E11" i="1"/>
  <c r="F11" i="1" l="1"/>
  <c r="E7" i="1"/>
  <c r="F7" i="1"/>
  <c r="H12" i="1" l="1"/>
  <c r="K12" i="1" s="1"/>
  <c r="H11" i="1"/>
  <c r="K11" i="1" s="1"/>
  <c r="K10" i="1"/>
  <c r="H7" i="1"/>
  <c r="K7" i="1" s="1"/>
  <c r="H6" i="1"/>
  <c r="K6" i="1" s="1"/>
  <c r="H5" i="1"/>
  <c r="L5" i="1" l="1"/>
  <c r="K5" i="1" s="1"/>
</calcChain>
</file>

<file path=xl/sharedStrings.xml><?xml version="1.0" encoding="utf-8"?>
<sst xmlns="http://schemas.openxmlformats.org/spreadsheetml/2006/main" count="233" uniqueCount="90">
  <si>
    <t>Proyecto 1</t>
  </si>
  <si>
    <t>Proyecto 3</t>
  </si>
  <si>
    <t>Proyecto 5</t>
  </si>
  <si>
    <t xml:space="preserve">Porcentaje de valor superior o inferior para marca: </t>
  </si>
  <si>
    <t>Categoría</t>
  </si>
  <si>
    <t>Categoría 1</t>
  </si>
  <si>
    <t>Categoría 3</t>
  </si>
  <si>
    <t>Asignado a</t>
  </si>
  <si>
    <t>Empleado 1</t>
  </si>
  <si>
    <t>Empleado 2</t>
  </si>
  <si>
    <t>Estimado
Inicio</t>
  </si>
  <si>
    <t>Estimado 
Finalización</t>
  </si>
  <si>
    <t>Trabajo estimado (en horas)</t>
  </si>
  <si>
    <t>Duración estimada (en días)</t>
  </si>
  <si>
    <t>Real 
Inicio</t>
  </si>
  <si>
    <t>Real
Finalización</t>
  </si>
  <si>
    <t>Icono de bandera para duración real superior o inferior (en días)</t>
  </si>
  <si>
    <t>Duración real (en días)</t>
  </si>
  <si>
    <t>Notas</t>
  </si>
  <si>
    <t>Configuración</t>
  </si>
  <si>
    <t>Nombre de categoría</t>
  </si>
  <si>
    <t>Nombre del empleado</t>
  </si>
  <si>
    <t>Base de Datos</t>
  </si>
  <si>
    <t>Backend</t>
  </si>
  <si>
    <t>FrontEnd</t>
  </si>
  <si>
    <t>Inicialización al marco del negocio</t>
  </si>
  <si>
    <t>Desarrollo de Maquetado y base de datos</t>
  </si>
  <si>
    <t xml:space="preserve">Programacion del lado del servidor </t>
  </si>
  <si>
    <t>Programacion del lado del cliente</t>
  </si>
  <si>
    <t xml:space="preserve">Validaciones y Pruebas de rendimiento </t>
  </si>
  <si>
    <t>Actividad</t>
  </si>
  <si>
    <t>Base de datos Vacia</t>
  </si>
  <si>
    <t xml:space="preserve">Configuración de conexión a base de datos desde laravel </t>
  </si>
  <si>
    <t xml:space="preserve">Configuración de migraciones de la base de datos a laravel </t>
  </si>
  <si>
    <t>Construcción de metodos up y down de la base de datos</t>
  </si>
  <si>
    <t>inserción de datos iniciales o seeds(Datos que no cambiaran o modificaran)</t>
  </si>
  <si>
    <t>Definicion de modelos Eloquent para la base de datos</t>
  </si>
  <si>
    <t>Diseños de logotipos, desarrollo de colores y elección del nombre del sitio</t>
  </si>
  <si>
    <t>Investigación documental de historia e informacion del sitio</t>
  </si>
  <si>
    <t xml:space="preserve">Contacto con proveedores de la zona y consercion de cita para fotografias de productos </t>
  </si>
  <si>
    <t xml:space="preserve">listadoConsulta de precios a proveedores y fotografias de productos </t>
  </si>
  <si>
    <t xml:space="preserve">Configuracion de rutas según el maquetado inicial </t>
  </si>
  <si>
    <t>Diseño de interfaces inicial</t>
  </si>
  <si>
    <t>Instalación de Ivari en servidores locales</t>
  </si>
  <si>
    <t xml:space="preserve">Exposición de avances por area </t>
  </si>
  <si>
    <t>Todos</t>
  </si>
  <si>
    <t>Inicialización y desarrollo al marco del negocio</t>
  </si>
  <si>
    <t>Seguimiento de proyecto Iravi</t>
  </si>
  <si>
    <t>Maquetado inicial del sitio mediante plantillas blade (Parte del administrador)</t>
  </si>
  <si>
    <t>Maquetado inicial del sitio mediante plantillas blade (Parte del Cliente)</t>
  </si>
  <si>
    <t>Finalizado</t>
  </si>
  <si>
    <t>listado de precios, Prooveedores y productos de Jala,Nayarit</t>
  </si>
  <si>
    <t xml:space="preserve">Colorimetria del sitio (Incluir los colores al  sitio) </t>
  </si>
  <si>
    <t>Creación de banner (Incluidos en los sitios)</t>
  </si>
  <si>
    <t>Quitar Fondo a los productos que se ofertaran en el sitio</t>
  </si>
  <si>
    <t>Programación de login de usuario</t>
  </si>
  <si>
    <t>Programación de Alta Productos</t>
  </si>
  <si>
    <t>Programacion de Modificar Productos (Listado de todos los productos para modificar)</t>
  </si>
  <si>
    <t>Programación Modificar Producto</t>
  </si>
  <si>
    <t>Programación de index</t>
  </si>
  <si>
    <t>Programación de  Vista Producto</t>
  </si>
  <si>
    <t>Programación de sistema de bonificaciones</t>
  </si>
  <si>
    <t xml:space="preserve"> Programacion de Carrito de compras y temporal de compras</t>
  </si>
  <si>
    <t>Programacion de ver envios (Listado de compras del usuario y estatus que se encuentra)</t>
  </si>
  <si>
    <t>Programacion de pedidos (Listado para ver los pedidos de usuarios y cambiar su status)</t>
  </si>
  <si>
    <t>Programación de indexAdministrador</t>
  </si>
  <si>
    <t>Programación de alta Usuario</t>
  </si>
  <si>
    <t>Crear Interfaz de Alta Proveedores</t>
  </si>
  <si>
    <t>Programación de indexCliente</t>
  </si>
  <si>
    <t xml:space="preserve">Programación de sesiones para inicio de session en cada pagina </t>
  </si>
  <si>
    <t xml:space="preserve">Programación de logout para cada pagina </t>
  </si>
  <si>
    <t>Programación de Alta Proveedores</t>
  </si>
  <si>
    <t xml:space="preserve">Insercion de Productos a la pagina </t>
  </si>
  <si>
    <t>Paginación en listaModificarProductos</t>
  </si>
  <si>
    <t>Programación de RegistroUsuarioAdm</t>
  </si>
  <si>
    <t>Programacion modificarUsuarioAdm</t>
  </si>
  <si>
    <t xml:space="preserve">Programación de botones agregar al carrito y comprar ahora  de la vistaProducto </t>
  </si>
  <si>
    <t>Programación de confirmacion_Compra</t>
  </si>
  <si>
    <t>Programacion de metodo de pago</t>
  </si>
  <si>
    <t>Programación de compras realizadas</t>
  </si>
  <si>
    <t xml:space="preserve">Programación de mi perfil </t>
  </si>
  <si>
    <t>Programacion de busqueda en los index</t>
  </si>
  <si>
    <t>Validaciones y animaciones de Registro Usuario</t>
  </si>
  <si>
    <t xml:space="preserve">Validaciones y animaciones de Login </t>
  </si>
  <si>
    <t>Validaciones y animaciones de Alta Productos</t>
  </si>
  <si>
    <t>Validaciones y animacion  de modificarProducto</t>
  </si>
  <si>
    <t>Validacion y animacion de AltausuarioAdm</t>
  </si>
  <si>
    <t>Validacion y animacion de modificarUsuarioAdm</t>
  </si>
  <si>
    <t>Validacion y animacion de Alta Proveedores</t>
  </si>
  <si>
    <t>Validacion y animacion de verProducto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</si>
</sst>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5"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2" tint="-0.89989928891872917"/>
      <name val="Century Gothic"/>
      <scheme val="minor"/>
    </font>
    <font>
      <u/>
      <sz val="11"/>
      <color theme="2" tint="-0.89989928891872917"/>
      <name val="Century Gothic"/>
      <family val="2"/>
      <scheme val="minor"/>
    </font>
    <font>
      <sz val="11"/>
      <color theme="2" tint="-0.89992980742820516"/>
      <name val="Century Gothic"/>
      <scheme val="minor"/>
    </font>
    <font>
      <sz val="11"/>
      <color theme="0"/>
      <name val="Century Gothic"/>
      <scheme val="minor"/>
    </font>
  </fonts>
  <fills count="9">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4" tint="0.39997558519241921"/>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55">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4" fillId="0" borderId="0" xfId="9" applyAlignment="1" applyProtection="1">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3" fontId="8" fillId="0" borderId="0" xfId="4" applyNumberFormat="1" applyFont="1" applyBorder="1" applyAlignment="1">
      <alignment horizontal="left" vertical="center" indent="1"/>
    </xf>
    <xf numFmtId="3" fontId="8" fillId="2" borderId="0" xfId="15" applyNumberFormat="1" applyFont="1" applyFill="1" applyBorder="1" applyAlignment="1">
      <alignment horizontal="left" vertical="center" indent="1"/>
    </xf>
    <xf numFmtId="14" fontId="7" fillId="0" borderId="5" xfId="13" applyNumberFormat="1" applyFont="1" applyBorder="1" applyAlignment="1">
      <alignment horizontal="left" vertical="center" indent="2"/>
    </xf>
    <xf numFmtId="164" fontId="9" fillId="0" borderId="4" xfId="12" applyNumberFormat="1" applyFont="1" applyBorder="1" applyAlignment="1">
      <alignment horizontal="right" vertical="center"/>
    </xf>
    <xf numFmtId="3" fontId="8" fillId="2" borderId="0" xfId="14" applyNumberFormat="1" applyFont="1" applyFill="1" applyBorder="1" applyAlignment="1">
      <alignment horizontal="left" vertical="center" indent="1"/>
    </xf>
    <xf numFmtId="0" fontId="0" fillId="0" borderId="0" xfId="0" applyAlignment="1">
      <alignment horizontal="left" vertical="center"/>
    </xf>
    <xf numFmtId="0" fontId="6" fillId="0" borderId="0" xfId="6" applyFont="1" applyFill="1" applyBorder="1" applyAlignment="1">
      <alignment horizontal="left" vertical="center" wrapText="1" indent="1"/>
    </xf>
    <xf numFmtId="14" fontId="6" fillId="0" borderId="0" xfId="6" applyNumberFormat="1" applyFont="1" applyFill="1" applyBorder="1" applyAlignment="1">
      <alignment horizontal="left" vertical="center" wrapText="1" indent="1"/>
    </xf>
    <xf numFmtId="3" fontId="6" fillId="0" borderId="0" xfId="6" applyNumberFormat="1" applyFont="1" applyFill="1" applyBorder="1" applyAlignment="1">
      <alignment horizontal="left" vertical="center" wrapText="1" indent="1"/>
    </xf>
    <xf numFmtId="0" fontId="6" fillId="0" borderId="0" xfId="6" applyNumberFormat="1" applyFont="1" applyFill="1" applyBorder="1" applyAlignment="1">
      <alignment horizontal="left" vertical="center" wrapText="1" indent="1"/>
    </xf>
    <xf numFmtId="14" fontId="6" fillId="0" borderId="0" xfId="11" applyNumberFormat="1" applyFont="1" applyFill="1" applyBorder="1" applyAlignment="1">
      <alignment horizontal="left" vertical="center" wrapText="1" indent="2"/>
    </xf>
    <xf numFmtId="164" fontId="10" fillId="0" borderId="0" xfId="10" applyNumberFormat="1" applyFont="1" applyFill="1" applyBorder="1" applyAlignment="1">
      <alignment horizontal="left" vertical="center" indent="1"/>
    </xf>
    <xf numFmtId="0" fontId="6" fillId="4" borderId="0" xfId="6" applyFont="1" applyFill="1" applyBorder="1" applyAlignment="1">
      <alignment horizontal="left" vertical="center" wrapText="1" indent="1"/>
    </xf>
    <xf numFmtId="0" fontId="11" fillId="0" borderId="0" xfId="5" applyNumberFormat="1" applyFont="1" applyBorder="1" applyAlignment="1">
      <alignment horizontal="left" vertical="center" wrapText="1" indent="1"/>
    </xf>
    <xf numFmtId="0" fontId="11" fillId="0" borderId="0" xfId="5" applyNumberFormat="1" applyFont="1" applyAlignment="1">
      <alignment horizontal="left" vertical="center" wrapText="1" indent="1"/>
    </xf>
    <xf numFmtId="0" fontId="12" fillId="0" borderId="0" xfId="5" applyNumberFormat="1" applyFont="1" applyBorder="1" applyAlignment="1">
      <alignment horizontal="left" vertical="center" wrapText="1" indent="1"/>
    </xf>
    <xf numFmtId="3" fontId="8" fillId="2" borderId="6" xfId="15" applyNumberFormat="1" applyFont="1" applyFill="1" applyAlignment="1">
      <alignment horizontal="left" vertical="center" indent="1"/>
    </xf>
    <xf numFmtId="14" fontId="7" fillId="0" borderId="5" xfId="13" applyNumberFormat="1" applyFont="1" applyFill="1" applyAlignment="1">
      <alignment horizontal="left" vertical="center" indent="2"/>
    </xf>
    <xf numFmtId="164" fontId="9" fillId="0" borderId="4" xfId="12" applyNumberFormat="1" applyFont="1" applyFill="1" applyAlignment="1">
      <alignment horizontal="right" vertical="center"/>
    </xf>
    <xf numFmtId="0" fontId="8" fillId="0" borderId="0" xfId="5" applyNumberFormat="1" applyFont="1" applyAlignment="1" applyProtection="1">
      <alignment horizontal="left" vertical="center" wrapText="1" indent="1"/>
    </xf>
    <xf numFmtId="14" fontId="7" fillId="0" borderId="0" xfId="8" applyNumberFormat="1" applyFont="1" applyAlignment="1" applyProtection="1">
      <alignment horizontal="right" vertical="center" indent="2"/>
    </xf>
    <xf numFmtId="3" fontId="8" fillId="0" borderId="0" xfId="4" applyNumberFormat="1" applyFont="1" applyAlignment="1" applyProtection="1">
      <alignment horizontal="left" vertical="center" indent="1"/>
    </xf>
    <xf numFmtId="3" fontId="8" fillId="2" borderId="0" xfId="14" applyNumberFormat="1" applyFont="1" applyFill="1" applyAlignment="1">
      <alignment horizontal="left" vertical="center" indent="1"/>
    </xf>
    <xf numFmtId="0" fontId="0" fillId="6" borderId="0" xfId="0" applyFill="1" applyProtection="1">
      <alignment vertical="center"/>
    </xf>
    <xf numFmtId="0" fontId="0" fillId="5" borderId="0" xfId="0" applyFill="1" applyProtection="1">
      <alignment vertical="center"/>
    </xf>
    <xf numFmtId="3" fontId="11" fillId="2" borderId="6" xfId="15" applyNumberFormat="1" applyFont="1" applyFill="1" applyAlignment="1">
      <alignment horizontal="left" vertical="center" indent="1"/>
    </xf>
    <xf numFmtId="14" fontId="13" fillId="0" borderId="5" xfId="13" applyNumberFormat="1" applyFont="1" applyFill="1" applyAlignment="1">
      <alignment horizontal="left" vertical="center" indent="2"/>
    </xf>
    <xf numFmtId="164" fontId="14" fillId="0" borderId="4" xfId="12" applyNumberFormat="1" applyFont="1" applyFill="1" applyAlignment="1">
      <alignment horizontal="right" vertical="center"/>
    </xf>
    <xf numFmtId="0" fontId="11" fillId="7" borderId="0" xfId="5" applyNumberFormat="1" applyFont="1" applyFill="1" applyBorder="1" applyAlignment="1">
      <alignment horizontal="left" vertical="center" wrapText="1" indent="1"/>
    </xf>
    <xf numFmtId="14" fontId="13" fillId="7" borderId="0" xfId="8" applyNumberFormat="1" applyFont="1" applyFill="1" applyBorder="1" applyAlignment="1">
      <alignment horizontal="right" vertical="center" indent="2"/>
    </xf>
    <xf numFmtId="3" fontId="11" fillId="7" borderId="0" xfId="4" applyNumberFormat="1" applyFont="1" applyFill="1" applyBorder="1" applyAlignment="1">
      <alignment horizontal="left" vertical="center" indent="1"/>
    </xf>
    <xf numFmtId="164" fontId="14" fillId="7" borderId="4" xfId="12" applyNumberFormat="1" applyFont="1" applyFill="1" applyAlignment="1">
      <alignment horizontal="right" vertical="center"/>
    </xf>
    <xf numFmtId="0" fontId="0" fillId="7" borderId="0" xfId="0" applyFill="1" applyProtection="1">
      <alignment vertical="center"/>
    </xf>
    <xf numFmtId="0" fontId="11" fillId="8" borderId="0" xfId="5" applyNumberFormat="1" applyFont="1" applyFill="1" applyBorder="1" applyAlignment="1">
      <alignment horizontal="left" vertical="center" wrapText="1" indent="1"/>
    </xf>
    <xf numFmtId="14" fontId="7" fillId="8" borderId="0" xfId="8" applyNumberFormat="1" applyFont="1" applyFill="1" applyBorder="1" applyAlignment="1">
      <alignment horizontal="right" vertical="center" indent="2"/>
    </xf>
    <xf numFmtId="3" fontId="11" fillId="8" borderId="0" xfId="4" applyNumberFormat="1" applyFont="1" applyFill="1" applyBorder="1" applyAlignment="1">
      <alignment horizontal="left" vertical="center" indent="1"/>
    </xf>
    <xf numFmtId="3" fontId="11" fillId="8" borderId="6" xfId="15" applyNumberFormat="1" applyFont="1" applyFill="1" applyAlignment="1">
      <alignment horizontal="left" vertical="center" indent="1"/>
    </xf>
    <xf numFmtId="164" fontId="14" fillId="8" borderId="4" xfId="12" applyNumberFormat="1" applyFont="1" applyFill="1" applyAlignment="1">
      <alignment horizontal="right" vertical="center"/>
    </xf>
    <xf numFmtId="3" fontId="11" fillId="8" borderId="0" xfId="14" applyNumberFormat="1" applyFont="1" applyFill="1" applyBorder="1" applyAlignment="1">
      <alignment horizontal="left" vertical="center" indent="1"/>
    </xf>
    <xf numFmtId="14" fontId="13" fillId="0" borderId="0" xfId="8" applyNumberFormat="1" applyFont="1" applyBorder="1" applyAlignment="1">
      <alignment horizontal="right" vertical="center" indent="2"/>
    </xf>
    <xf numFmtId="3" fontId="11" fillId="2" borderId="0" xfId="14" applyNumberFormat="1" applyFont="1" applyFill="1" applyAlignment="1">
      <alignment horizontal="left" vertical="center" indent="1"/>
    </xf>
    <xf numFmtId="0" fontId="11" fillId="0" borderId="0" xfId="5" applyNumberFormat="1" applyFont="1" applyAlignment="1" applyProtection="1">
      <alignment horizontal="left" vertical="center" wrapText="1" indent="1"/>
    </xf>
    <xf numFmtId="14" fontId="13" fillId="0" borderId="0" xfId="8" applyNumberFormat="1" applyFont="1" applyAlignment="1" applyProtection="1">
      <alignment horizontal="right" vertical="center" indent="2"/>
    </xf>
    <xf numFmtId="3" fontId="11" fillId="0" borderId="0" xfId="4" applyNumberFormat="1" applyFont="1" applyAlignment="1" applyProtection="1">
      <alignment horizontal="left" vertical="center" indent="1"/>
    </xf>
    <xf numFmtId="3" fontId="11" fillId="2" borderId="0" xfId="14" applyNumberFormat="1" applyFont="1" applyFill="1" applyBorder="1" applyAlignment="1">
      <alignment horizontal="left" vertical="center" indent="1"/>
    </xf>
  </cellXfs>
  <cellStyles count="16">
    <cellStyle name="Columna gris" xfId="14"/>
    <cellStyle name="Duración estimada" xfId="15"/>
    <cellStyle name="Encabezado 1" xfId="1" builtinId="16" customBuiltin="1"/>
    <cellStyle name="Encabezado 4" xfId="11" builtinId="19" customBuiltin="1"/>
    <cellStyle name="Entrada" xfId="2" builtinId="20" customBuiltin="1"/>
    <cellStyle name="Fecha" xfId="8"/>
    <cellStyle name="Inicio real" xfId="13"/>
    <cellStyle name="Marca" xfId="12"/>
    <cellStyle name="Normal" xfId="0" builtinId="0" customBuiltin="1"/>
    <cellStyle name="Notas" xfId="7" builtinId="10" customBuiltin="1"/>
    <cellStyle name="Números" xfId="4"/>
    <cellStyle name="Salida" xfId="3" builtinId="21" customBuiltin="1"/>
    <cellStyle name="Texto" xfId="5"/>
    <cellStyle name="Título" xfId="9" builtinId="15" customBuiltin="1"/>
    <cellStyle name="Título 2" xfId="6" builtinId="17" customBuiltin="1"/>
    <cellStyle name="Título 3" xfId="10" builtinId="18" customBuiltin="1"/>
  </cellStyles>
  <dxfs count="25">
    <dxf>
      <font>
        <b/>
        <i val="0"/>
        <color theme="4" tint="-0.499984740745262"/>
      </font>
    </dxf>
    <dxf>
      <font>
        <b/>
        <i val="0"/>
        <color theme="4" tint="-0.499984740745262"/>
      </font>
    </dxf>
    <dxf>
      <font>
        <b/>
        <i val="0"/>
        <color theme="4" tint="-0.499984740745262"/>
      </font>
    </dxf>
    <dxf>
      <font>
        <b/>
        <i val="0"/>
        <color theme="4" tint="-0.499984740745262"/>
      </font>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scheme val="minor"/>
      </font>
      <fill>
        <patternFill patternType="solid">
          <fgColor indexed="64"/>
          <bgColor theme="9"/>
        </patternFill>
      </fil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lef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ill>
        <patternFill patternType="none">
          <fgColor indexed="64"/>
          <bgColor auto="1"/>
        </patternFill>
      </fill>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Estilo de tabla personalizado 2" pivot="0" count="2">
      <tableStyleElement type="wholeTable" dxfId="24"/>
      <tableStyleElement type="headerRow" dxfId="23"/>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ci&#243;n!A1"/></Relationships>
</file>

<file path=xl/drawings/_rels/drawing2.xml.rels><?xml version="1.0" encoding="UTF-8" standalone="yes"?>
<Relationships xmlns="http://schemas.openxmlformats.org/package/2006/relationships"><Relationship Id="rId1" Type="http://schemas.openxmlformats.org/officeDocument/2006/relationships/hyperlink" Target="#SeguimientoDeProyectos!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1600200</xdr:colOff>
      <xdr:row>2</xdr:row>
      <xdr:rowOff>26671</xdr:rowOff>
    </xdr:to>
    <xdr:sp macro="" textlink="">
      <xdr:nvSpPr>
        <xdr:cNvPr id="3" name="Botón Configuración" descr="Botón de navegación Configuración. Haga clic para ver la hoja de cálculo de configuración." title="Botón de navegación: Configuración">
          <a:hlinkClick xmlns:r="http://schemas.openxmlformats.org/officeDocument/2006/relationships" r:id="rId1" tooltip="Haga clic para ver la configuración"/>
          <a:extLst>
            <a:ext uri="{FF2B5EF4-FFF2-40B4-BE49-F238E27FC236}">
              <a16:creationId xmlns:a16="http://schemas.microsoft.com/office/drawing/2014/main" xmlns="" id="{00000000-0008-0000-0000-000003000000}"/>
            </a:ext>
          </a:extLst>
        </xdr:cNvPr>
        <xdr:cNvSpPr txBox="1">
          <a:spLocks noChangeAspect="1"/>
        </xdr:cNvSpPr>
      </xdr:nvSpPr>
      <xdr:spPr>
        <a:xfrm>
          <a:off x="200491" y="825501"/>
          <a:ext cx="1599734"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CONFIGURACIÓN</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Botón Proyectos" descr="Botón de navegación de proyectos. Haga clic para ver la hoja de cálculo de proyectos." title="Botón de navegación: Proyectos">
          <a:hlinkClick xmlns:r="http://schemas.openxmlformats.org/officeDocument/2006/relationships" r:id="rId1" tooltip="Haga clic para ver los proyectos."/>
          <a:extLst>
            <a:ext uri="{FF2B5EF4-FFF2-40B4-BE49-F238E27FC236}">
              <a16:creationId xmlns:a16="http://schemas.microsoft.com/office/drawing/2014/main" xmlns=""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PROYECTOS</a:t>
          </a:r>
        </a:p>
      </xdr:txBody>
    </xdr:sp>
    <xdr:clientData fPrintsWithSheet="0"/>
  </xdr:twoCellAnchor>
</xdr:wsDr>
</file>

<file path=xl/tables/table1.xml><?xml version="1.0" encoding="utf-8"?>
<table xmlns="http://schemas.openxmlformats.org/spreadsheetml/2006/main" id="1" name="SeguimientoDeProyectos" displayName="SeguimientoDeProyectos" ref="B4:M66" totalsRowShown="0" headerRowDxfId="22" tableBorderDxfId="21">
  <autoFilter ref="B4:M66">
    <filterColumn colId="1">
      <filters>
        <filter val="Categoría 2"/>
        <filter val="Categoría 4"/>
        <filter val="Categoría 5"/>
      </filters>
    </filterColumn>
  </autoFilter>
  <tableColumns count="12">
    <tableColumn id="1" name="Actividad" dataDxfId="20" dataCellStyle="Texto"/>
    <tableColumn id="2" name="Categoría" dataDxfId="19" dataCellStyle="Texto"/>
    <tableColumn id="3" name="Asignado a" dataDxfId="18" dataCellStyle="Texto"/>
    <tableColumn id="4" name="Estimado_x000a_Inicio" dataDxfId="17" dataCellStyle="Fecha"/>
    <tableColumn id="5" name="Estimado _x000a_Finalización" dataDxfId="16" dataCellStyle="Fecha"/>
    <tableColumn id="6" name="Trabajo estimado (en horas)" dataDxfId="15" dataCellStyle="Números"/>
    <tableColumn id="7" name="Duración estimada (en días)" dataDxfId="14" dataCellStyle="Duración estimada">
      <calculatedColumnFormula>IF(COUNTA('Seguimiento de proyectos'!$E5,'Seguimiento de proyectos'!$F5)&lt;&gt;2,"",DAYS360('Seguimiento de proyectos'!$E5,'Seguimiento de proyectos'!$F5,FALSE))</calculatedColumnFormula>
    </tableColumn>
    <tableColumn id="8" name="Real _x000a_Inicio" dataDxfId="13" dataCellStyle="Inicio real"/>
    <tableColumn id="9" name="Real_x000a_Finalización" dataDxfId="12" dataCellStyle="Fecha"/>
    <tableColumn id="12" name="Icono de bandera para duración real superior o inferior (en días)" dataDxfId="11" dataCellStyle="Marca">
      <calculatedColumnFormula>IFERROR(IF(SeguimientoDeProyectos[Duración real (en días)]=0,"",IF(ABS((SeguimientoDeProyectos[[#This Row],[Duración real (en días)]]-SeguimientoDeProyectos[[#This Row],[Duración estimada (en días)]])/SeguimientoDeProyectos[[#This Row],[Duración estimada (en días)]])&gt;PorcentajeMarca,1,0)),"")</calculatedColumnFormula>
    </tableColumn>
    <tableColumn id="13" name="Duración real (en días)" dataDxfId="10" dataCellStyle="Columna gris">
      <calculatedColumnFormula>IF(COUNTA('Seguimiento de proyectos'!$I5,'Seguimiento de proyectos'!$J5)&lt;&gt;2,"",DAYS360('Seguimiento de proyectos'!$I5,'Seguimiento de proyectos'!$J5,FALSE))</calculatedColumnFormula>
    </tableColumn>
    <tableColumn id="14" name="Notas" dataDxfId="9" dataCellStyle="Texto"/>
  </tableColumns>
  <tableStyleInfo name="Estilo de tabla personalizado 2" showFirstColumn="0" showLastColumn="0" showRowStripes="1" showColumnStripes="0"/>
</table>
</file>

<file path=xl/tables/table2.xml><?xml version="1.0" encoding="utf-8"?>
<table xmlns="http://schemas.openxmlformats.org/spreadsheetml/2006/main" id="2" name="TablaDeCategoríasYEmpleados" displayName="TablaDeCategoríasYEmpleados" ref="B4:C10" totalsRowShown="0" headerRowDxfId="8" dataDxfId="7" tableBorderDxfId="6" headerRowCellStyle="Título 2" dataCellStyle="Texto">
  <autoFilter ref="B4:C10"/>
  <tableColumns count="2">
    <tableColumn id="1" name="Nombre de categoría" dataDxfId="5" dataCellStyle="Texto"/>
    <tableColumn id="2" name="Nombre del empleado" dataDxfId="4" dataCellStyle="Texto"/>
  </tableColumns>
  <tableStyleInfo name="Estilo de tabla personalizado 2"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M66"/>
  <sheetViews>
    <sheetView showGridLines="0" tabSelected="1" zoomScale="71" zoomScaleNormal="71" workbookViewId="0">
      <pane ySplit="4" topLeftCell="A47" activePane="bottomLeft" state="frozen"/>
      <selection pane="bottomLeft" activeCell="C57" sqref="C57"/>
    </sheetView>
  </sheetViews>
  <sheetFormatPr baseColWidth="10" defaultColWidth="9" defaultRowHeight="30" customHeight="1" x14ac:dyDescent="0.3"/>
  <cols>
    <col min="1" max="1" width="2.625" style="1" customWidth="1"/>
    <col min="2" max="2" width="36.75" style="1" customWidth="1"/>
    <col min="3" max="3" width="37.125" style="1" customWidth="1"/>
    <col min="4" max="4" width="22.625" style="1" customWidth="1"/>
    <col min="5" max="6" width="15.625" style="2" customWidth="1"/>
    <col min="7" max="7" width="13.875" style="1" customWidth="1"/>
    <col min="8" max="8" width="13.75" style="1" customWidth="1"/>
    <col min="9" max="10" width="15.625" style="2" customWidth="1"/>
    <col min="11" max="11" width="2.875" style="1" customWidth="1"/>
    <col min="12" max="12" width="13" style="1" customWidth="1"/>
    <col min="13" max="13" width="17.75" style="1" customWidth="1"/>
    <col min="14" max="14" width="2.625" style="1" customWidth="1"/>
    <col min="15" max="16384" width="9" style="1"/>
  </cols>
  <sheetData>
    <row r="1" spans="1:13" ht="65.099999999999994" customHeight="1" x14ac:dyDescent="0.3">
      <c r="B1" s="6" t="s">
        <v>47</v>
      </c>
      <c r="C1"/>
    </row>
    <row r="2" spans="1:13" ht="20.25" customHeight="1" x14ac:dyDescent="0.3">
      <c r="A2" s="3"/>
      <c r="B2" s="6"/>
      <c r="C2" s="4" t="s">
        <v>3</v>
      </c>
      <c r="D2" s="5">
        <v>0.25</v>
      </c>
    </row>
    <row r="3" spans="1:13" ht="20.25" customHeight="1" x14ac:dyDescent="0.3">
      <c r="G3"/>
      <c r="H3"/>
    </row>
    <row r="4" spans="1:13" ht="54.95" customHeight="1" x14ac:dyDescent="0.3">
      <c r="B4" s="16" t="s">
        <v>30</v>
      </c>
      <c r="C4" s="16" t="s">
        <v>4</v>
      </c>
      <c r="D4" s="16" t="s">
        <v>7</v>
      </c>
      <c r="E4" s="17" t="s">
        <v>10</v>
      </c>
      <c r="F4" s="17" t="s">
        <v>11</v>
      </c>
      <c r="G4" s="18" t="s">
        <v>12</v>
      </c>
      <c r="H4" s="19" t="s">
        <v>13</v>
      </c>
      <c r="I4" s="20" t="s">
        <v>14</v>
      </c>
      <c r="J4" s="17" t="s">
        <v>15</v>
      </c>
      <c r="K4" s="21" t="s">
        <v>16</v>
      </c>
      <c r="L4" s="18" t="s">
        <v>17</v>
      </c>
      <c r="M4" s="16" t="s">
        <v>18</v>
      </c>
    </row>
    <row r="5" spans="1:13" ht="30" hidden="1" customHeight="1" x14ac:dyDescent="0.3">
      <c r="B5" s="8" t="s">
        <v>0</v>
      </c>
      <c r="C5" s="8" t="s">
        <v>5</v>
      </c>
      <c r="D5" s="8" t="s">
        <v>8</v>
      </c>
      <c r="E5" s="9">
        <f ca="1">TODAY()-65</f>
        <v>43705</v>
      </c>
      <c r="F5" s="9">
        <f ca="1">TODAY()-5</f>
        <v>43765</v>
      </c>
      <c r="G5" s="10">
        <v>210</v>
      </c>
      <c r="H5" s="11">
        <f ca="1">IF(COUNTA('Seguimiento de proyectos'!$E5,'Seguimiento de proyectos'!$F5)&lt;&gt;2,"",DAYS360('Seguimiento de proyectos'!$E5,'Seguimiento de proyectos'!$F5,FALSE))</f>
        <v>59</v>
      </c>
      <c r="I5" s="12">
        <f ca="1">TODAY()-65</f>
        <v>43705</v>
      </c>
      <c r="J5" s="9">
        <f ca="1">TODAY()</f>
        <v>43770</v>
      </c>
      <c r="K5" s="13">
        <f ca="1">IFERROR(IF(SeguimientoDeProyectos[Duración real (en días)]=0,"",IF(ABS((SeguimientoDeProyectos[[#This Row],[Duración real (en días)]]-SeguimientoDeProyectos[[#This Row],[Duración estimada (en días)]])/SeguimientoDeProyectos[[#This Row],[Duración estimada (en días)]])&gt;PorcentajeMarca,1,0)),"")</f>
        <v>0</v>
      </c>
      <c r="L5" s="14">
        <f ca="1">IF(COUNTA('Seguimiento de proyectos'!$I5,'Seguimiento de proyectos'!$J5)&lt;&gt;2,"",DAYS360('Seguimiento de proyectos'!$I5,'Seguimiento de proyectos'!$J5,FALSE))</f>
        <v>63</v>
      </c>
      <c r="M5" s="8"/>
    </row>
    <row r="6" spans="1:13" ht="30" customHeight="1" x14ac:dyDescent="0.3">
      <c r="A6" s="33"/>
      <c r="B6" s="8" t="s">
        <v>43</v>
      </c>
      <c r="C6" s="8" t="s">
        <v>25</v>
      </c>
      <c r="D6" s="8" t="s">
        <v>22</v>
      </c>
      <c r="E6" s="9">
        <v>43712</v>
      </c>
      <c r="F6" s="9">
        <v>43714</v>
      </c>
      <c r="G6" s="10">
        <v>4</v>
      </c>
      <c r="H6" s="11">
        <f>IF(COUNTA('Seguimiento de proyectos'!$E6,'Seguimiento de proyectos'!$F6)&lt;&gt;2,"",DAYS360('Seguimiento de proyectos'!$E6,'Seguimiento de proyectos'!$F6,FALSE))</f>
        <v>2</v>
      </c>
      <c r="I6" s="9">
        <v>43712</v>
      </c>
      <c r="J6" s="9">
        <v>43714</v>
      </c>
      <c r="K6" s="13">
        <f>IFERROR(IF(SeguimientoDeProyectos[Duración real (en días)]=0,"",IF(ABS((SeguimientoDeProyectos[[#This Row],[Duración real (en días)]]-SeguimientoDeProyectos[[#This Row],[Duración estimada (en días)]])/SeguimientoDeProyectos[[#This Row],[Duración estimada (en días)]])&gt;PorcentajeMarca,1,0)),"")</f>
        <v>0</v>
      </c>
      <c r="L6" s="14">
        <f>IF(COUNTA('Seguimiento de proyectos'!$I6,'Seguimiento de proyectos'!$J6)&lt;&gt;2,"",DAYS360('Seguimiento de proyectos'!$I6,'Seguimiento de proyectos'!$J6,FALSE))</f>
        <v>2</v>
      </c>
      <c r="M6" s="8" t="s">
        <v>50</v>
      </c>
    </row>
    <row r="7" spans="1:13" ht="30" hidden="1" customHeight="1" x14ac:dyDescent="0.3">
      <c r="B7" s="8" t="s">
        <v>1</v>
      </c>
      <c r="C7" s="8" t="s">
        <v>5</v>
      </c>
      <c r="D7" s="8" t="s">
        <v>9</v>
      </c>
      <c r="E7" s="9">
        <f ca="1">TODAY()-100</f>
        <v>43670</v>
      </c>
      <c r="F7" s="9">
        <f ca="1">TODAY()-40</f>
        <v>43730</v>
      </c>
      <c r="G7" s="10">
        <v>500</v>
      </c>
      <c r="H7" s="11">
        <f ca="1">IF(COUNTA('Seguimiento de proyectos'!$E7,'Seguimiento de proyectos'!$F7)&lt;&gt;2,"",DAYS360('Seguimiento de proyectos'!$E7,'Seguimiento de proyectos'!$F7,FALSE))</f>
        <v>58</v>
      </c>
      <c r="I7" s="12">
        <f ca="1">TODAY()-100</f>
        <v>43670</v>
      </c>
      <c r="J7" s="9">
        <f ca="1">TODAY()-27</f>
        <v>43743</v>
      </c>
      <c r="K7" s="13">
        <f ca="1">IFERROR(IF(SeguimientoDeProyectos[Duración real (en días)]=0,"",IF(ABS((SeguimientoDeProyectos[[#This Row],[Duración real (en días)]]-SeguimientoDeProyectos[[#This Row],[Duración estimada (en días)]])/SeguimientoDeProyectos[[#This Row],[Duración estimada (en días)]])&gt;PorcentajeMarca,1,0)),"")</f>
        <v>0</v>
      </c>
      <c r="L7" s="14">
        <f ca="1">IF(COUNTA('Seguimiento de proyectos'!$I7,'Seguimiento de proyectos'!$J7)&lt;&gt;2,"",DAYS360('Seguimiento de proyectos'!$I7,'Seguimiento de proyectos'!$J7,FALSE))</f>
        <v>71</v>
      </c>
      <c r="M7" s="8"/>
    </row>
    <row r="8" spans="1:13" ht="30" customHeight="1" x14ac:dyDescent="0.3">
      <c r="A8" s="33"/>
      <c r="B8" s="8" t="s">
        <v>43</v>
      </c>
      <c r="C8" s="8" t="s">
        <v>25</v>
      </c>
      <c r="D8" s="8" t="s">
        <v>24</v>
      </c>
      <c r="E8" s="9">
        <v>43712</v>
      </c>
      <c r="F8" s="9">
        <v>43714</v>
      </c>
      <c r="G8" s="10">
        <v>4</v>
      </c>
      <c r="H8" s="11">
        <f>IF(COUNTA('Seguimiento de proyectos'!$E8,'Seguimiento de proyectos'!$F8)&lt;&gt;2,"",DAYS360('Seguimiento de proyectos'!$E8,'Seguimiento de proyectos'!$F8,FALSE))</f>
        <v>2</v>
      </c>
      <c r="I8" s="9">
        <v>43712</v>
      </c>
      <c r="J8" s="9">
        <v>43714</v>
      </c>
      <c r="K8" s="13">
        <f>IFERROR(IF(SeguimientoDeProyectos[Duración real (en días)]=0,"",IF(ABS((SeguimientoDeProyectos[[#This Row],[Duración real (en días)]]-SeguimientoDeProyectos[[#This Row],[Duración estimada (en días)]])/SeguimientoDeProyectos[[#This Row],[Duración estimada (en días)]])&gt;PorcentajeMarca,1,0)),"")</f>
        <v>0</v>
      </c>
      <c r="L8" s="14">
        <f>IF(COUNTA('Seguimiento de proyectos'!$I8,'Seguimiento de proyectos'!$J8)&lt;&gt;2,"",DAYS360('Seguimiento de proyectos'!$I8,'Seguimiento de proyectos'!$J8,FALSE))</f>
        <v>2</v>
      </c>
      <c r="M8" s="8" t="s">
        <v>50</v>
      </c>
    </row>
    <row r="9" spans="1:13" ht="30" customHeight="1" x14ac:dyDescent="0.3">
      <c r="A9" s="33"/>
      <c r="B9" s="8" t="s">
        <v>43</v>
      </c>
      <c r="C9" s="8" t="s">
        <v>25</v>
      </c>
      <c r="D9" s="8" t="s">
        <v>23</v>
      </c>
      <c r="E9" s="9">
        <v>43712</v>
      </c>
      <c r="F9" s="9">
        <v>43714</v>
      </c>
      <c r="G9" s="10">
        <v>4</v>
      </c>
      <c r="H9" s="11">
        <f>IF(COUNTA('Seguimiento de proyectos'!$E9,'Seguimiento de proyectos'!$F9)&lt;&gt;2,"",DAYS360('Seguimiento de proyectos'!$E9,'Seguimiento de proyectos'!$F9,FALSE))</f>
        <v>2</v>
      </c>
      <c r="I9" s="9">
        <v>43712</v>
      </c>
      <c r="J9" s="9">
        <v>43714</v>
      </c>
      <c r="K9" s="13">
        <f>IFERROR(IF(SeguimientoDeProyectos[Duración real (en días)]=0,"",IF(ABS((SeguimientoDeProyectos[[#This Row],[Duración real (en días)]]-SeguimientoDeProyectos[[#This Row],[Duración estimada (en días)]])/SeguimientoDeProyectos[[#This Row],[Duración estimada (en días)]])&gt;PorcentajeMarca,1,0)),"")</f>
        <v>0</v>
      </c>
      <c r="L9" s="14">
        <f>IF(COUNTA('Seguimiento de proyectos'!$I9,'Seguimiento de proyectos'!$J9)&lt;&gt;2,"",DAYS360('Seguimiento de proyectos'!$I9,'Seguimiento de proyectos'!$J9,FALSE))</f>
        <v>2</v>
      </c>
      <c r="M9" s="8" t="s">
        <v>50</v>
      </c>
    </row>
    <row r="10" spans="1:13" ht="30" customHeight="1" x14ac:dyDescent="0.3">
      <c r="A10" s="33"/>
      <c r="B10" s="8" t="s">
        <v>31</v>
      </c>
      <c r="C10" s="8" t="s">
        <v>26</v>
      </c>
      <c r="D10" s="8" t="s">
        <v>22</v>
      </c>
      <c r="E10" s="9">
        <v>43714</v>
      </c>
      <c r="F10" s="9">
        <v>43715</v>
      </c>
      <c r="G10" s="10">
        <v>1</v>
      </c>
      <c r="H10" s="11">
        <v>2</v>
      </c>
      <c r="I10" s="9">
        <v>43714</v>
      </c>
      <c r="J10" s="9">
        <v>43715</v>
      </c>
      <c r="K10" s="13">
        <f>IFERROR(IF(SeguimientoDeProyectos[Duración real (en días)]=0,"",IF(ABS((SeguimientoDeProyectos[[#This Row],[Duración real (en días)]]-SeguimientoDeProyectos[[#This Row],[Duración estimada (en días)]])/SeguimientoDeProyectos[[#This Row],[Duración estimada (en días)]])&gt;PorcentajeMarca,1,0)),"")</f>
        <v>1</v>
      </c>
      <c r="L10" s="14">
        <f>IF(COUNTA('Seguimiento de proyectos'!$I10,'Seguimiento de proyectos'!$J10)&lt;&gt;2,"",DAYS360('Seguimiento de proyectos'!$I10,'Seguimiento de proyectos'!$J10,FALSE))</f>
        <v>1</v>
      </c>
      <c r="M10" s="8" t="s">
        <v>50</v>
      </c>
    </row>
    <row r="11" spans="1:13" ht="30" hidden="1" customHeight="1" x14ac:dyDescent="0.3">
      <c r="B11" s="8" t="s">
        <v>2</v>
      </c>
      <c r="C11" s="8" t="s">
        <v>6</v>
      </c>
      <c r="D11" s="8" t="s">
        <v>9</v>
      </c>
      <c r="E11" s="9">
        <f ca="1">TODAY()-90</f>
        <v>43680</v>
      </c>
      <c r="F11" s="9">
        <f ca="1">TODAY()-50</f>
        <v>43720</v>
      </c>
      <c r="G11" s="10">
        <v>300</v>
      </c>
      <c r="H11" s="11">
        <f ca="1">IF(COUNTA('Seguimiento de proyectos'!$E11,'Seguimiento de proyectos'!$F11)&lt;&gt;2,"",DAYS360('Seguimiento de proyectos'!$E11,'Seguimiento de proyectos'!$F11,FALSE))</f>
        <v>39</v>
      </c>
      <c r="I11" s="12">
        <f ca="1">TODAY()-90</f>
        <v>43680</v>
      </c>
      <c r="J11" s="9">
        <f ca="1">TODAY()-44</f>
        <v>43726</v>
      </c>
      <c r="K11" s="13">
        <f ca="1">IFERROR(IF(SeguimientoDeProyectos[Duración real (en días)]=0,"",IF(ABS((SeguimientoDeProyectos[[#This Row],[Duración real (en días)]]-SeguimientoDeProyectos[[#This Row],[Duración estimada (en días)]])/SeguimientoDeProyectos[[#This Row],[Duración estimada (en días)]])&gt;PorcentajeMarca,1,0)),"")</f>
        <v>0</v>
      </c>
      <c r="L11" s="14">
        <f ca="1">IF(COUNTA('Seguimiento de proyectos'!$I11,'Seguimiento de proyectos'!$J11)&lt;&gt;2,"",DAYS360('Seguimiento de proyectos'!$I11,'Seguimiento de proyectos'!$J11,FALSE))</f>
        <v>45</v>
      </c>
      <c r="M11" s="8"/>
    </row>
    <row r="12" spans="1:13" ht="30" customHeight="1" x14ac:dyDescent="0.3">
      <c r="A12" s="33"/>
      <c r="B12" s="8" t="s">
        <v>32</v>
      </c>
      <c r="C12" s="8" t="s">
        <v>26</v>
      </c>
      <c r="D12" s="8" t="s">
        <v>22</v>
      </c>
      <c r="E12" s="9">
        <v>43716</v>
      </c>
      <c r="F12" s="9">
        <v>43718</v>
      </c>
      <c r="G12" s="10">
        <v>5</v>
      </c>
      <c r="H12" s="11">
        <f>IF(COUNTA('Seguimiento de proyectos'!$E12,'Seguimiento de proyectos'!$F12)&lt;&gt;2,"",DAYS360('Seguimiento de proyectos'!$E12,'Seguimiento de proyectos'!$F12,FALSE))</f>
        <v>2</v>
      </c>
      <c r="I12" s="9">
        <v>43716</v>
      </c>
      <c r="J12" s="9">
        <v>43718</v>
      </c>
      <c r="K12" s="13">
        <f>IFERROR(IF(SeguimientoDeProyectos[Duración real (en días)]=0,"",IF(ABS((SeguimientoDeProyectos[[#This Row],[Duración real (en días)]]-SeguimientoDeProyectos[[#This Row],[Duración estimada (en días)]])/SeguimientoDeProyectos[[#This Row],[Duración estimada (en días)]])&gt;PorcentajeMarca,1,0)),"")</f>
        <v>0</v>
      </c>
      <c r="L12" s="14">
        <f>IF(COUNTA('Seguimiento de proyectos'!$I12,'Seguimiento de proyectos'!$J12)&lt;&gt;2,"",DAYS360('Seguimiento de proyectos'!$I12,'Seguimiento de proyectos'!$J12,FALSE))</f>
        <v>2</v>
      </c>
      <c r="M12" s="8" t="s">
        <v>50</v>
      </c>
    </row>
    <row r="13" spans="1:13" ht="30" customHeight="1" x14ac:dyDescent="0.3">
      <c r="A13" s="34"/>
      <c r="B13" s="8" t="s">
        <v>33</v>
      </c>
      <c r="C13" s="8" t="s">
        <v>26</v>
      </c>
      <c r="D13" s="8" t="s">
        <v>22</v>
      </c>
      <c r="E13" s="9">
        <v>43716</v>
      </c>
      <c r="F13" s="9">
        <v>43720</v>
      </c>
      <c r="G13" s="10">
        <v>5</v>
      </c>
      <c r="H13" s="11">
        <f>IF(COUNTA('Seguimiento de proyectos'!$E13,'Seguimiento de proyectos'!$F13)&lt;&gt;2,"",DAYS360('Seguimiento de proyectos'!$E13,'Seguimiento de proyectos'!$F13,FALSE))</f>
        <v>4</v>
      </c>
      <c r="I13" s="9">
        <v>43716</v>
      </c>
      <c r="J13" s="9">
        <v>43720</v>
      </c>
      <c r="K13" s="13">
        <f>IFERROR(IF(SeguimientoDeProyectos[Duración real (en días)]=0,"",IF(ABS((SeguimientoDeProyectos[[#This Row],[Duración real (en días)]]-SeguimientoDeProyectos[[#This Row],[Duración estimada (en días)]])/SeguimientoDeProyectos[[#This Row],[Duración estimada (en días)]])&gt;PorcentajeMarca,1,0)),"")</f>
        <v>0</v>
      </c>
      <c r="L13" s="14">
        <f>IF(COUNTA('Seguimiento de proyectos'!$I13,'Seguimiento de proyectos'!$J13)&lt;&gt;2,"",DAYS360('Seguimiento de proyectos'!$I13,'Seguimiento de proyectos'!$J13,FALSE))</f>
        <v>4</v>
      </c>
      <c r="M13" s="8" t="s">
        <v>50</v>
      </c>
    </row>
    <row r="14" spans="1:13" ht="30" customHeight="1" x14ac:dyDescent="0.3">
      <c r="A14" s="34"/>
      <c r="B14" s="8" t="s">
        <v>34</v>
      </c>
      <c r="C14" s="8" t="s">
        <v>26</v>
      </c>
      <c r="D14" s="8" t="s">
        <v>22</v>
      </c>
      <c r="E14" s="9">
        <v>43721</v>
      </c>
      <c r="F14" s="9">
        <v>43725</v>
      </c>
      <c r="G14" s="10">
        <v>5</v>
      </c>
      <c r="H14" s="26">
        <f>IF(COUNTA('Seguimiento de proyectos'!$E14,'Seguimiento de proyectos'!$F14)&lt;&gt;2,"",DAYS360('Seguimiento de proyectos'!$E14,'Seguimiento de proyectos'!$F14,FALSE))</f>
        <v>4</v>
      </c>
      <c r="I14" s="9">
        <v>43721</v>
      </c>
      <c r="J14" s="9">
        <v>43724</v>
      </c>
      <c r="K14" s="28">
        <f>IFERROR(IF(SeguimientoDeProyectos[Duración real (en días)]=0,"",IF(ABS((SeguimientoDeProyectos[[#This Row],[Duración real (en días)]]-SeguimientoDeProyectos[[#This Row],[Duración estimada (en días)]])/SeguimientoDeProyectos[[#This Row],[Duración estimada (en días)]])&gt;PorcentajeMarca,1,0)),"")</f>
        <v>0</v>
      </c>
      <c r="L14" s="14">
        <f>IF(COUNTA('Seguimiento de proyectos'!$I14,'Seguimiento de proyectos'!$J14)&lt;&gt;2,"",DAYS360('Seguimiento de proyectos'!$I14,'Seguimiento de proyectos'!$J14,FALSE))</f>
        <v>3</v>
      </c>
      <c r="M14" s="8" t="s">
        <v>50</v>
      </c>
    </row>
    <row r="15" spans="1:13" ht="47.25" customHeight="1" x14ac:dyDescent="0.3">
      <c r="A15" s="34"/>
      <c r="B15" s="8" t="s">
        <v>35</v>
      </c>
      <c r="C15" s="8" t="s">
        <v>26</v>
      </c>
      <c r="D15" s="8" t="s">
        <v>22</v>
      </c>
      <c r="E15" s="9">
        <v>43723</v>
      </c>
      <c r="F15" s="9">
        <v>43727</v>
      </c>
      <c r="G15" s="10">
        <v>5</v>
      </c>
      <c r="H15" s="26">
        <f>IF(COUNTA('Seguimiento de proyectos'!$E15,'Seguimiento de proyectos'!$F15)&lt;&gt;2,"",DAYS360('Seguimiento de proyectos'!$E15,'Seguimiento de proyectos'!$F15,FALSE))</f>
        <v>4</v>
      </c>
      <c r="I15" s="9">
        <v>43723</v>
      </c>
      <c r="J15" s="9">
        <v>43726</v>
      </c>
      <c r="K15" s="28">
        <f>IFERROR(IF(SeguimientoDeProyectos[Duración real (en días)]=0,"",IF(ABS((SeguimientoDeProyectos[[#This Row],[Duración real (en días)]]-SeguimientoDeProyectos[[#This Row],[Duración estimada (en días)]])/SeguimientoDeProyectos[[#This Row],[Duración estimada (en días)]])&gt;PorcentajeMarca,1,0)),"")</f>
        <v>0</v>
      </c>
      <c r="L15" s="14">
        <f>IF(COUNTA('Seguimiento de proyectos'!$I15,'Seguimiento de proyectos'!$J15)&lt;&gt;2,"",DAYS360('Seguimiento de proyectos'!$I15,'Seguimiento de proyectos'!$J15,FALSE))</f>
        <v>3</v>
      </c>
      <c r="M15" s="8" t="s">
        <v>50</v>
      </c>
    </row>
    <row r="16" spans="1:13" ht="30" customHeight="1" x14ac:dyDescent="0.3">
      <c r="B16" s="8" t="s">
        <v>36</v>
      </c>
      <c r="C16" s="8" t="s">
        <v>26</v>
      </c>
      <c r="D16" s="8" t="s">
        <v>22</v>
      </c>
      <c r="E16" s="9">
        <v>43726</v>
      </c>
      <c r="F16" s="9">
        <v>43730</v>
      </c>
      <c r="G16" s="10">
        <v>7</v>
      </c>
      <c r="H16" s="26">
        <f>IF(COUNTA('Seguimiento de proyectos'!$E16,'Seguimiento de proyectos'!$F16)&lt;&gt;2,"",DAYS360('Seguimiento de proyectos'!$E16,'Seguimiento de proyectos'!$F16,FALSE))</f>
        <v>4</v>
      </c>
      <c r="I16" s="27"/>
      <c r="J16" s="9"/>
      <c r="K16" s="28" t="str">
        <f>IFERROR(IF(SeguimientoDeProyectos[Duración real (en días)]=0,"",IF(ABS((SeguimientoDeProyectos[[#This Row],[Duración real (en días)]]-SeguimientoDeProyectos[[#This Row],[Duración estimada (en días)]])/SeguimientoDeProyectos[[#This Row],[Duración estimada (en días)]])&gt;PorcentajeMarca,1,0)),"")</f>
        <v/>
      </c>
      <c r="L16" s="14" t="str">
        <f>IF(COUNTA('Seguimiento de proyectos'!$I16,'Seguimiento de proyectos'!$J16)&lt;&gt;2,"",DAYS360('Seguimiento de proyectos'!$I16,'Seguimiento de proyectos'!$J16,FALSE))</f>
        <v/>
      </c>
      <c r="M16" s="8"/>
    </row>
    <row r="17" spans="1:13" ht="30" customHeight="1" x14ac:dyDescent="0.3">
      <c r="A17" s="33"/>
      <c r="B17" s="8" t="s">
        <v>37</v>
      </c>
      <c r="C17" s="8" t="s">
        <v>26</v>
      </c>
      <c r="D17" s="8" t="s">
        <v>24</v>
      </c>
      <c r="E17" s="9">
        <v>43714</v>
      </c>
      <c r="F17" s="9">
        <v>43715</v>
      </c>
      <c r="G17" s="10">
        <v>2</v>
      </c>
      <c r="H17" s="26">
        <f>IF(COUNTA('Seguimiento de proyectos'!$E17,'Seguimiento de proyectos'!$F17)&lt;&gt;2,"",DAYS360('Seguimiento de proyectos'!$E17,'Seguimiento de proyectos'!$F17,FALSE))</f>
        <v>1</v>
      </c>
      <c r="I17" s="9">
        <v>43714</v>
      </c>
      <c r="J17" s="9">
        <v>43715</v>
      </c>
      <c r="K17" s="28">
        <f>IFERROR(IF(SeguimientoDeProyectos[Duración real (en días)]=0,"",IF(ABS((SeguimientoDeProyectos[[#This Row],[Duración real (en días)]]-SeguimientoDeProyectos[[#This Row],[Duración estimada (en días)]])/SeguimientoDeProyectos[[#This Row],[Duración estimada (en días)]])&gt;PorcentajeMarca,1,0)),"")</f>
        <v>0</v>
      </c>
      <c r="L17" s="14">
        <f>IF(COUNTA('Seguimiento de proyectos'!$I17,'Seguimiento de proyectos'!$J17)&lt;&gt;2,"",DAYS360('Seguimiento de proyectos'!$I17,'Seguimiento de proyectos'!$J17,FALSE))</f>
        <v>1</v>
      </c>
      <c r="M17" s="8" t="s">
        <v>50</v>
      </c>
    </row>
    <row r="18" spans="1:13" ht="30" customHeight="1" x14ac:dyDescent="0.3">
      <c r="A18" s="33"/>
      <c r="B18" s="8" t="s">
        <v>38</v>
      </c>
      <c r="C18" s="8" t="s">
        <v>26</v>
      </c>
      <c r="D18" s="8" t="s">
        <v>24</v>
      </c>
      <c r="E18" s="9">
        <v>43715</v>
      </c>
      <c r="F18" s="9">
        <v>43718</v>
      </c>
      <c r="G18" s="10">
        <v>5</v>
      </c>
      <c r="H18" s="26">
        <f>IF(COUNTA('Seguimiento de proyectos'!$E18,'Seguimiento de proyectos'!$F18)&lt;&gt;2,"",DAYS360('Seguimiento de proyectos'!$E18,'Seguimiento de proyectos'!$F18,FALSE))</f>
        <v>3</v>
      </c>
      <c r="I18" s="9">
        <v>43715</v>
      </c>
      <c r="J18" s="9">
        <v>43721</v>
      </c>
      <c r="K18" s="28">
        <f>IFERROR(IF(SeguimientoDeProyectos[Duración real (en días)]=0,"",IF(ABS((SeguimientoDeProyectos[[#This Row],[Duración real (en días)]]-SeguimientoDeProyectos[[#This Row],[Duración estimada (en días)]])/SeguimientoDeProyectos[[#This Row],[Duración estimada (en días)]])&gt;PorcentajeMarca,1,0)),"")</f>
        <v>1</v>
      </c>
      <c r="L18" s="14">
        <f>IF(COUNTA('Seguimiento de proyectos'!$I18,'Seguimiento de proyectos'!$J18)&lt;&gt;2,"",DAYS360('Seguimiento de proyectos'!$I18,'Seguimiento de proyectos'!$J18,FALSE))</f>
        <v>6</v>
      </c>
      <c r="M18" s="8" t="s">
        <v>50</v>
      </c>
    </row>
    <row r="19" spans="1:13" ht="30" customHeight="1" x14ac:dyDescent="0.3">
      <c r="A19" s="34"/>
      <c r="B19" s="8" t="s">
        <v>42</v>
      </c>
      <c r="C19" s="8" t="s">
        <v>26</v>
      </c>
      <c r="D19" s="8" t="s">
        <v>24</v>
      </c>
      <c r="E19" s="9">
        <v>43715</v>
      </c>
      <c r="F19" s="9">
        <v>43721</v>
      </c>
      <c r="G19" s="10">
        <v>7</v>
      </c>
      <c r="H19" s="26">
        <f>IF(COUNTA('Seguimiento de proyectos'!$E19,'Seguimiento de proyectos'!$F19)&lt;&gt;2,"",DAYS360('Seguimiento de proyectos'!$E19,'Seguimiento de proyectos'!$F19,FALSE))</f>
        <v>6</v>
      </c>
      <c r="I19" s="9">
        <v>43715</v>
      </c>
      <c r="J19" s="9">
        <v>43723</v>
      </c>
      <c r="K19" s="28">
        <f>IFERROR(IF(SeguimientoDeProyectos[Duración real (en días)]=0,"",IF(ABS((SeguimientoDeProyectos[[#This Row],[Duración real (en días)]]-SeguimientoDeProyectos[[#This Row],[Duración estimada (en días)]])/SeguimientoDeProyectos[[#This Row],[Duración estimada (en días)]])&gt;PorcentajeMarca,1,0)),"")</f>
        <v>1</v>
      </c>
      <c r="L19" s="14">
        <f>IF(COUNTA('Seguimiento de proyectos'!$I19,'Seguimiento de proyectos'!$J19)&lt;&gt;2,"",DAYS360('Seguimiento de proyectos'!$I19,'Seguimiento de proyectos'!$J19,FALSE))</f>
        <v>8</v>
      </c>
      <c r="M19" s="8" t="s">
        <v>50</v>
      </c>
    </row>
    <row r="20" spans="1:13" ht="48" customHeight="1" x14ac:dyDescent="0.3">
      <c r="A20" s="34"/>
      <c r="B20" s="8" t="s">
        <v>39</v>
      </c>
      <c r="C20" s="8" t="s">
        <v>26</v>
      </c>
      <c r="D20" s="8" t="s">
        <v>24</v>
      </c>
      <c r="E20" s="9">
        <v>43719</v>
      </c>
      <c r="F20" s="9">
        <v>43721</v>
      </c>
      <c r="G20" s="10">
        <v>6</v>
      </c>
      <c r="H20" s="26">
        <f>IF(COUNTA('Seguimiento de proyectos'!$E20,'Seguimiento de proyectos'!$F20)&lt;&gt;2,"",DAYS360('Seguimiento de proyectos'!$E20,'Seguimiento de proyectos'!$F20,FALSE))</f>
        <v>2</v>
      </c>
      <c r="I20" s="9">
        <v>43719</v>
      </c>
      <c r="J20" s="9">
        <v>43723</v>
      </c>
      <c r="K20" s="28">
        <f>IFERROR(IF(SeguimientoDeProyectos[Duración real (en días)]=0,"",IF(ABS((SeguimientoDeProyectos[[#This Row],[Duración real (en días)]]-SeguimientoDeProyectos[[#This Row],[Duración estimada (en días)]])/SeguimientoDeProyectos[[#This Row],[Duración estimada (en días)]])&gt;PorcentajeMarca,1,0)),"")</f>
        <v>1</v>
      </c>
      <c r="L20" s="14">
        <f>IF(COUNTA('Seguimiento de proyectos'!$I20,'Seguimiento de proyectos'!$J20)&lt;&gt;2,"",DAYS360('Seguimiento de proyectos'!$I20,'Seguimiento de proyectos'!$J20,FALSE))</f>
        <v>4</v>
      </c>
      <c r="M20" s="8" t="s">
        <v>50</v>
      </c>
    </row>
    <row r="21" spans="1:13" ht="30" customHeight="1" x14ac:dyDescent="0.3">
      <c r="A21" s="34"/>
      <c r="B21" s="8" t="s">
        <v>40</v>
      </c>
      <c r="C21" s="8" t="s">
        <v>26</v>
      </c>
      <c r="D21" s="8" t="s">
        <v>24</v>
      </c>
      <c r="E21" s="9">
        <v>43722</v>
      </c>
      <c r="F21" s="9">
        <v>43727</v>
      </c>
      <c r="G21" s="10">
        <v>7</v>
      </c>
      <c r="H21" s="26">
        <f>IF(COUNTA('Seguimiento de proyectos'!$E21,'Seguimiento de proyectos'!$F21)&lt;&gt;2,"",DAYS360('Seguimiento de proyectos'!$E21,'Seguimiento de proyectos'!$F21,FALSE))</f>
        <v>5</v>
      </c>
      <c r="I21" s="9">
        <v>43722</v>
      </c>
      <c r="J21" s="9">
        <v>43727</v>
      </c>
      <c r="K21" s="28">
        <f>IFERROR(IF(SeguimientoDeProyectos[Duración real (en días)]=0,"",IF(ABS((SeguimientoDeProyectos[[#This Row],[Duración real (en días)]]-SeguimientoDeProyectos[[#This Row],[Duración estimada (en días)]])/SeguimientoDeProyectos[[#This Row],[Duración estimada (en días)]])&gt;PorcentajeMarca,1,0)),"")</f>
        <v>0</v>
      </c>
      <c r="L21" s="14">
        <f>IF(COUNTA('Seguimiento de proyectos'!$I21,'Seguimiento de proyectos'!$J21)&lt;&gt;2,"",DAYS360('Seguimiento de proyectos'!$I21,'Seguimiento de proyectos'!$J21,FALSE))</f>
        <v>5</v>
      </c>
      <c r="M21" s="8" t="s">
        <v>50</v>
      </c>
    </row>
    <row r="22" spans="1:13" ht="49.5" x14ac:dyDescent="0.3">
      <c r="A22" s="42"/>
      <c r="B22" s="8" t="s">
        <v>48</v>
      </c>
      <c r="C22" s="8" t="s">
        <v>26</v>
      </c>
      <c r="D22" s="8" t="s">
        <v>24</v>
      </c>
      <c r="E22" s="9">
        <v>43726</v>
      </c>
      <c r="F22" s="9">
        <v>43732</v>
      </c>
      <c r="G22" s="10">
        <v>6</v>
      </c>
      <c r="H22" s="26">
        <f>IF(COUNTA('Seguimiento de proyectos'!$E22,'Seguimiento de proyectos'!$F22)&lt;&gt;2,"",DAYS360('Seguimiento de proyectos'!$E22,'Seguimiento de proyectos'!$F22,FALSE))</f>
        <v>6</v>
      </c>
      <c r="I22" s="27"/>
      <c r="J22" s="9"/>
      <c r="K22" s="28" t="str">
        <f>IFERROR(IF(SeguimientoDeProyectos[Duración real (en días)]=0,"",IF(ABS((SeguimientoDeProyectos[[#This Row],[Duración real (en días)]]-SeguimientoDeProyectos[[#This Row],[Duración estimada (en días)]])/SeguimientoDeProyectos[[#This Row],[Duración estimada (en días)]])&gt;PorcentajeMarca,1,0)),"")</f>
        <v/>
      </c>
      <c r="L22" s="14" t="str">
        <f>IF(COUNTA('Seguimiento de proyectos'!$I22,'Seguimiento de proyectos'!$J22)&lt;&gt;2,"",DAYS360('Seguimiento de proyectos'!$I22,'Seguimiento de proyectos'!$J22,FALSE))</f>
        <v/>
      </c>
      <c r="M22" s="8"/>
    </row>
    <row r="23" spans="1:13" ht="30" customHeight="1" x14ac:dyDescent="0.3">
      <c r="A23" s="34"/>
      <c r="B23" s="8" t="s">
        <v>41</v>
      </c>
      <c r="C23" s="8" t="s">
        <v>28</v>
      </c>
      <c r="D23" s="8" t="s">
        <v>23</v>
      </c>
      <c r="E23" s="9">
        <v>43722</v>
      </c>
      <c r="F23" s="9">
        <v>43726</v>
      </c>
      <c r="G23" s="10">
        <v>4</v>
      </c>
      <c r="H23" s="26">
        <f>IF(COUNTA('Seguimiento de proyectos'!$E23,'Seguimiento de proyectos'!$F23)&lt;&gt;2,"",DAYS360('Seguimiento de proyectos'!$E23,'Seguimiento de proyectos'!$F23,FALSE))</f>
        <v>4</v>
      </c>
      <c r="I23" s="9">
        <v>43722</v>
      </c>
      <c r="J23" s="9">
        <v>43726</v>
      </c>
      <c r="K23" s="28">
        <f>IFERROR(IF(SeguimientoDeProyectos[Duración real (en días)]=0,"",IF(ABS((SeguimientoDeProyectos[[#This Row],[Duración real (en días)]]-SeguimientoDeProyectos[[#This Row],[Duración estimada (en días)]])/SeguimientoDeProyectos[[#This Row],[Duración estimada (en días)]])&gt;PorcentajeMarca,1,0)),"")</f>
        <v>0</v>
      </c>
      <c r="L23" s="14">
        <f>IF(COUNTA('Seguimiento de proyectos'!$I23,'Seguimiento de proyectos'!$J23)&lt;&gt;2,"",DAYS360('Seguimiento de proyectos'!$I23,'Seguimiento de proyectos'!$J23,FALSE))</f>
        <v>4</v>
      </c>
      <c r="M23" s="8" t="s">
        <v>50</v>
      </c>
    </row>
    <row r="24" spans="1:13" ht="30" customHeight="1" x14ac:dyDescent="0.3">
      <c r="A24" s="34"/>
      <c r="B24" s="43" t="s">
        <v>44</v>
      </c>
      <c r="C24" s="43" t="s">
        <v>46</v>
      </c>
      <c r="D24" s="43" t="s">
        <v>45</v>
      </c>
      <c r="E24" s="44">
        <v>43718</v>
      </c>
      <c r="F24" s="44">
        <v>43719</v>
      </c>
      <c r="G24" s="45">
        <v>1</v>
      </c>
      <c r="H24" s="46">
        <f>IF(COUNTA('Seguimiento de proyectos'!$E24,'Seguimiento de proyectos'!$F24)&lt;&gt;2,"",DAYS360('Seguimiento de proyectos'!$E24,'Seguimiento de proyectos'!$F24,FALSE))</f>
        <v>1</v>
      </c>
      <c r="I24" s="44">
        <v>43718</v>
      </c>
      <c r="J24" s="44">
        <v>43719</v>
      </c>
      <c r="K24" s="47">
        <f>IFERROR(IF(SeguimientoDeProyectos[Duración real (en días)]=0,"",IF(ABS((SeguimientoDeProyectos[[#This Row],[Duración real (en días)]]-SeguimientoDeProyectos[[#This Row],[Duración estimada (en días)]])/SeguimientoDeProyectos[[#This Row],[Duración estimada (en días)]])&gt;PorcentajeMarca,1,0)),"")</f>
        <v>0</v>
      </c>
      <c r="L24" s="48">
        <f>IF(COUNTA('Seguimiento de proyectos'!$I24,'Seguimiento de proyectos'!$J24)&lt;&gt;2,"",DAYS360('Seguimiento de proyectos'!$I24,'Seguimiento de proyectos'!$J24,FALSE))</f>
        <v>1</v>
      </c>
      <c r="M24" s="8" t="s">
        <v>50</v>
      </c>
    </row>
    <row r="25" spans="1:13" ht="30" customHeight="1" x14ac:dyDescent="0.3">
      <c r="A25" s="34"/>
      <c r="B25" s="43" t="s">
        <v>44</v>
      </c>
      <c r="C25" s="43" t="s">
        <v>46</v>
      </c>
      <c r="D25" s="43" t="s">
        <v>45</v>
      </c>
      <c r="E25" s="44">
        <v>43725</v>
      </c>
      <c r="F25" s="44">
        <v>43725</v>
      </c>
      <c r="G25" s="45">
        <v>1</v>
      </c>
      <c r="H25" s="46">
        <f>IF(COUNTA('Seguimiento de proyectos'!$E25,'Seguimiento de proyectos'!$F25)&lt;&gt;2,"",DAYS360('Seguimiento de proyectos'!$E25,'Seguimiento de proyectos'!$F25,FALSE))</f>
        <v>0</v>
      </c>
      <c r="I25" s="44">
        <v>43725</v>
      </c>
      <c r="J25" s="44">
        <v>43725</v>
      </c>
      <c r="K25" s="47" t="str">
        <f>IFERROR(IF(SeguimientoDeProyectos[Duración real (en días)]=0,"",IF(ABS((SeguimientoDeProyectos[[#This Row],[Duración real (en días)]]-SeguimientoDeProyectos[[#This Row],[Duración estimada (en días)]])/SeguimientoDeProyectos[[#This Row],[Duración estimada (en días)]])&gt;PorcentajeMarca,1,0)),"")</f>
        <v/>
      </c>
      <c r="L25" s="48">
        <f>IF(COUNTA('Seguimiento de proyectos'!$I25,'Seguimiento de proyectos'!$J25)&lt;&gt;2,"",DAYS360('Seguimiento de proyectos'!$I25,'Seguimiento de proyectos'!$J25,FALSE))</f>
        <v>0</v>
      </c>
      <c r="M25" s="8" t="s">
        <v>50</v>
      </c>
    </row>
    <row r="26" spans="1:13" ht="30" customHeight="1" x14ac:dyDescent="0.3">
      <c r="B26" s="8" t="s">
        <v>49</v>
      </c>
      <c r="C26" s="8" t="s">
        <v>26</v>
      </c>
      <c r="D26" s="8" t="s">
        <v>24</v>
      </c>
      <c r="E26" s="9">
        <v>43733</v>
      </c>
      <c r="F26" s="9">
        <v>43737</v>
      </c>
      <c r="G26" s="40">
        <v>4</v>
      </c>
      <c r="H26" s="26">
        <f>IF(COUNTA('Seguimiento de proyectos'!$E26,'Seguimiento de proyectos'!$F26)&lt;&gt;2,"",DAYS360('Seguimiento de proyectos'!$E26,'Seguimiento de proyectos'!$F26,FALSE))</f>
        <v>4</v>
      </c>
      <c r="I26" s="9">
        <v>43733</v>
      </c>
      <c r="J26" s="9">
        <v>43737</v>
      </c>
      <c r="K26" s="41">
        <f>IFERROR(IF(SeguimientoDeProyectos[Duración real (en días)]=0,"",IF(ABS((SeguimientoDeProyectos[[#This Row],[Duración real (en días)]]-SeguimientoDeProyectos[[#This Row],[Duración estimada (en días)]])/SeguimientoDeProyectos[[#This Row],[Duración estimada (en días)]])&gt;PorcentajeMarca,1,0)),"")</f>
        <v>0</v>
      </c>
      <c r="L26" s="26">
        <f>IF(COUNTA('Seguimiento de proyectos'!$I26,'Seguimiento de proyectos'!$J26)&lt;&gt;2,"",DAYS360('Seguimiento de proyectos'!$I26,'Seguimiento de proyectos'!$J26,FALSE))</f>
        <v>4</v>
      </c>
      <c r="M26" s="8" t="s">
        <v>50</v>
      </c>
    </row>
    <row r="27" spans="1:13" ht="30" customHeight="1" x14ac:dyDescent="0.3">
      <c r="B27" s="8" t="s">
        <v>51</v>
      </c>
      <c r="C27" s="8" t="s">
        <v>26</v>
      </c>
      <c r="D27" s="8" t="s">
        <v>24</v>
      </c>
      <c r="E27" s="9">
        <v>43732</v>
      </c>
      <c r="F27" s="9">
        <v>43735</v>
      </c>
      <c r="G27" s="40">
        <v>5</v>
      </c>
      <c r="H27" s="26">
        <f>IF(COUNTA('Seguimiento de proyectos'!$E27,'Seguimiento de proyectos'!$F27)&lt;&gt;2,"",DAYS360('Seguimiento de proyectos'!$E27,'Seguimiento de proyectos'!$F27,FALSE))</f>
        <v>3</v>
      </c>
      <c r="I27" s="9">
        <v>43732</v>
      </c>
      <c r="J27" s="9">
        <v>43735</v>
      </c>
      <c r="K27" s="41">
        <f>IFERROR(IF(SeguimientoDeProyectos[Duración real (en días)]=0,"",IF(ABS((SeguimientoDeProyectos[[#This Row],[Duración real (en días)]]-SeguimientoDeProyectos[[#This Row],[Duración estimada (en días)]])/SeguimientoDeProyectos[[#This Row],[Duración estimada (en días)]])&gt;PorcentajeMarca,1,0)),"")</f>
        <v>0</v>
      </c>
      <c r="L27" s="26">
        <f>IF(COUNTA('Seguimiento de proyectos'!$I27,'Seguimiento de proyectos'!$J27)&lt;&gt;2,"",DAYS360('Seguimiento de proyectos'!$I27,'Seguimiento de proyectos'!$J27,FALSE))</f>
        <v>3</v>
      </c>
      <c r="M27" s="8" t="s">
        <v>50</v>
      </c>
    </row>
    <row r="28" spans="1:13" ht="30" customHeight="1" x14ac:dyDescent="0.3">
      <c r="B28" s="38" t="s">
        <v>52</v>
      </c>
      <c r="C28" s="8" t="s">
        <v>26</v>
      </c>
      <c r="D28" s="38" t="s">
        <v>24</v>
      </c>
      <c r="E28" s="9">
        <v>43736</v>
      </c>
      <c r="F28" s="9">
        <v>43740</v>
      </c>
      <c r="G28" s="40">
        <v>3</v>
      </c>
      <c r="H28" s="26">
        <f>IF(COUNTA('Seguimiento de proyectos'!$E28,'Seguimiento de proyectos'!$F28)&lt;&gt;2,"",DAYS360('Seguimiento de proyectos'!$E28,'Seguimiento de proyectos'!$F28,FALSE))</f>
        <v>4</v>
      </c>
      <c r="I28" s="9">
        <v>43736</v>
      </c>
      <c r="J28" s="9">
        <v>43740</v>
      </c>
      <c r="K28" s="41">
        <f>IFERROR(IF(SeguimientoDeProyectos[Duración real (en días)]=0,"",IF(ABS((SeguimientoDeProyectos[[#This Row],[Duración real (en días)]]-SeguimientoDeProyectos[[#This Row],[Duración estimada (en días)]])/SeguimientoDeProyectos[[#This Row],[Duración estimada (en días)]])&gt;PorcentajeMarca,1,0)),"")</f>
        <v>0</v>
      </c>
      <c r="L28" s="26">
        <f>IF(COUNTA('Seguimiento de proyectos'!$I28,'Seguimiento de proyectos'!$J28)&lt;&gt;2,"",DAYS360('Seguimiento de proyectos'!$I28,'Seguimiento de proyectos'!$J28,FALSE))</f>
        <v>4</v>
      </c>
      <c r="M28" s="8" t="s">
        <v>50</v>
      </c>
    </row>
    <row r="29" spans="1:13" ht="30" customHeight="1" x14ac:dyDescent="0.3">
      <c r="B29" s="38" t="s">
        <v>53</v>
      </c>
      <c r="C29" s="8" t="s">
        <v>26</v>
      </c>
      <c r="D29" s="38" t="s">
        <v>24</v>
      </c>
      <c r="E29" s="9">
        <v>43739</v>
      </c>
      <c r="F29" s="9">
        <v>43742</v>
      </c>
      <c r="G29" s="40">
        <v>3</v>
      </c>
      <c r="H29" s="26">
        <f>IF(COUNTA('Seguimiento de proyectos'!$E29,'Seguimiento de proyectos'!$F29)&lt;&gt;2,"",DAYS360('Seguimiento de proyectos'!$E29,'Seguimiento de proyectos'!$F29,FALSE))</f>
        <v>3</v>
      </c>
      <c r="I29" s="9">
        <v>43739</v>
      </c>
      <c r="J29" s="9">
        <v>43742</v>
      </c>
      <c r="K29" s="41">
        <f>IFERROR(IF(SeguimientoDeProyectos[Duración real (en días)]=0,"",IF(ABS((SeguimientoDeProyectos[[#This Row],[Duración real (en días)]]-SeguimientoDeProyectos[[#This Row],[Duración estimada (en días)]])/SeguimientoDeProyectos[[#This Row],[Duración estimada (en días)]])&gt;PorcentajeMarca,1,0)),"")</f>
        <v>0</v>
      </c>
      <c r="L29" s="26">
        <f>IF(COUNTA('Seguimiento de proyectos'!$I29,'Seguimiento de proyectos'!$J29)&lt;&gt;2,"",DAYS360('Seguimiento de proyectos'!$I29,'Seguimiento de proyectos'!$J29,FALSE))</f>
        <v>3</v>
      </c>
      <c r="M29" s="8" t="s">
        <v>50</v>
      </c>
    </row>
    <row r="30" spans="1:13" ht="30" customHeight="1" x14ac:dyDescent="0.3">
      <c r="B30" s="29" t="s">
        <v>54</v>
      </c>
      <c r="C30" s="8" t="s">
        <v>26</v>
      </c>
      <c r="D30" s="38" t="s">
        <v>24</v>
      </c>
      <c r="E30" s="9">
        <v>43743</v>
      </c>
      <c r="F30" s="9">
        <v>43752</v>
      </c>
      <c r="G30" s="31">
        <v>7</v>
      </c>
      <c r="H30" s="26">
        <f>IF(COUNTA('Seguimiento de proyectos'!$E30,'Seguimiento de proyectos'!$F30)&lt;&gt;2,"",DAYS360('Seguimiento de proyectos'!$E30,'Seguimiento de proyectos'!$F30,FALSE))</f>
        <v>9</v>
      </c>
      <c r="I30" s="9">
        <v>43743</v>
      </c>
      <c r="J30" s="9">
        <v>43752</v>
      </c>
      <c r="K30" s="37">
        <f>IFERROR(IF(SeguimientoDeProyectos[Duración real (en días)]=0,"",IF(ABS((SeguimientoDeProyectos[[#This Row],[Duración real (en días)]]-SeguimientoDeProyectos[[#This Row],[Duración estimada (en días)]])/SeguimientoDeProyectos[[#This Row],[Duración estimada (en días)]])&gt;PorcentajeMarca,1,0)),"")</f>
        <v>0</v>
      </c>
      <c r="L30" s="26">
        <f>IF(COUNTA('Seguimiento de proyectos'!$I30,'Seguimiento de proyectos'!$J30)&lt;&gt;2,"",DAYS360('Seguimiento de proyectos'!$I30,'Seguimiento de proyectos'!$J30,FALSE))</f>
        <v>9</v>
      </c>
      <c r="M30" s="8" t="s">
        <v>50</v>
      </c>
    </row>
    <row r="31" spans="1:13" ht="30" customHeight="1" x14ac:dyDescent="0.3">
      <c r="B31" s="51" t="s">
        <v>66</v>
      </c>
      <c r="C31" s="23" t="s">
        <v>27</v>
      </c>
      <c r="D31" s="38" t="s">
        <v>23</v>
      </c>
      <c r="E31" s="49">
        <v>43739</v>
      </c>
      <c r="F31" s="49">
        <v>43742</v>
      </c>
      <c r="G31" s="53">
        <v>3</v>
      </c>
      <c r="H31" s="35">
        <f>IF(COUNTA('Seguimiento de proyectos'!$E31,'Seguimiento de proyectos'!$F31)&lt;&gt;2,"",DAYS360('Seguimiento de proyectos'!$E31,'Seguimiento de proyectos'!$F31,FALSE))</f>
        <v>3</v>
      </c>
      <c r="I31" s="49">
        <v>43739</v>
      </c>
      <c r="J31" s="49">
        <v>43742</v>
      </c>
      <c r="K31" s="37">
        <f>IFERROR(IF(SeguimientoDeProyectos[Duración real (en días)]=0,"",IF(ABS((SeguimientoDeProyectos[[#This Row],[Duración real (en días)]]-SeguimientoDeProyectos[[#This Row],[Duración estimada (en días)]])/SeguimientoDeProyectos[[#This Row],[Duración estimada (en días)]])&gt;PorcentajeMarca,1,0)),"")</f>
        <v>0</v>
      </c>
      <c r="L31" s="35">
        <f>IF(COUNTA('Seguimiento de proyectos'!$I31,'Seguimiento de proyectos'!$J31)&lt;&gt;2,"",DAYS360('Seguimiento de proyectos'!$I31,'Seguimiento de proyectos'!$J31,FALSE))</f>
        <v>3</v>
      </c>
      <c r="M31" s="8" t="s">
        <v>50</v>
      </c>
    </row>
    <row r="32" spans="1:13" ht="30" customHeight="1" x14ac:dyDescent="0.3">
      <c r="B32" s="38" t="s">
        <v>55</v>
      </c>
      <c r="C32" s="23" t="s">
        <v>27</v>
      </c>
      <c r="D32" s="38" t="s">
        <v>23</v>
      </c>
      <c r="E32" s="9">
        <v>43739</v>
      </c>
      <c r="F32" s="9">
        <v>43742</v>
      </c>
      <c r="G32" s="40">
        <v>3</v>
      </c>
      <c r="H32" s="35">
        <f>IF(COUNTA('Seguimiento de proyectos'!$E32,'Seguimiento de proyectos'!$F32)&lt;&gt;2,"",DAYS360('Seguimiento de proyectos'!$E32,'Seguimiento de proyectos'!$F32,FALSE))</f>
        <v>3</v>
      </c>
      <c r="I32" s="9">
        <v>43739</v>
      </c>
      <c r="J32" s="9">
        <v>43742</v>
      </c>
      <c r="K32" s="37">
        <f>IFERROR(IF(SeguimientoDeProyectos[Duración real (en días)]=0,"",IF(ABS((SeguimientoDeProyectos[[#This Row],[Duración real (en días)]]-SeguimientoDeProyectos[[#This Row],[Duración estimada (en días)]])/SeguimientoDeProyectos[[#This Row],[Duración estimada (en días)]])&gt;PorcentajeMarca,1,0)),"")</f>
        <v>0</v>
      </c>
      <c r="L32" s="26">
        <f>IF(COUNTA('Seguimiento de proyectos'!$I32,'Seguimiento de proyectos'!$J32)&lt;&gt;2,"",DAYS360('Seguimiento de proyectos'!$I32,'Seguimiento de proyectos'!$J32,FALSE))</f>
        <v>3</v>
      </c>
      <c r="M32" s="8" t="s">
        <v>50</v>
      </c>
    </row>
    <row r="33" spans="2:13" ht="30" customHeight="1" x14ac:dyDescent="0.3">
      <c r="B33" s="38" t="s">
        <v>56</v>
      </c>
      <c r="C33" s="23" t="s">
        <v>27</v>
      </c>
      <c r="D33" s="38" t="s">
        <v>23</v>
      </c>
      <c r="E33" s="9">
        <v>43742</v>
      </c>
      <c r="F33" s="9">
        <v>43747</v>
      </c>
      <c r="G33" s="40">
        <v>4</v>
      </c>
      <c r="H33" s="35">
        <f>IF(COUNTA('Seguimiento de proyectos'!$E33,'Seguimiento de proyectos'!$F33)&lt;&gt;2,"",DAYS360('Seguimiento de proyectos'!$E33,'Seguimiento de proyectos'!$F33,FALSE))</f>
        <v>5</v>
      </c>
      <c r="I33" s="9">
        <v>43742</v>
      </c>
      <c r="J33" s="9">
        <v>43747</v>
      </c>
      <c r="K33" s="37">
        <f>IFERROR(IF(SeguimientoDeProyectos[Duración real (en días)]=0,"",IF(ABS((SeguimientoDeProyectos[[#This Row],[Duración real (en días)]]-SeguimientoDeProyectos[[#This Row],[Duración estimada (en días)]])/SeguimientoDeProyectos[[#This Row],[Duración estimada (en días)]])&gt;PorcentajeMarca,1,0)),"")</f>
        <v>0</v>
      </c>
      <c r="L33" s="26">
        <f>IF(COUNTA('Seguimiento de proyectos'!$I33,'Seguimiento de proyectos'!$J33)&lt;&gt;2,"",DAYS360('Seguimiento de proyectos'!$I33,'Seguimiento de proyectos'!$J33,FALSE))</f>
        <v>5</v>
      </c>
      <c r="M33" s="8" t="s">
        <v>50</v>
      </c>
    </row>
    <row r="34" spans="2:13" ht="49.5" x14ac:dyDescent="0.3">
      <c r="B34" s="38" t="s">
        <v>57</v>
      </c>
      <c r="C34" s="23" t="s">
        <v>27</v>
      </c>
      <c r="D34" s="38" t="s">
        <v>23</v>
      </c>
      <c r="E34" s="9">
        <v>43742</v>
      </c>
      <c r="F34" s="9">
        <v>43747</v>
      </c>
      <c r="G34" s="40">
        <v>4</v>
      </c>
      <c r="H34" s="35">
        <f>IF(COUNTA('Seguimiento de proyectos'!$E34,'Seguimiento de proyectos'!$F34)&lt;&gt;2,"",DAYS360('Seguimiento de proyectos'!$E34,'Seguimiento de proyectos'!$F34,FALSE))</f>
        <v>5</v>
      </c>
      <c r="I34" s="9">
        <v>43742</v>
      </c>
      <c r="J34" s="9">
        <v>43747</v>
      </c>
      <c r="K34" s="37">
        <f>IFERROR(IF(SeguimientoDeProyectos[Duración real (en días)]=0,"",IF(ABS((SeguimientoDeProyectos[[#This Row],[Duración real (en días)]]-SeguimientoDeProyectos[[#This Row],[Duración estimada (en días)]])/SeguimientoDeProyectos[[#This Row],[Duración estimada (en días)]])&gt;PorcentajeMarca,1,0)),"")</f>
        <v>0</v>
      </c>
      <c r="L34" s="26">
        <f>IF(COUNTA('Seguimiento de proyectos'!$I34,'Seguimiento de proyectos'!$J34)&lt;&gt;2,"",DAYS360('Seguimiento de proyectos'!$I34,'Seguimiento de proyectos'!$J34,FALSE))</f>
        <v>5</v>
      </c>
      <c r="M34" s="8" t="s">
        <v>50</v>
      </c>
    </row>
    <row r="35" spans="2:13" ht="33" x14ac:dyDescent="0.3">
      <c r="B35" s="38" t="s">
        <v>67</v>
      </c>
      <c r="C35" s="23" t="s">
        <v>26</v>
      </c>
      <c r="D35" s="38" t="s">
        <v>23</v>
      </c>
      <c r="E35" s="49">
        <v>43753</v>
      </c>
      <c r="F35" s="49">
        <v>43755</v>
      </c>
      <c r="G35" s="40">
        <v>2</v>
      </c>
      <c r="H35" s="35">
        <f>IF(COUNTA('Seguimiento de proyectos'!$E35,'Seguimiento de proyectos'!$F35)&lt;&gt;2,"",DAYS360('Seguimiento de proyectos'!$E35,'Seguimiento de proyectos'!$F35,FALSE))</f>
        <v>2</v>
      </c>
      <c r="I35" s="49">
        <v>43753</v>
      </c>
      <c r="J35" s="49">
        <v>43755</v>
      </c>
      <c r="K35" s="37">
        <f>IFERROR(IF(SeguimientoDeProyectos[Duración real (en días)]=0,"",IF(ABS((SeguimientoDeProyectos[[#This Row],[Duración real (en días)]]-SeguimientoDeProyectos[[#This Row],[Duración estimada (en días)]])/SeguimientoDeProyectos[[#This Row],[Duración estimada (en días)]])&gt;PorcentajeMarca,1,0)),"")</f>
        <v>0</v>
      </c>
      <c r="L35" s="54">
        <f>IF(COUNTA('Seguimiento de proyectos'!$I35,'Seguimiento de proyectos'!$J35)&lt;&gt;2,"",DAYS360('Seguimiento de proyectos'!$I35,'Seguimiento de proyectos'!$J35,FALSE))</f>
        <v>2</v>
      </c>
      <c r="M35" s="38"/>
    </row>
    <row r="36" spans="2:13" ht="33" x14ac:dyDescent="0.3">
      <c r="B36" s="38" t="s">
        <v>69</v>
      </c>
      <c r="C36" s="23" t="s">
        <v>27</v>
      </c>
      <c r="D36" s="38" t="s">
        <v>23</v>
      </c>
      <c r="E36" s="49">
        <v>43753</v>
      </c>
      <c r="F36" s="49">
        <v>43756</v>
      </c>
      <c r="G36" s="40">
        <v>3</v>
      </c>
      <c r="H36" s="35">
        <f>IF(COUNTA('Seguimiento de proyectos'!$E36,'Seguimiento de proyectos'!$F36)&lt;&gt;2,"",DAYS360('Seguimiento de proyectos'!$E36,'Seguimiento de proyectos'!$F36,FALSE))</f>
        <v>3</v>
      </c>
      <c r="I36" s="49">
        <v>43753</v>
      </c>
      <c r="J36" s="49">
        <v>43756</v>
      </c>
      <c r="K36" s="37">
        <f>IFERROR(IF(SeguimientoDeProyectos[Duración real (en días)]=0,"",IF(ABS((SeguimientoDeProyectos[[#This Row],[Duración real (en días)]]-SeguimientoDeProyectos[[#This Row],[Duración estimada (en días)]])/SeguimientoDeProyectos[[#This Row],[Duración estimada (en días)]])&gt;PorcentajeMarca,1,0)),"")</f>
        <v>0</v>
      </c>
      <c r="L36" s="54">
        <f>IF(COUNTA('Seguimiento de proyectos'!$I36,'Seguimiento de proyectos'!$J36)&lt;&gt;2,"",DAYS360('Seguimiento de proyectos'!$I36,'Seguimiento de proyectos'!$J36,FALSE))</f>
        <v>3</v>
      </c>
      <c r="M36" s="38"/>
    </row>
    <row r="37" spans="2:13" ht="33" x14ac:dyDescent="0.3">
      <c r="B37" s="38" t="s">
        <v>70</v>
      </c>
      <c r="C37" s="23" t="s">
        <v>27</v>
      </c>
      <c r="D37" s="38" t="s">
        <v>23</v>
      </c>
      <c r="E37" s="49">
        <v>43753</v>
      </c>
      <c r="F37" s="49">
        <v>43756</v>
      </c>
      <c r="G37" s="40">
        <v>3</v>
      </c>
      <c r="H37" s="35">
        <f>IF(COUNTA('Seguimiento de proyectos'!$E37,'Seguimiento de proyectos'!$F37)&lt;&gt;2,"",DAYS360('Seguimiento de proyectos'!$E37,'Seguimiento de proyectos'!$F37,FALSE))</f>
        <v>3</v>
      </c>
      <c r="I37" s="49">
        <v>43753</v>
      </c>
      <c r="J37" s="49">
        <v>43756</v>
      </c>
      <c r="K37" s="37">
        <f>IFERROR(IF(SeguimientoDeProyectos[Duración real (en días)]=0,"",IF(ABS((SeguimientoDeProyectos[[#This Row],[Duración real (en días)]]-SeguimientoDeProyectos[[#This Row],[Duración estimada (en días)]])/SeguimientoDeProyectos[[#This Row],[Duración estimada (en días)]])&gt;PorcentajeMarca,1,0)),"")</f>
        <v>0</v>
      </c>
      <c r="L37" s="54">
        <f>IF(COUNTA('Seguimiento de proyectos'!$I37,'Seguimiento de proyectos'!$J37)&lt;&gt;2,"",DAYS360('Seguimiento de proyectos'!$I37,'Seguimiento de proyectos'!$J37,FALSE))</f>
        <v>3</v>
      </c>
      <c r="M37" s="38"/>
    </row>
    <row r="38" spans="2:13" ht="29.25" customHeight="1" x14ac:dyDescent="0.3">
      <c r="B38" s="38" t="s">
        <v>71</v>
      </c>
      <c r="C38" s="23" t="s">
        <v>27</v>
      </c>
      <c r="D38" s="38" t="s">
        <v>23</v>
      </c>
      <c r="E38" s="9">
        <v>43757</v>
      </c>
      <c r="F38" s="9">
        <v>43760</v>
      </c>
      <c r="G38" s="40">
        <v>2</v>
      </c>
      <c r="H38" s="35">
        <f>IF(COUNTA('Seguimiento de proyectos'!$E38,'Seguimiento de proyectos'!$F38)&lt;&gt;2,"",DAYS360('Seguimiento de proyectos'!$E38,'Seguimiento de proyectos'!$F38,FALSE))</f>
        <v>3</v>
      </c>
      <c r="I38" s="9">
        <v>43757</v>
      </c>
      <c r="J38" s="9">
        <v>43760</v>
      </c>
      <c r="K38" s="37">
        <f>IFERROR(IF(SeguimientoDeProyectos[Duración real (en días)]=0,"",IF(ABS((SeguimientoDeProyectos[[#This Row],[Duración real (en días)]]-SeguimientoDeProyectos[[#This Row],[Duración estimada (en días)]])/SeguimientoDeProyectos[[#This Row],[Duración estimada (en días)]])&gt;PorcentajeMarca,1,0)),"")</f>
        <v>0</v>
      </c>
      <c r="L38" s="54">
        <f>IF(COUNTA('Seguimiento de proyectos'!$I38,'Seguimiento de proyectos'!$J38)&lt;&gt;2,"",DAYS360('Seguimiento de proyectos'!$I38,'Seguimiento de proyectos'!$J38,FALSE))</f>
        <v>3</v>
      </c>
      <c r="M38" s="38"/>
    </row>
    <row r="39" spans="2:13" ht="30" customHeight="1" x14ac:dyDescent="0.3">
      <c r="B39" s="38" t="s">
        <v>58</v>
      </c>
      <c r="C39" s="23" t="s">
        <v>27</v>
      </c>
      <c r="D39" s="38" t="s">
        <v>23</v>
      </c>
      <c r="E39" s="9">
        <v>43757</v>
      </c>
      <c r="F39" s="9">
        <v>43760</v>
      </c>
      <c r="G39" s="40">
        <v>3</v>
      </c>
      <c r="H39" s="35">
        <f>IF(COUNTA('Seguimiento de proyectos'!$E39,'Seguimiento de proyectos'!$F39)&lt;&gt;2,"",DAYS360('Seguimiento de proyectos'!$E39,'Seguimiento de proyectos'!$F39,FALSE))</f>
        <v>3</v>
      </c>
      <c r="I39" s="9">
        <v>43757</v>
      </c>
      <c r="J39" s="9">
        <v>43760</v>
      </c>
      <c r="K39" s="37">
        <f>IFERROR(IF(SeguimientoDeProyectos[Duración real (en días)]=0,"",IF(ABS((SeguimientoDeProyectos[[#This Row],[Duración real (en días)]]-SeguimientoDeProyectos[[#This Row],[Duración estimada (en días)]])/SeguimientoDeProyectos[[#This Row],[Duración estimada (en días)]])&gt;PorcentajeMarca,1,0)),"")</f>
        <v>0</v>
      </c>
      <c r="L39" s="54">
        <f>IF(COUNTA('Seguimiento de proyectos'!$I39,'Seguimiento de proyectos'!$J39)&lt;&gt;2,"",DAYS360('Seguimiento de proyectos'!$I39,'Seguimiento de proyectos'!$J39,FALSE))</f>
        <v>3</v>
      </c>
      <c r="M39" s="38"/>
    </row>
    <row r="40" spans="2:13" ht="30" customHeight="1" x14ac:dyDescent="0.3">
      <c r="B40" s="38" t="s">
        <v>59</v>
      </c>
      <c r="C40" s="23" t="s">
        <v>27</v>
      </c>
      <c r="D40" s="38" t="s">
        <v>23</v>
      </c>
      <c r="E40" s="9">
        <v>43761</v>
      </c>
      <c r="F40" s="9">
        <v>43763</v>
      </c>
      <c r="G40" s="40">
        <v>2</v>
      </c>
      <c r="H40" s="35">
        <f>IF(COUNTA('Seguimiento de proyectos'!$E40,'Seguimiento de proyectos'!$F40)&lt;&gt;2,"",DAYS360('Seguimiento de proyectos'!$E40,'Seguimiento de proyectos'!$F40,FALSE))</f>
        <v>2</v>
      </c>
      <c r="I40" s="9">
        <v>43761</v>
      </c>
      <c r="J40" s="9">
        <v>43769</v>
      </c>
      <c r="K40" s="37">
        <f>IFERROR(IF(SeguimientoDeProyectos[Duración real (en días)]=0,"",IF(ABS((SeguimientoDeProyectos[[#This Row],[Duración real (en días)]]-SeguimientoDeProyectos[[#This Row],[Duración estimada (en días)]])/SeguimientoDeProyectos[[#This Row],[Duración estimada (en días)]])&gt;PorcentajeMarca,1,0)),"")</f>
        <v>1</v>
      </c>
      <c r="L40" s="54">
        <f>IF(COUNTA('Seguimiento de proyectos'!$I40,'Seguimiento de proyectos'!$J40)&lt;&gt;2,"",DAYS360('Seguimiento de proyectos'!$I40,'Seguimiento de proyectos'!$J40,FALSE))</f>
        <v>8</v>
      </c>
      <c r="M40" s="38"/>
    </row>
    <row r="41" spans="2:13" ht="30" customHeight="1" x14ac:dyDescent="0.3">
      <c r="B41" s="38" t="s">
        <v>68</v>
      </c>
      <c r="C41" s="23" t="s">
        <v>27</v>
      </c>
      <c r="D41" s="38" t="s">
        <v>23</v>
      </c>
      <c r="E41" s="9">
        <v>43761</v>
      </c>
      <c r="F41" s="9">
        <v>43763</v>
      </c>
      <c r="G41" s="40">
        <v>2</v>
      </c>
      <c r="H41" s="35">
        <f>IF(COUNTA('Seguimiento de proyectos'!$E41,'Seguimiento de proyectos'!$F41)&lt;&gt;2,"",DAYS360('Seguimiento de proyectos'!$E41,'Seguimiento de proyectos'!$F41,FALSE))</f>
        <v>2</v>
      </c>
      <c r="I41" s="9">
        <v>43761</v>
      </c>
      <c r="J41" s="9">
        <v>43769</v>
      </c>
      <c r="K41" s="37">
        <f>IFERROR(IF(SeguimientoDeProyectos[Duración real (en días)]=0,"",IF(ABS((SeguimientoDeProyectos[[#This Row],[Duración real (en días)]]-SeguimientoDeProyectos[[#This Row],[Duración estimada (en días)]])/SeguimientoDeProyectos[[#This Row],[Duración estimada (en días)]])&gt;PorcentajeMarca,1,0)),"")</f>
        <v>1</v>
      </c>
      <c r="L41" s="54">
        <f>IF(COUNTA('Seguimiento de proyectos'!$I41,'Seguimiento de proyectos'!$J41)&lt;&gt;2,"",DAYS360('Seguimiento de proyectos'!$I41,'Seguimiento de proyectos'!$J41,FALSE))</f>
        <v>8</v>
      </c>
      <c r="M41" s="38"/>
    </row>
    <row r="42" spans="2:13" ht="30" customHeight="1" x14ac:dyDescent="0.3">
      <c r="B42" s="38" t="s">
        <v>65</v>
      </c>
      <c r="C42" s="23" t="s">
        <v>27</v>
      </c>
      <c r="D42" s="38" t="s">
        <v>23</v>
      </c>
      <c r="E42" s="9">
        <v>43761</v>
      </c>
      <c r="F42" s="9">
        <v>43763</v>
      </c>
      <c r="G42" s="40">
        <v>2</v>
      </c>
      <c r="H42" s="35">
        <f>IF(COUNTA('Seguimiento de proyectos'!$E42,'Seguimiento de proyectos'!$F42)&lt;&gt;2,"",DAYS360('Seguimiento de proyectos'!$E42,'Seguimiento de proyectos'!$F42,FALSE))</f>
        <v>2</v>
      </c>
      <c r="I42" s="9">
        <v>43761</v>
      </c>
      <c r="J42" s="9">
        <v>43769</v>
      </c>
      <c r="K42" s="37">
        <f>IFERROR(IF(SeguimientoDeProyectos[Duración real (en días)]=0,"",IF(ABS((SeguimientoDeProyectos[[#This Row],[Duración real (en días)]]-SeguimientoDeProyectos[[#This Row],[Duración estimada (en días)]])/SeguimientoDeProyectos[[#This Row],[Duración estimada (en días)]])&gt;PorcentajeMarca,1,0)),"")</f>
        <v>1</v>
      </c>
      <c r="L42" s="54">
        <f>IF(COUNTA('Seguimiento de proyectos'!$I42,'Seguimiento de proyectos'!$J42)&lt;&gt;2,"",DAYS360('Seguimiento de proyectos'!$I42,'Seguimiento de proyectos'!$J42,FALSE))</f>
        <v>8</v>
      </c>
      <c r="M42" s="38"/>
    </row>
    <row r="43" spans="2:13" ht="30" customHeight="1" x14ac:dyDescent="0.3">
      <c r="B43" s="38" t="s">
        <v>60</v>
      </c>
      <c r="C43" s="23" t="s">
        <v>27</v>
      </c>
      <c r="D43" s="38" t="s">
        <v>23</v>
      </c>
      <c r="E43" s="9">
        <v>43764</v>
      </c>
      <c r="F43" s="9">
        <v>43766</v>
      </c>
      <c r="G43" s="40">
        <v>2</v>
      </c>
      <c r="H43" s="35">
        <f>IF(COUNTA('Seguimiento de proyectos'!$E43,'Seguimiento de proyectos'!$F43)&lt;&gt;2,"",DAYS360('Seguimiento de proyectos'!$E43,'Seguimiento de proyectos'!$F43,FALSE))</f>
        <v>2</v>
      </c>
      <c r="I43" s="9">
        <v>43764</v>
      </c>
      <c r="J43" s="9">
        <v>43769</v>
      </c>
      <c r="K43" s="37">
        <f>IFERROR(IF(SeguimientoDeProyectos[Duración real (en días)]=0,"",IF(ABS((SeguimientoDeProyectos[[#This Row],[Duración real (en días)]]-SeguimientoDeProyectos[[#This Row],[Duración estimada (en días)]])/SeguimientoDeProyectos[[#This Row],[Duración estimada (en días)]])&gt;PorcentajeMarca,1,0)),"")</f>
        <v>1</v>
      </c>
      <c r="L43" s="54">
        <f>IF(COUNTA('Seguimiento de proyectos'!$I43,'Seguimiento de proyectos'!$J43)&lt;&gt;2,"",DAYS360('Seguimiento de proyectos'!$I43,'Seguimiento de proyectos'!$J43,FALSE))</f>
        <v>5</v>
      </c>
      <c r="M43" s="38"/>
    </row>
    <row r="44" spans="2:13" ht="30" customHeight="1" x14ac:dyDescent="0.3">
      <c r="B44" s="38" t="s">
        <v>72</v>
      </c>
      <c r="C44" s="23" t="s">
        <v>26</v>
      </c>
      <c r="D44" s="38" t="s">
        <v>22</v>
      </c>
      <c r="E44" s="9">
        <v>43771</v>
      </c>
      <c r="F44" s="9">
        <v>43775</v>
      </c>
      <c r="G44" s="40">
        <v>6</v>
      </c>
      <c r="H44" s="35">
        <f>IF(COUNTA('Seguimiento de proyectos'!$E44,'Seguimiento de proyectos'!$F44)&lt;&gt;2,"",DAYS360('Seguimiento de proyectos'!$E44,'Seguimiento de proyectos'!$F44,FALSE))</f>
        <v>4</v>
      </c>
      <c r="I44" s="36"/>
      <c r="J44" s="39"/>
      <c r="K44" s="37" t="str">
        <f>IFERROR(IF(SeguimientoDeProyectos[Duración real (en días)]=0,"",IF(ABS((SeguimientoDeProyectos[[#This Row],[Duración real (en días)]]-SeguimientoDeProyectos[[#This Row],[Duración estimada (en días)]])/SeguimientoDeProyectos[[#This Row],[Duración estimada (en días)]])&gt;PorcentajeMarca,1,0)),"")</f>
        <v/>
      </c>
      <c r="L44" s="54" t="str">
        <f>IF(COUNTA('Seguimiento de proyectos'!$I44,'Seguimiento de proyectos'!$J44)&lt;&gt;2,"",DAYS360('Seguimiento de proyectos'!$I44,'Seguimiento de proyectos'!$J44,FALSE))</f>
        <v/>
      </c>
      <c r="M44" s="38"/>
    </row>
    <row r="45" spans="2:13" ht="30" customHeight="1" x14ac:dyDescent="0.3">
      <c r="B45" s="38" t="s">
        <v>73</v>
      </c>
      <c r="C45" s="23" t="s">
        <v>27</v>
      </c>
      <c r="D45" s="38" t="s">
        <v>23</v>
      </c>
      <c r="E45" s="9">
        <v>43771</v>
      </c>
      <c r="F45" s="9">
        <v>43775</v>
      </c>
      <c r="G45" s="40">
        <v>2</v>
      </c>
      <c r="H45" s="35">
        <f>IF(COUNTA('Seguimiento de proyectos'!$E45,'Seguimiento de proyectos'!$F45)&lt;&gt;2,"",DAYS360('Seguimiento de proyectos'!$E45,'Seguimiento de proyectos'!$F45,FALSE))</f>
        <v>4</v>
      </c>
      <c r="I45" s="36"/>
      <c r="J45" s="39"/>
      <c r="K45" s="37" t="str">
        <f>IFERROR(IF(SeguimientoDeProyectos[Duración real (en días)]=0,"",IF(ABS((SeguimientoDeProyectos[[#This Row],[Duración real (en días)]]-SeguimientoDeProyectos[[#This Row],[Duración estimada (en días)]])/SeguimientoDeProyectos[[#This Row],[Duración estimada (en días)]])&gt;PorcentajeMarca,1,0)),"")</f>
        <v/>
      </c>
      <c r="L45" s="54" t="str">
        <f>IF(COUNTA('Seguimiento de proyectos'!$I45,'Seguimiento de proyectos'!$J45)&lt;&gt;2,"",DAYS360('Seguimiento de proyectos'!$I45,'Seguimiento de proyectos'!$J45,FALSE))</f>
        <v/>
      </c>
      <c r="M45" s="38"/>
    </row>
    <row r="46" spans="2:13" ht="30" customHeight="1" x14ac:dyDescent="0.3">
      <c r="B46" s="38" t="s">
        <v>74</v>
      </c>
      <c r="C46" s="23" t="s">
        <v>27</v>
      </c>
      <c r="D46" s="38" t="s">
        <v>23</v>
      </c>
      <c r="E46" s="9">
        <v>43771</v>
      </c>
      <c r="F46" s="9">
        <v>43775</v>
      </c>
      <c r="G46" s="40">
        <v>2</v>
      </c>
      <c r="H46" s="35">
        <f>IF(COUNTA('Seguimiento de proyectos'!$E46,'Seguimiento de proyectos'!$F46)&lt;&gt;2,"",DAYS360('Seguimiento de proyectos'!$E46,'Seguimiento de proyectos'!$F46,FALSE))</f>
        <v>4</v>
      </c>
      <c r="I46" s="36"/>
      <c r="J46" s="39"/>
      <c r="K46" s="37" t="str">
        <f>IFERROR(IF(SeguimientoDeProyectos[Duración real (en días)]=0,"",IF(ABS((SeguimientoDeProyectos[[#This Row],[Duración real (en días)]]-SeguimientoDeProyectos[[#This Row],[Duración estimada (en días)]])/SeguimientoDeProyectos[[#This Row],[Duración estimada (en días)]])&gt;PorcentajeMarca,1,0)),"")</f>
        <v/>
      </c>
      <c r="L46" s="54" t="str">
        <f>IF(COUNTA('Seguimiento de proyectos'!$I46,'Seguimiento de proyectos'!$J46)&lt;&gt;2,"",DAYS360('Seguimiento de proyectos'!$I46,'Seguimiento de proyectos'!$J46,FALSE))</f>
        <v/>
      </c>
      <c r="M46" s="38"/>
    </row>
    <row r="47" spans="2:13" ht="30" customHeight="1" x14ac:dyDescent="0.3">
      <c r="B47" s="38" t="s">
        <v>75</v>
      </c>
      <c r="C47" s="23" t="s">
        <v>27</v>
      </c>
      <c r="D47" s="38" t="s">
        <v>23</v>
      </c>
      <c r="E47" s="9">
        <v>43771</v>
      </c>
      <c r="F47" s="9">
        <v>43775</v>
      </c>
      <c r="G47" s="40">
        <v>2</v>
      </c>
      <c r="H47" s="35">
        <f>IF(COUNTA('Seguimiento de proyectos'!$E47,'Seguimiento de proyectos'!$F47)&lt;&gt;2,"",DAYS360('Seguimiento de proyectos'!$E47,'Seguimiento de proyectos'!$F47,FALSE))</f>
        <v>4</v>
      </c>
      <c r="I47" s="36"/>
      <c r="J47" s="39"/>
      <c r="K47" s="37" t="str">
        <f>IFERROR(IF(SeguimientoDeProyectos[Duración real (en días)]=0,"",IF(ABS((SeguimientoDeProyectos[[#This Row],[Duración real (en días)]]-SeguimientoDeProyectos[[#This Row],[Duración estimada (en días)]])/SeguimientoDeProyectos[[#This Row],[Duración estimada (en días)]])&gt;PorcentajeMarca,1,0)),"")</f>
        <v/>
      </c>
      <c r="L47" s="54" t="str">
        <f>IF(COUNTA('Seguimiento de proyectos'!$I47,'Seguimiento de proyectos'!$J47)&lt;&gt;2,"",DAYS360('Seguimiento de proyectos'!$I47,'Seguimiento de proyectos'!$J47,FALSE))</f>
        <v/>
      </c>
      <c r="M47" s="38"/>
    </row>
    <row r="48" spans="2:13" ht="30" customHeight="1" x14ac:dyDescent="0.3">
      <c r="B48" s="38" t="s">
        <v>82</v>
      </c>
      <c r="C48" s="23" t="s">
        <v>28</v>
      </c>
      <c r="D48" s="38" t="s">
        <v>24</v>
      </c>
      <c r="E48" s="9">
        <v>43771</v>
      </c>
      <c r="F48" s="9">
        <v>43774</v>
      </c>
      <c r="G48" s="40">
        <v>1</v>
      </c>
      <c r="H48" s="35">
        <f>IF(COUNTA('Seguimiento de proyectos'!$E48,'Seguimiento de proyectos'!$F48)&lt;&gt;2,"",DAYS360('Seguimiento de proyectos'!$E48,'Seguimiento de proyectos'!$F48,FALSE))</f>
        <v>3</v>
      </c>
      <c r="I48" s="36"/>
      <c r="J48" s="39"/>
      <c r="K48" s="37" t="str">
        <f>IFERROR(IF(SeguimientoDeProyectos[Duración real (en días)]=0,"",IF(ABS((SeguimientoDeProyectos[[#This Row],[Duración real (en días)]]-SeguimientoDeProyectos[[#This Row],[Duración estimada (en días)]])/SeguimientoDeProyectos[[#This Row],[Duración estimada (en días)]])&gt;PorcentajeMarca,1,0)),"")</f>
        <v/>
      </c>
      <c r="L48" s="54" t="str">
        <f>IF(COUNTA('Seguimiento de proyectos'!$I48,'Seguimiento de proyectos'!$J48)&lt;&gt;2,"",DAYS360('Seguimiento de proyectos'!$I48,'Seguimiento de proyectos'!$J48,FALSE))</f>
        <v/>
      </c>
      <c r="M48" s="38"/>
    </row>
    <row r="49" spans="2:13" ht="30" customHeight="1" x14ac:dyDescent="0.3">
      <c r="B49" s="38" t="s">
        <v>83</v>
      </c>
      <c r="C49" s="23" t="s">
        <v>28</v>
      </c>
      <c r="D49" s="38" t="s">
        <v>24</v>
      </c>
      <c r="E49" s="9">
        <v>43771</v>
      </c>
      <c r="F49" s="9">
        <v>43774</v>
      </c>
      <c r="G49" s="40">
        <v>1</v>
      </c>
      <c r="H49" s="35">
        <f>IF(COUNTA('Seguimiento de proyectos'!$E49,'Seguimiento de proyectos'!$F49)&lt;&gt;2,"",DAYS360('Seguimiento de proyectos'!$E49,'Seguimiento de proyectos'!$F49,FALSE))</f>
        <v>3</v>
      </c>
      <c r="I49" s="36"/>
      <c r="J49" s="39"/>
      <c r="K49" s="37" t="str">
        <f>IFERROR(IF(SeguimientoDeProyectos[Duración real (en días)]=0,"",IF(ABS((SeguimientoDeProyectos[[#This Row],[Duración real (en días)]]-SeguimientoDeProyectos[[#This Row],[Duración estimada (en días)]])/SeguimientoDeProyectos[[#This Row],[Duración estimada (en días)]])&gt;PorcentajeMarca,1,0)),"")</f>
        <v/>
      </c>
      <c r="L49" s="54" t="str">
        <f>IF(COUNTA('Seguimiento de proyectos'!$I49,'Seguimiento de proyectos'!$J49)&lt;&gt;2,"",DAYS360('Seguimiento de proyectos'!$I49,'Seguimiento de proyectos'!$J49,FALSE))</f>
        <v/>
      </c>
      <c r="M49" s="38"/>
    </row>
    <row r="50" spans="2:13" ht="30" customHeight="1" x14ac:dyDescent="0.3">
      <c r="B50" s="38" t="s">
        <v>84</v>
      </c>
      <c r="C50" s="23" t="s">
        <v>28</v>
      </c>
      <c r="D50" s="38" t="s">
        <v>24</v>
      </c>
      <c r="E50" s="9">
        <v>43771</v>
      </c>
      <c r="F50" s="9">
        <v>43774</v>
      </c>
      <c r="G50" s="40">
        <v>1</v>
      </c>
      <c r="H50" s="35">
        <f>IF(COUNTA('Seguimiento de proyectos'!$E50,'Seguimiento de proyectos'!$F50)&lt;&gt;2,"",DAYS360('Seguimiento de proyectos'!$E50,'Seguimiento de proyectos'!$F50,FALSE))</f>
        <v>3</v>
      </c>
      <c r="I50" s="36"/>
      <c r="J50" s="39"/>
      <c r="K50" s="37" t="str">
        <f>IFERROR(IF(SeguimientoDeProyectos[Duración real (en días)]=0,"",IF(ABS((SeguimientoDeProyectos[[#This Row],[Duración real (en días)]]-SeguimientoDeProyectos[[#This Row],[Duración estimada (en días)]])/SeguimientoDeProyectos[[#This Row],[Duración estimada (en días)]])&gt;PorcentajeMarca,1,0)),"")</f>
        <v/>
      </c>
      <c r="L50" s="54" t="str">
        <f>IF(COUNTA('Seguimiento de proyectos'!$I50,'Seguimiento de proyectos'!$J50)&lt;&gt;2,"",DAYS360('Seguimiento de proyectos'!$I50,'Seguimiento de proyectos'!$J50,FALSE))</f>
        <v/>
      </c>
      <c r="M50" s="38"/>
    </row>
    <row r="51" spans="2:13" ht="30" customHeight="1" x14ac:dyDescent="0.3">
      <c r="B51" s="38" t="s">
        <v>85</v>
      </c>
      <c r="C51" s="23" t="s">
        <v>28</v>
      </c>
      <c r="D51" s="38" t="s">
        <v>24</v>
      </c>
      <c r="E51" s="49">
        <v>43775</v>
      </c>
      <c r="F51" s="49">
        <v>43777</v>
      </c>
      <c r="G51" s="40">
        <v>1</v>
      </c>
      <c r="H51" s="35">
        <f>IF(COUNTA('Seguimiento de proyectos'!$E51,'Seguimiento de proyectos'!$F51)&lt;&gt;2,"",DAYS360('Seguimiento de proyectos'!$E51,'Seguimiento de proyectos'!$F51,FALSE))</f>
        <v>2</v>
      </c>
      <c r="I51" s="36"/>
      <c r="J51" s="39"/>
      <c r="K51" s="37" t="str">
        <f>IFERROR(IF(SeguimientoDeProyectos[Duración real (en días)]=0,"",IF(ABS((SeguimientoDeProyectos[[#This Row],[Duración real (en días)]]-SeguimientoDeProyectos[[#This Row],[Duración estimada (en días)]])/SeguimientoDeProyectos[[#This Row],[Duración estimada (en días)]])&gt;PorcentajeMarca,1,0)),"")</f>
        <v/>
      </c>
      <c r="L51" s="54" t="str">
        <f>IF(COUNTA('Seguimiento de proyectos'!$I51,'Seguimiento de proyectos'!$J51)&lt;&gt;2,"",DAYS360('Seguimiento de proyectos'!$I51,'Seguimiento de proyectos'!$J51,FALSE))</f>
        <v/>
      </c>
      <c r="M51" s="38"/>
    </row>
    <row r="52" spans="2:13" ht="30" customHeight="1" x14ac:dyDescent="0.3">
      <c r="B52" s="38" t="s">
        <v>86</v>
      </c>
      <c r="C52" s="23" t="s">
        <v>28</v>
      </c>
      <c r="D52" s="38" t="s">
        <v>24</v>
      </c>
      <c r="E52" s="49">
        <v>43775</v>
      </c>
      <c r="F52" s="49">
        <v>43777</v>
      </c>
      <c r="G52" s="40">
        <v>1</v>
      </c>
      <c r="H52" s="35">
        <f>IF(COUNTA('Seguimiento de proyectos'!$E52,'Seguimiento de proyectos'!$F52)&lt;&gt;2,"",DAYS360('Seguimiento de proyectos'!$E52,'Seguimiento de proyectos'!$F52,FALSE))</f>
        <v>2</v>
      </c>
      <c r="I52" s="36"/>
      <c r="J52" s="39"/>
      <c r="K52" s="37" t="str">
        <f>IFERROR(IF(SeguimientoDeProyectos[Duración real (en días)]=0,"",IF(ABS((SeguimientoDeProyectos[[#This Row],[Duración real (en días)]]-SeguimientoDeProyectos[[#This Row],[Duración estimada (en días)]])/SeguimientoDeProyectos[[#This Row],[Duración estimada (en días)]])&gt;PorcentajeMarca,1,0)),"")</f>
        <v/>
      </c>
      <c r="L52" s="54" t="str">
        <f>IF(COUNTA('Seguimiento de proyectos'!$I52,'Seguimiento de proyectos'!$J52)&lt;&gt;2,"",DAYS360('Seguimiento de proyectos'!$I52,'Seguimiento de proyectos'!$J52,FALSE))</f>
        <v/>
      </c>
      <c r="M52" s="38"/>
    </row>
    <row r="53" spans="2:13" ht="30" customHeight="1" x14ac:dyDescent="0.3">
      <c r="B53" s="38" t="s">
        <v>87</v>
      </c>
      <c r="C53" s="23" t="s">
        <v>28</v>
      </c>
      <c r="D53" s="38" t="s">
        <v>24</v>
      </c>
      <c r="E53" s="49">
        <v>43775</v>
      </c>
      <c r="F53" s="49">
        <v>43777</v>
      </c>
      <c r="G53" s="40">
        <v>1</v>
      </c>
      <c r="H53" s="35">
        <f>IF(COUNTA('Seguimiento de proyectos'!$E53,'Seguimiento de proyectos'!$F53)&lt;&gt;2,"",DAYS360('Seguimiento de proyectos'!$E53,'Seguimiento de proyectos'!$F53,FALSE))</f>
        <v>2</v>
      </c>
      <c r="I53" s="36"/>
      <c r="J53" s="39"/>
      <c r="K53" s="37" t="str">
        <f>IFERROR(IF(SeguimientoDeProyectos[Duración real (en días)]=0,"",IF(ABS((SeguimientoDeProyectos[[#This Row],[Duración real (en días)]]-SeguimientoDeProyectos[[#This Row],[Duración estimada (en días)]])/SeguimientoDeProyectos[[#This Row],[Duración estimada (en días)]])&gt;PorcentajeMarca,1,0)),"")</f>
        <v/>
      </c>
      <c r="L53" s="54" t="str">
        <f>IF(COUNTA('Seguimiento de proyectos'!$I53,'Seguimiento de proyectos'!$J53)&lt;&gt;2,"",DAYS360('Seguimiento de proyectos'!$I53,'Seguimiento de proyectos'!$J53,FALSE))</f>
        <v/>
      </c>
      <c r="M53" s="38"/>
    </row>
    <row r="54" spans="2:13" ht="30" customHeight="1" x14ac:dyDescent="0.3">
      <c r="B54" s="38" t="s">
        <v>88</v>
      </c>
      <c r="C54" s="23" t="s">
        <v>28</v>
      </c>
      <c r="D54" s="38" t="s">
        <v>24</v>
      </c>
      <c r="E54" s="49">
        <v>43779</v>
      </c>
      <c r="F54" s="49">
        <v>43782</v>
      </c>
      <c r="G54" s="40">
        <v>2</v>
      </c>
      <c r="H54" s="35">
        <f>IF(COUNTA('Seguimiento de proyectos'!$E54,'Seguimiento de proyectos'!$F54)&lt;&gt;2,"",DAYS360('Seguimiento de proyectos'!$E54,'Seguimiento de proyectos'!$F54,FALSE))</f>
        <v>3</v>
      </c>
      <c r="I54" s="36"/>
      <c r="J54" s="39"/>
      <c r="K54" s="37" t="str">
        <f>IFERROR(IF(SeguimientoDeProyectos[Duración real (en días)]=0,"",IF(ABS((SeguimientoDeProyectos[[#This Row],[Duración real (en días)]]-SeguimientoDeProyectos[[#This Row],[Duración estimada (en días)]])/SeguimientoDeProyectos[[#This Row],[Duración estimada (en días)]])&gt;PorcentajeMarca,1,0)),"")</f>
        <v/>
      </c>
      <c r="L54" s="54" t="str">
        <f>IF(COUNTA('Seguimiento de proyectos'!$I54,'Seguimiento de proyectos'!$J54)&lt;&gt;2,"",DAYS360('Seguimiento de proyectos'!$I54,'Seguimiento de proyectos'!$J54,FALSE))</f>
        <v/>
      </c>
      <c r="M54" s="38"/>
    </row>
    <row r="55" spans="2:13" ht="30" customHeight="1" x14ac:dyDescent="0.3">
      <c r="B55" s="38" t="s">
        <v>89</v>
      </c>
      <c r="C55" s="23" t="s">
        <v>28</v>
      </c>
      <c r="D55" s="38" t="s">
        <v>24</v>
      </c>
      <c r="E55" s="49">
        <v>43779</v>
      </c>
      <c r="F55" s="49">
        <v>43782</v>
      </c>
      <c r="G55" s="40">
        <v>2</v>
      </c>
      <c r="H55" s="35">
        <f>IF(COUNTA('Seguimiento de proyectos'!$E55,'Seguimiento de proyectos'!$F55)&lt;&gt;2,"",DAYS360('Seguimiento de proyectos'!$E55,'Seguimiento de proyectos'!$F55,FALSE))</f>
        <v>3</v>
      </c>
      <c r="I55" s="36"/>
      <c r="J55" s="39"/>
      <c r="K55" s="37" t="str">
        <f>IFERROR(IF(SeguimientoDeProyectos[Duración real (en días)]=0,"",IF(ABS((SeguimientoDeProyectos[[#This Row],[Duración real (en días)]]-SeguimientoDeProyectos[[#This Row],[Duración estimada (en días)]])/SeguimientoDeProyectos[[#This Row],[Duración estimada (en días)]])&gt;PorcentajeMarca,1,0)),"")</f>
        <v/>
      </c>
      <c r="L55" s="54" t="str">
        <f>IF(COUNTA('Seguimiento de proyectos'!$I55,'Seguimiento de proyectos'!$J55)&lt;&gt;2,"",DAYS360('Seguimiento de proyectos'!$I55,'Seguimiento de proyectos'!$J55,FALSE))</f>
        <v/>
      </c>
      <c r="M55" s="38"/>
    </row>
    <row r="56" spans="2:13" ht="48.75" customHeight="1" x14ac:dyDescent="0.3">
      <c r="B56" s="38" t="s">
        <v>76</v>
      </c>
      <c r="C56" s="23" t="s">
        <v>27</v>
      </c>
      <c r="D56" s="38" t="s">
        <v>23</v>
      </c>
      <c r="E56" s="49">
        <v>43776</v>
      </c>
      <c r="F56" s="49">
        <v>43777</v>
      </c>
      <c r="G56" s="40">
        <v>1</v>
      </c>
      <c r="H56" s="35">
        <f>IF(COUNTA('Seguimiento de proyectos'!$E56,'Seguimiento de proyectos'!$F56)&lt;&gt;2,"",DAYS360('Seguimiento de proyectos'!$E56,'Seguimiento de proyectos'!$F56,FALSE))</f>
        <v>1</v>
      </c>
      <c r="I56" s="36"/>
      <c r="J56" s="39"/>
      <c r="K56" s="37" t="str">
        <f>IFERROR(IF(SeguimientoDeProyectos[Duración real (en días)]=0,"",IF(ABS((SeguimientoDeProyectos[[#This Row],[Duración real (en días)]]-SeguimientoDeProyectos[[#This Row],[Duración estimada (en días)]])/SeguimientoDeProyectos[[#This Row],[Duración estimada (en días)]])&gt;PorcentajeMarca,1,0)),"")</f>
        <v/>
      </c>
      <c r="L56" s="54" t="str">
        <f>IF(COUNTA('Seguimiento de proyectos'!$I56,'Seguimiento de proyectos'!$J56)&lt;&gt;2,"",DAYS360('Seguimiento de proyectos'!$I56,'Seguimiento de proyectos'!$J56,FALSE))</f>
        <v/>
      </c>
      <c r="M56" s="38"/>
    </row>
    <row r="57" spans="2:13" ht="30" customHeight="1" x14ac:dyDescent="0.3">
      <c r="B57" s="38" t="s">
        <v>62</v>
      </c>
      <c r="C57" s="23" t="s">
        <v>27</v>
      </c>
      <c r="D57" s="38" t="s">
        <v>23</v>
      </c>
      <c r="E57" s="9">
        <v>43777</v>
      </c>
      <c r="F57" s="9">
        <v>43782</v>
      </c>
      <c r="G57" s="40">
        <v>3</v>
      </c>
      <c r="H57" s="35">
        <f>IF(COUNTA('Seguimiento de proyectos'!$E57,'Seguimiento de proyectos'!$F57)&lt;&gt;2,"",DAYS360('Seguimiento de proyectos'!$E57,'Seguimiento de proyectos'!$F57,FALSE))</f>
        <v>5</v>
      </c>
      <c r="I57" s="36"/>
      <c r="J57" s="39"/>
      <c r="K57" s="37" t="str">
        <f>IFERROR(IF(SeguimientoDeProyectos[Duración real (en días)]=0,"",IF(ABS((SeguimientoDeProyectos[[#This Row],[Duración real (en días)]]-SeguimientoDeProyectos[[#This Row],[Duración estimada (en días)]])/SeguimientoDeProyectos[[#This Row],[Duración estimada (en días)]])&gt;PorcentajeMarca,1,0)),"")</f>
        <v/>
      </c>
      <c r="L57" s="54" t="str">
        <f>IF(COUNTA('Seguimiento de proyectos'!$I57,'Seguimiento de proyectos'!$J57)&lt;&gt;2,"",DAYS360('Seguimiento de proyectos'!$I57,'Seguimiento de proyectos'!$J57,FALSE))</f>
        <v/>
      </c>
      <c r="M57" s="38"/>
    </row>
    <row r="58" spans="2:13" ht="30" customHeight="1" x14ac:dyDescent="0.3">
      <c r="B58" s="38" t="s">
        <v>77</v>
      </c>
      <c r="C58" s="23" t="s">
        <v>27</v>
      </c>
      <c r="D58" s="38" t="s">
        <v>24</v>
      </c>
      <c r="E58" s="9">
        <v>43777</v>
      </c>
      <c r="F58" s="9">
        <v>43782</v>
      </c>
      <c r="G58" s="40">
        <v>1</v>
      </c>
      <c r="H58" s="35">
        <f>IF(COUNTA('Seguimiento de proyectos'!$E58,'Seguimiento de proyectos'!$F58)&lt;&gt;2,"",DAYS360('Seguimiento de proyectos'!$E58,'Seguimiento de proyectos'!$F58,FALSE))</f>
        <v>5</v>
      </c>
      <c r="I58" s="36"/>
      <c r="J58" s="39"/>
      <c r="K58" s="37" t="str">
        <f>IFERROR(IF(SeguimientoDeProyectos[Duración real (en días)]=0,"",IF(ABS((SeguimientoDeProyectos[[#This Row],[Duración real (en días)]]-SeguimientoDeProyectos[[#This Row],[Duración estimada (en días)]])/SeguimientoDeProyectos[[#This Row],[Duración estimada (en días)]])&gt;PorcentajeMarca,1,0)),"")</f>
        <v/>
      </c>
      <c r="L58" s="54" t="str">
        <f>IF(COUNTA('Seguimiento de proyectos'!$I58,'Seguimiento de proyectos'!$J58)&lt;&gt;2,"",DAYS360('Seguimiento de proyectos'!$I58,'Seguimiento de proyectos'!$J58,FALSE))</f>
        <v/>
      </c>
      <c r="M58" s="38"/>
    </row>
    <row r="59" spans="2:13" ht="30" customHeight="1" x14ac:dyDescent="0.3">
      <c r="B59" s="38" t="s">
        <v>78</v>
      </c>
      <c r="C59" s="23" t="s">
        <v>27</v>
      </c>
      <c r="D59" s="38" t="s">
        <v>23</v>
      </c>
      <c r="E59" s="9">
        <v>43777</v>
      </c>
      <c r="F59" s="9">
        <v>43782</v>
      </c>
      <c r="G59" s="40">
        <v>3</v>
      </c>
      <c r="H59" s="35">
        <f>IF(COUNTA('Seguimiento de proyectos'!$E59,'Seguimiento de proyectos'!$F59)&lt;&gt;2,"",DAYS360('Seguimiento de proyectos'!$E59,'Seguimiento de proyectos'!$F59,FALSE))</f>
        <v>5</v>
      </c>
      <c r="I59" s="36"/>
      <c r="J59" s="39"/>
      <c r="K59" s="37" t="str">
        <f>IFERROR(IF(SeguimientoDeProyectos[Duración real (en días)]=0,"",IF(ABS((SeguimientoDeProyectos[[#This Row],[Duración real (en días)]]-SeguimientoDeProyectos[[#This Row],[Duración estimada (en días)]])/SeguimientoDeProyectos[[#This Row],[Duración estimada (en días)]])&gt;PorcentajeMarca,1,0)),"")</f>
        <v/>
      </c>
      <c r="L59" s="54" t="str">
        <f>IF(COUNTA('Seguimiento de proyectos'!$I59,'Seguimiento de proyectos'!$J59)&lt;&gt;2,"",DAYS360('Seguimiento de proyectos'!$I59,'Seguimiento de proyectos'!$J59,FALSE))</f>
        <v/>
      </c>
      <c r="M59" s="38"/>
    </row>
    <row r="60" spans="2:13" ht="30" customHeight="1" x14ac:dyDescent="0.3">
      <c r="B60" s="38" t="s">
        <v>61</v>
      </c>
      <c r="C60" s="23" t="s">
        <v>27</v>
      </c>
      <c r="D60" s="38" t="s">
        <v>23</v>
      </c>
      <c r="E60" s="9">
        <v>43787</v>
      </c>
      <c r="F60" s="9">
        <v>43789</v>
      </c>
      <c r="G60" s="40">
        <v>1</v>
      </c>
      <c r="H60" s="35">
        <f>IF(COUNTA('Seguimiento de proyectos'!$E60,'Seguimiento de proyectos'!$F60)&lt;&gt;2,"",DAYS360('Seguimiento de proyectos'!$E60,'Seguimiento de proyectos'!$F60,FALSE))</f>
        <v>2</v>
      </c>
      <c r="I60" s="36"/>
      <c r="J60" s="39"/>
      <c r="K60" s="37" t="str">
        <f>IFERROR(IF(SeguimientoDeProyectos[Duración real (en días)]=0,"",IF(ABS((SeguimientoDeProyectos[[#This Row],[Duración real (en días)]]-SeguimientoDeProyectos[[#This Row],[Duración estimada (en días)]])/SeguimientoDeProyectos[[#This Row],[Duración estimada (en días)]])&gt;PorcentajeMarca,1,0)),"")</f>
        <v/>
      </c>
      <c r="L60" s="54" t="str">
        <f>IF(COUNTA('Seguimiento de proyectos'!$I60,'Seguimiento de proyectos'!$J60)&lt;&gt;2,"",DAYS360('Seguimiento de proyectos'!$I60,'Seguimiento de proyectos'!$J60,FALSE))</f>
        <v/>
      </c>
      <c r="M60" s="38"/>
    </row>
    <row r="61" spans="2:13" ht="53.25" customHeight="1" x14ac:dyDescent="0.3">
      <c r="B61" s="38" t="s">
        <v>63</v>
      </c>
      <c r="C61" s="23" t="s">
        <v>27</v>
      </c>
      <c r="D61" s="38" t="s">
        <v>23</v>
      </c>
      <c r="E61" s="9">
        <v>43787</v>
      </c>
      <c r="F61" s="9">
        <v>43789</v>
      </c>
      <c r="G61" s="40">
        <v>3</v>
      </c>
      <c r="H61" s="35">
        <f>IF(COUNTA('Seguimiento de proyectos'!$E61,'Seguimiento de proyectos'!$F61)&lt;&gt;2,"",DAYS360('Seguimiento de proyectos'!$E61,'Seguimiento de proyectos'!$F61,FALSE))</f>
        <v>2</v>
      </c>
      <c r="I61" s="36"/>
      <c r="J61" s="39"/>
      <c r="K61" s="37" t="str">
        <f>IFERROR(IF(SeguimientoDeProyectos[Duración real (en días)]=0,"",IF(ABS((SeguimientoDeProyectos[[#This Row],[Duración real (en días)]]-SeguimientoDeProyectos[[#This Row],[Duración estimada (en días)]])/SeguimientoDeProyectos[[#This Row],[Duración estimada (en días)]])&gt;PorcentajeMarca,1,0)),"")</f>
        <v/>
      </c>
      <c r="L61" s="54" t="str">
        <f>IF(COUNTA('Seguimiento de proyectos'!$I61,'Seguimiento de proyectos'!$J61)&lt;&gt;2,"",DAYS360('Seguimiento de proyectos'!$I61,'Seguimiento de proyectos'!$J61,FALSE))</f>
        <v/>
      </c>
      <c r="M61" s="38"/>
    </row>
    <row r="62" spans="2:13" ht="49.5" x14ac:dyDescent="0.3">
      <c r="B62" s="38" t="s">
        <v>64</v>
      </c>
      <c r="C62" s="23" t="s">
        <v>27</v>
      </c>
      <c r="D62" s="38" t="s">
        <v>23</v>
      </c>
      <c r="E62" s="9">
        <v>43787</v>
      </c>
      <c r="F62" s="9">
        <v>43789</v>
      </c>
      <c r="G62" s="40">
        <v>2</v>
      </c>
      <c r="H62" s="35">
        <f>IF(COUNTA('Seguimiento de proyectos'!$E62,'Seguimiento de proyectos'!$F62)&lt;&gt;2,"",DAYS360('Seguimiento de proyectos'!$E62,'Seguimiento de proyectos'!$F62,FALSE))</f>
        <v>2</v>
      </c>
      <c r="I62" s="36"/>
      <c r="J62" s="39"/>
      <c r="K62" s="37" t="str">
        <f>IFERROR(IF(SeguimientoDeProyectos[Duración real (en días)]=0,"",IF(ABS((SeguimientoDeProyectos[[#This Row],[Duración real (en días)]]-SeguimientoDeProyectos[[#This Row],[Duración estimada (en días)]])/SeguimientoDeProyectos[[#This Row],[Duración estimada (en días)]])&gt;PorcentajeMarca,1,0)),"")</f>
        <v/>
      </c>
      <c r="L62" s="54" t="str">
        <f>IF(COUNTA('Seguimiento de proyectos'!$I62,'Seguimiento de proyectos'!$J62)&lt;&gt;2,"",DAYS360('Seguimiento de proyectos'!$I62,'Seguimiento de proyectos'!$J62,FALSE))</f>
        <v/>
      </c>
      <c r="M62" s="38"/>
    </row>
    <row r="63" spans="2:13" ht="30" customHeight="1" x14ac:dyDescent="0.3">
      <c r="B63" s="38" t="s">
        <v>79</v>
      </c>
      <c r="C63" s="23" t="s">
        <v>27</v>
      </c>
      <c r="D63" s="38" t="s">
        <v>23</v>
      </c>
      <c r="E63" s="9">
        <v>43790</v>
      </c>
      <c r="F63" s="9">
        <v>43792</v>
      </c>
      <c r="G63" s="40">
        <v>2</v>
      </c>
      <c r="H63" s="35">
        <f>IF(COUNTA('Seguimiento de proyectos'!$E63,'Seguimiento de proyectos'!$F63)&lt;&gt;2,"",DAYS360('Seguimiento de proyectos'!$E63,'Seguimiento de proyectos'!$F63,FALSE))</f>
        <v>2</v>
      </c>
      <c r="I63" s="36"/>
      <c r="J63" s="39"/>
      <c r="K63" s="37" t="str">
        <f>IFERROR(IF(SeguimientoDeProyectos[Duración real (en días)]=0,"",IF(ABS((SeguimientoDeProyectos[[#This Row],[Duración real (en días)]]-SeguimientoDeProyectos[[#This Row],[Duración estimada (en días)]])/SeguimientoDeProyectos[[#This Row],[Duración estimada (en días)]])&gt;PorcentajeMarca,1,0)),"")</f>
        <v/>
      </c>
      <c r="L63" s="54" t="str">
        <f>IF(COUNTA('Seguimiento de proyectos'!$I63,'Seguimiento de proyectos'!$J63)&lt;&gt;2,"",DAYS360('Seguimiento de proyectos'!$I63,'Seguimiento de proyectos'!$J63,FALSE))</f>
        <v/>
      </c>
      <c r="M63" s="38"/>
    </row>
    <row r="64" spans="2:13" ht="30" customHeight="1" x14ac:dyDescent="0.3">
      <c r="B64" s="38" t="s">
        <v>80</v>
      </c>
      <c r="C64" s="23" t="s">
        <v>27</v>
      </c>
      <c r="D64" s="38" t="s">
        <v>23</v>
      </c>
      <c r="E64" s="9">
        <v>43790</v>
      </c>
      <c r="F64" s="9">
        <v>43792</v>
      </c>
      <c r="G64" s="40">
        <v>1</v>
      </c>
      <c r="H64" s="35">
        <f>IF(COUNTA('Seguimiento de proyectos'!$E64,'Seguimiento de proyectos'!$F64)&lt;&gt;2,"",DAYS360('Seguimiento de proyectos'!$E64,'Seguimiento de proyectos'!$F64,FALSE))</f>
        <v>2</v>
      </c>
      <c r="I64" s="36"/>
      <c r="J64" s="39"/>
      <c r="K64" s="37" t="str">
        <f>IFERROR(IF(SeguimientoDeProyectos[Duración real (en días)]=0,"",IF(ABS((SeguimientoDeProyectos[[#This Row],[Duración real (en días)]]-SeguimientoDeProyectos[[#This Row],[Duración estimada (en días)]])/SeguimientoDeProyectos[[#This Row],[Duración estimada (en días)]])&gt;PorcentajeMarca,1,0)),"")</f>
        <v/>
      </c>
      <c r="L64" s="50" t="str">
        <f>IF(COUNTA('Seguimiento de proyectos'!$I64,'Seguimiento de proyectos'!$J64)&lt;&gt;2,"",DAYS360('Seguimiento de proyectos'!$I64,'Seguimiento de proyectos'!$J64,FALSE))</f>
        <v/>
      </c>
      <c r="M64" s="38"/>
    </row>
    <row r="65" spans="2:13" ht="30" customHeight="1" x14ac:dyDescent="0.3">
      <c r="B65" s="38" t="s">
        <v>81</v>
      </c>
      <c r="C65" s="23" t="s">
        <v>27</v>
      </c>
      <c r="D65" s="38" t="s">
        <v>23</v>
      </c>
      <c r="E65" s="9">
        <v>43790</v>
      </c>
      <c r="F65" s="9">
        <v>43792</v>
      </c>
      <c r="G65" s="40">
        <v>2</v>
      </c>
      <c r="H65" s="35">
        <f>IF(COUNTA('Seguimiento de proyectos'!$E65,'Seguimiento de proyectos'!$F65)&lt;&gt;2,"",DAYS360('Seguimiento de proyectos'!$E65,'Seguimiento de proyectos'!$F65,FALSE))</f>
        <v>2</v>
      </c>
      <c r="I65" s="36"/>
      <c r="J65" s="39"/>
      <c r="K65" s="37" t="str">
        <f>IFERROR(IF(SeguimientoDeProyectos[Duración real (en días)]=0,"",IF(ABS((SeguimientoDeProyectos[[#This Row],[Duración real (en días)]]-SeguimientoDeProyectos[[#This Row],[Duración estimada (en días)]])/SeguimientoDeProyectos[[#This Row],[Duración estimada (en días)]])&gt;PorcentajeMarca,1,0)),"")</f>
        <v/>
      </c>
      <c r="L65" s="50" t="str">
        <f>IF(COUNTA('Seguimiento de proyectos'!$I65,'Seguimiento de proyectos'!$J65)&lt;&gt;2,"",DAYS360('Seguimiento de proyectos'!$I65,'Seguimiento de proyectos'!$J65,FALSE))</f>
        <v/>
      </c>
      <c r="M65" s="38"/>
    </row>
    <row r="66" spans="2:13" ht="30" customHeight="1" x14ac:dyDescent="0.3">
      <c r="B66" s="51"/>
      <c r="C66" s="51"/>
      <c r="D66" s="51"/>
      <c r="E66" s="52"/>
      <c r="F66" s="52"/>
      <c r="G66" s="53"/>
      <c r="H66" s="35"/>
      <c r="I66" s="27"/>
      <c r="J66" s="30"/>
      <c r="K66" s="28"/>
      <c r="L66" s="32"/>
      <c r="M66" s="29"/>
    </row>
  </sheetData>
  <conditionalFormatting sqref="L10:L25 L35:L63">
    <cfRule type="expression" dxfId="3" priority="26">
      <formula>(ABS((L10-H10))/H10)&gt;PorcentajeMarca</formula>
    </cfRule>
  </conditionalFormatting>
  <conditionalFormatting sqref="L5:L7">
    <cfRule type="expression" dxfId="2" priority="28">
      <formula>(ABS((L5-H5))/H5)&gt;PorcentajeMarca</formula>
    </cfRule>
  </conditionalFormatting>
  <conditionalFormatting sqref="L8">
    <cfRule type="expression" dxfId="1" priority="18">
      <formula>(ABS((L8-H8))/H8)&gt;PorcentajeMarca</formula>
    </cfRule>
  </conditionalFormatting>
  <conditionalFormatting sqref="L9">
    <cfRule type="expression" dxfId="0" priority="14">
      <formula>(ABS((L9-H9))/H9)&gt;PorcentajeMarca</formula>
    </cfRule>
  </conditionalFormatting>
  <dataValidations count="16">
    <dataValidation allowBlank="1" showInputMessage="1" prompt="Indique los proyectos en la hoja de seguimiento de proyectos. Defina el porcentaje superior/inferior para D2. El trabajo real en horas y la duración real en días resaltarán los valores superior/inferior en negrita roja, y una bandera en K y M." sqref="A1"/>
    <dataValidation allowBlank="1" showInputMessage="1" showErrorMessage="1" prompt="El porcentaje superior o inferior personalizable usado para resaltar el trabajo real en horas y días en la tabla del proyecto que están por encima o por debajo de este número." sqref="D2"/>
    <dataValidation allowBlank="1" showInputMessage="1" showErrorMessage="1" prompt="Escriba en esta columna los nombres de proyecto" sqref="B4"/>
    <dataValidation allowBlank="1" showInputMessage="1" showErrorMessage="1" prompt="Seleccione en esta columna el nombre de categoría de la lista desplegable de cada celda. Las opciones de esta lista se definen en la hoja de configuración. Presione ALT+FLECHA ABAJO para recorrer la lista y ENTRAR para seleccionar." sqref="C4"/>
    <dataValidation allowBlank="1" showInputMessage="1" showErrorMessage="1" prompt="Seleccione el nombre del empleado en la lista desplegable en cada celda de esta columna. Las opciones se definen en la hoja de cálculo de configuración. Presione ALT+FLECHA ABAJO para ir a la lista y, después, presione ENTRAR para realizar una selección." sqref="D4"/>
    <dataValidation allowBlank="1" showInputMessage="1" showErrorMessage="1" prompt="Especifique en esta columna la fecha de inicio estimada del proyecto." sqref="E4"/>
    <dataValidation allowBlank="1" showInputMessage="1" showErrorMessage="1" prompt="Especifique en esta columna la fecha de finalización estimada del proyecto." sqref="F4"/>
    <dataValidation allowBlank="1" showInputMessage="1" showErrorMessage="1" prompt="Especifique el trabajo estimado del proyecto en horas." sqref="G4"/>
    <dataValidation allowBlank="1" showInputMessage="1" showErrorMessage="1" prompt="Especifique en esta columna la duración estimada del proyecto en días." sqref="H4"/>
    <dataValidation allowBlank="1" showInputMessage="1" showErrorMessage="1" prompt="Especifique en esta columna la fecha de inicio real del proyecto." sqref="I4"/>
    <dataValidation allowBlank="1" showInputMessage="1" showErrorMessage="1" prompt="Especifique en esta columna la fecha de finalización real del proyecto." sqref="J4"/>
    <dataValidation allowBlank="1" showInputMessage="1" showErrorMessage="1" prompt="Bandera de duración real sup./inf. (días) del título de tabla de proyectos. Los valores de N que cumplen el límite sup./inf. generan una bandera en cada celda de la columna. Las celdas en blanco indican que los valores no cumplen el límite sup./inf." sqref="K4"/>
    <dataValidation allowBlank="1" showInputMessage="1" showErrorMessage="1" prompt="Escriba la duración del proyecto real en días. Los valores que cumplen los criterios de límite superior o inferior se resaltan en rojo y en negrita, y generan un icono de bandera en cada celda en la columna M de la izquierda." sqref="L4"/>
    <dataValidation allowBlank="1" showInputMessage="1" showErrorMessage="1" prompt="Escriba en esta columna las notas para los proyectos." sqref="M4"/>
    <dataValidation type="list" allowBlank="1" showInputMessage="1" showErrorMessage="1" error="Seleccione una categoría de la lista o cree una categoría para mostrarla en esta lista desde la hoja de cálculo de configuración." sqref="C5:C65">
      <formula1>ListaDeCategorías</formula1>
    </dataValidation>
    <dataValidation type="list" allowBlank="1" showInputMessage="1" showErrorMessage="1" error="Seleccione un empleado de la lista o cree un empleado para mostrarlo en esta lista desde la hoja de cálculo de configuración." sqref="D5:D65">
      <formula1>ListaDeEmpleados</formula1>
    </dataValidation>
  </dataValidations>
  <printOptions horizontalCentered="1"/>
  <pageMargins left="0.25" right="0.25" top="0.5" bottom="0.5" header="0.3" footer="0.3"/>
  <pageSetup paperSize="9" scale="52"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0" id="{59DAD741-96EE-4524-81F3-5C74A995E026}">
            <x14:iconSet custom="1">
              <x14:cfvo type="percent">
                <xm:f>0</xm:f>
              </x14:cfvo>
              <x14:cfvo type="num">
                <xm:f>0</xm:f>
              </x14:cfvo>
              <x14:cfvo type="num">
                <xm:f>1</xm:f>
              </x14:cfvo>
              <x14:cfIcon iconSet="NoIcons" iconId="0"/>
              <x14:cfIcon iconSet="NoIcons" iconId="0"/>
              <x14:cfIcon iconSet="3Flags" iconId="0"/>
            </x14:iconSet>
          </x14:cfRule>
          <xm:sqref>K8</xm:sqref>
        </x14:conditionalFormatting>
        <x14:conditionalFormatting xmlns:xm="http://schemas.microsoft.com/office/excel/2006/main">
          <x14:cfRule type="iconSet" priority="16" id="{0CC0C0A4-7FD4-4DA1-930C-9F9BEFEFEB72}">
            <x14:iconSet custom="1">
              <x14:cfvo type="percent">
                <xm:f>0</xm:f>
              </x14:cfvo>
              <x14:cfvo type="num">
                <xm:f>0</xm:f>
              </x14:cfvo>
              <x14:cfvo type="num">
                <xm:f>1</xm:f>
              </x14:cfvo>
              <x14:cfIcon iconSet="NoIcons" iconId="0"/>
              <x14:cfIcon iconSet="NoIcons" iconId="0"/>
              <x14:cfIcon iconSet="3Flags" iconId="0"/>
            </x14:iconSet>
          </x14:cfRule>
          <xm:sqref>K9</xm:sqref>
        </x14:conditionalFormatting>
        <x14:conditionalFormatting xmlns:xm="http://schemas.microsoft.com/office/excel/2006/main">
          <x14:cfRule type="iconSet" priority="81"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K10:K24</xm:sqref>
        </x14:conditionalFormatting>
        <x14:conditionalFormatting xmlns:xm="http://schemas.microsoft.com/office/excel/2006/main">
          <x14:cfRule type="iconSet" priority="84"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K5:K7</xm:sqref>
        </x14:conditionalFormatting>
        <x14:conditionalFormatting xmlns:xm="http://schemas.microsoft.com/office/excel/2006/main">
          <x14:cfRule type="iconSet" priority="94" id="{3C057907-9DB0-4088-8DDD-6A5CB2441A5A}">
            <x14:iconSet custom="1">
              <x14:cfvo type="percent">
                <xm:f>0</xm:f>
              </x14:cfvo>
              <x14:cfvo type="num">
                <xm:f>0</xm:f>
              </x14:cfvo>
              <x14:cfvo type="num">
                <xm:f>1</xm:f>
              </x14:cfvo>
              <x14:cfIcon iconSet="NoIcons" iconId="0"/>
              <x14:cfIcon iconSet="NoIcons" iconId="0"/>
              <x14:cfIcon iconSet="3Flags" iconId="0"/>
            </x14:iconSet>
          </x14:cfRule>
          <xm:sqref>K25:K65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1"/>
  <sheetViews>
    <sheetView showGridLines="0" zoomScaleNormal="100" workbookViewId="0">
      <pane ySplit="4" topLeftCell="A5" activePane="bottomLeft" state="frozen"/>
      <selection pane="bottomLeft" activeCell="C5" sqref="C5"/>
    </sheetView>
  </sheetViews>
  <sheetFormatPr baseColWidth="10" defaultColWidth="9" defaultRowHeight="30" customHeight="1" x14ac:dyDescent="0.3"/>
  <cols>
    <col min="1" max="1" width="2.625" customWidth="1"/>
    <col min="2" max="3" width="25.625" customWidth="1"/>
    <col min="4" max="4" width="2.625" customWidth="1"/>
  </cols>
  <sheetData>
    <row r="1" spans="2:3" ht="65.099999999999994" customHeight="1" x14ac:dyDescent="0.3">
      <c r="B1" s="7" t="s">
        <v>19</v>
      </c>
    </row>
    <row r="2" spans="2:3" ht="20.25" customHeight="1" x14ac:dyDescent="0.3"/>
    <row r="3" spans="2:3" ht="20.25" customHeight="1" x14ac:dyDescent="0.3"/>
    <row r="4" spans="2:3" ht="49.5" customHeight="1" x14ac:dyDescent="0.3">
      <c r="B4" s="22" t="s">
        <v>20</v>
      </c>
      <c r="C4" s="22" t="s">
        <v>21</v>
      </c>
    </row>
    <row r="5" spans="2:3" ht="30" customHeight="1" x14ac:dyDescent="0.3">
      <c r="B5" s="8" t="s">
        <v>46</v>
      </c>
      <c r="C5" s="8" t="s">
        <v>22</v>
      </c>
    </row>
    <row r="6" spans="2:3" ht="45" customHeight="1" x14ac:dyDescent="0.3">
      <c r="B6" s="8" t="s">
        <v>26</v>
      </c>
      <c r="C6" s="8" t="s">
        <v>23</v>
      </c>
    </row>
    <row r="7" spans="2:3" ht="30" customHeight="1" x14ac:dyDescent="0.3">
      <c r="B7" s="8" t="s">
        <v>27</v>
      </c>
      <c r="C7" s="8" t="s">
        <v>24</v>
      </c>
    </row>
    <row r="8" spans="2:3" ht="30" customHeight="1" x14ac:dyDescent="0.3">
      <c r="B8" s="25" t="s">
        <v>28</v>
      </c>
      <c r="C8" s="8"/>
    </row>
    <row r="9" spans="2:3" ht="30" customHeight="1" x14ac:dyDescent="0.3">
      <c r="B9" s="8" t="s">
        <v>29</v>
      </c>
      <c r="C9" s="23"/>
    </row>
    <row r="10" spans="2:3" ht="30" customHeight="1" x14ac:dyDescent="0.3">
      <c r="B10" s="24"/>
      <c r="C10" s="8"/>
    </row>
    <row r="11" spans="2:3" ht="30" customHeight="1" x14ac:dyDescent="0.3">
      <c r="B11" s="15"/>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scriba los nombres de los empleados en esta columna, que se usarán como opciones en la lista desplegable Asignado a de la hoja de cálculo de seguimiento de proyectos." sqref="C4"/>
    <dataValidation allowBlank="1" showInputMessage="1" showErrorMessage="1" prompt="Escriba las categorías de proyectos en esta columna, que se usarán como opciones en la lista desplegable Categoría de la hoja de cálculo de seguimiento de proyectos." sqref="B4"/>
  </dataValidations>
  <pageMargins left="0.7" right="0.7"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Seguimiento de proyectos</vt:lpstr>
      <vt:lpstr>Configuración</vt:lpstr>
      <vt:lpstr>ListaDeCategorías</vt:lpstr>
      <vt:lpstr>ListaDeEmpleados</vt:lpstr>
      <vt:lpstr>PorcentajeMarca</vt:lpstr>
      <vt:lpstr>TítuloDeColumna1</vt:lpstr>
      <vt:lpstr>TítuloDeColumna2</vt:lpstr>
      <vt:lpstr>'Seguimiento de proyectos'!Títulos_a_imprimir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Alvarado</dc:creator>
  <cp:lastModifiedBy>Lenovo</cp:lastModifiedBy>
  <dcterms:created xsi:type="dcterms:W3CDTF">2016-08-03T05:15:41Z</dcterms:created>
  <dcterms:modified xsi:type="dcterms:W3CDTF">2019-11-02T03:32:53Z</dcterms:modified>
</cp:coreProperties>
</file>