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varado\Documents\GitHub\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N10" i="1" l="1"/>
  <c r="N26" i="1" l="1"/>
  <c r="K26" i="1"/>
  <c r="H26" i="1"/>
  <c r="M26" i="1" s="1"/>
  <c r="N25" i="1"/>
  <c r="K25" i="1"/>
  <c r="H25" i="1"/>
  <c r="M25" i="1" s="1"/>
  <c r="H24" i="1"/>
  <c r="K24" i="1"/>
  <c r="N24" i="1"/>
  <c r="M24" i="1" s="1"/>
  <c r="H23" i="1"/>
  <c r="K23" i="1"/>
  <c r="N23" i="1"/>
  <c r="M23" i="1" s="1"/>
  <c r="H20" i="1"/>
  <c r="K20" i="1"/>
  <c r="N20" i="1"/>
  <c r="M20" i="1" s="1"/>
  <c r="H21" i="1"/>
  <c r="K21" i="1"/>
  <c r="N21" i="1"/>
  <c r="M21" i="1" s="1"/>
  <c r="H22" i="1"/>
  <c r="K22" i="1"/>
  <c r="N22" i="1"/>
  <c r="M22" i="1" s="1"/>
  <c r="H14" i="1"/>
  <c r="K14" i="1"/>
  <c r="N14" i="1"/>
  <c r="M14" i="1" s="1"/>
  <c r="H15" i="1"/>
  <c r="K15" i="1"/>
  <c r="N15" i="1"/>
  <c r="M15" i="1" s="1"/>
  <c r="H16" i="1"/>
  <c r="K16" i="1"/>
  <c r="N16" i="1"/>
  <c r="M16" i="1" s="1"/>
  <c r="H17" i="1"/>
  <c r="K17" i="1"/>
  <c r="N17" i="1"/>
  <c r="M17" i="1" s="1"/>
  <c r="H19" i="1"/>
  <c r="K19" i="1"/>
  <c r="N19" i="1"/>
  <c r="M19" i="1" s="1"/>
  <c r="H18" i="1"/>
  <c r="K18" i="1"/>
  <c r="N18" i="1"/>
  <c r="M18" i="1" s="1"/>
  <c r="K9" i="1"/>
  <c r="H9" i="1"/>
  <c r="K8" i="1"/>
  <c r="H8" i="1"/>
  <c r="N9" i="1" l="1"/>
  <c r="M9" i="1" s="1"/>
  <c r="N8" i="1"/>
  <c r="M8" i="1" s="1"/>
  <c r="K5" i="1"/>
  <c r="K6" i="1"/>
  <c r="K7" i="1"/>
  <c r="K10" i="1"/>
  <c r="K11" i="1"/>
  <c r="K12" i="1"/>
  <c r="K13" i="1"/>
  <c r="H13" i="1" l="1"/>
  <c r="N13" i="1"/>
  <c r="M13" i="1" l="1"/>
  <c r="J11" i="1"/>
  <c r="J7" i="1"/>
  <c r="J5" i="1"/>
  <c r="I11" i="1"/>
  <c r="I7" i="1"/>
  <c r="I5" i="1"/>
  <c r="N11" i="1" l="1"/>
  <c r="N6" i="1"/>
  <c r="N7" i="1"/>
  <c r="N12" i="1"/>
  <c r="F5" i="1"/>
  <c r="E5" i="1"/>
  <c r="E11" i="1"/>
  <c r="F11" i="1" l="1"/>
  <c r="E7" i="1"/>
  <c r="F7" i="1"/>
  <c r="H12" i="1" l="1"/>
  <c r="M12" i="1" s="1"/>
  <c r="H11" i="1"/>
  <c r="M11" i="1" s="1"/>
  <c r="M10" i="1"/>
  <c r="H7" i="1"/>
  <c r="M7" i="1" s="1"/>
  <c r="H6" i="1"/>
  <c r="M6" i="1" s="1"/>
  <c r="H5" i="1"/>
  <c r="N5" i="1" l="1"/>
  <c r="M5" i="1" s="1"/>
</calcChain>
</file>

<file path=xl/sharedStrings.xml><?xml version="1.0" encoding="utf-8"?>
<sst xmlns="http://schemas.openxmlformats.org/spreadsheetml/2006/main" count="93" uniqueCount="51">
  <si>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</si>
  <si>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</si>
  <si>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</si>
  <si>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</si>
  <si>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</si>
  <si>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</si>
  <si>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</si>
  <si>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</si>
  <si>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</si>
  <si>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</si>
  <si>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</si>
  <si>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</si>
  <si>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</si>
  <si>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</si>
  <si>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</si>
  <si>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</si>
  <si>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trabajo real superior o inferior (en horas)</t>
  </si>
  <si>
    <t>Trabajo real (en horas)</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</si>
  <si>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</si>
  <si>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</si>
  <si>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</si>
  <si>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</si>
  <si>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</si>
  <si>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</si>
  <si>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</si>
  <si>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</si>
  <si>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</si>
  <si>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</si>
  <si>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</si>
  <si>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</si>
  <si>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</si>
  <si>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</si>
  <si>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</si>
  <si>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</si>
  <si>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</si>
  <si>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</si>
  <si>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</si>
  <si>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</si>
  <si>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</si>
  <si>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</si>
  <si>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</si>
  <si>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</si>
  <si>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</si>
  <si>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Maquetado inicial del sitio mediante plantillas blade</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</si>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</sst>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43">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11" fillId="5" borderId="0" xfId="5" applyNumberFormat="1" applyFont="1" applyFill="1" applyBorder="1" applyAlignment="1">
      <alignment horizontal="left" vertical="center" wrapText="1" indent="1"/>
    </xf>
    <xf numFmtId="14" fontId="7" fillId="5" borderId="0" xfId="8" applyNumberFormat="1" applyFont="1" applyFill="1" applyBorder="1" applyAlignment="1">
      <alignment horizontal="right" vertical="center" indent="2"/>
    </xf>
    <xf numFmtId="3" fontId="11" fillId="5" borderId="0" xfId="4" applyNumberFormat="1" applyFont="1" applyFill="1" applyBorder="1" applyAlignment="1">
      <alignment horizontal="left" vertical="center" indent="1"/>
    </xf>
    <xf numFmtId="3" fontId="11" fillId="5" borderId="6" xfId="15" applyNumberFormat="1" applyFont="1" applyFill="1" applyAlignment="1">
      <alignment horizontal="left" vertical="center" indent="1"/>
    </xf>
    <xf numFmtId="14" fontId="13" fillId="5" borderId="5" xfId="13" applyNumberFormat="1" applyFont="1" applyFill="1" applyAlignment="1">
      <alignment horizontal="left" vertical="center" indent="2"/>
    </xf>
    <xf numFmtId="14" fontId="13" fillId="5" borderId="0" xfId="8" applyNumberFormat="1" applyFont="1" applyFill="1" applyBorder="1" applyAlignment="1">
      <alignment horizontal="right" vertical="center" indent="2"/>
    </xf>
    <xf numFmtId="164" fontId="14" fillId="5" borderId="4" xfId="12" applyNumberFormat="1" applyFont="1" applyFill="1" applyAlignment="1">
      <alignment horizontal="right" vertical="center"/>
    </xf>
    <xf numFmtId="3" fontId="11" fillId="5" borderId="0" xfId="14" applyNumberFormat="1" applyFont="1" applyFill="1" applyBorder="1" applyAlignment="1">
      <alignment horizontal="left" vertical="center" indent="1"/>
    </xf>
    <xf numFmtId="0" fontId="0" fillId="6" borderId="0" xfId="0" applyFill="1" applyProtection="1">
      <alignment vertical="center"/>
    </xf>
    <xf numFmtId="0" fontId="0" fillId="5" borderId="0" xfId="0" applyFill="1" applyProtection="1">
      <alignment vertical="center"/>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33">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32"/>
      <tableStyleElement type="headerRow" dxfId="3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O27" totalsRowShown="0" headerRowDxfId="20" tableBorderDxfId="19">
  <autoFilter ref="B4:O27">
    <filterColumn colId="1">
      <filters>
        <filter val="Categoría 2"/>
        <filter val="Categoría 4"/>
        <filter val="Categoría 5"/>
      </filters>
    </filterColumn>
  </autoFilter>
  <tableColumns count="14">
    <tableColumn id="1" name="Actividad" dataDxfId="18" dataCellStyle="Texto"/>
    <tableColumn id="2" name="Categoría" dataDxfId="17" dataCellStyle="Texto"/>
    <tableColumn id="3" name="Asignado a" dataDxfId="16" dataCellStyle="Texto"/>
    <tableColumn id="4" name="Estimado_x000a_Inicio" dataDxfId="15" dataCellStyle="Fecha"/>
    <tableColumn id="5" name="Estimado _x000a_Finalización" dataDxfId="14" dataCellStyle="Fecha"/>
    <tableColumn id="6" name="Trabajo estimado (en horas)" dataDxfId="13" dataCellStyle="Números"/>
    <tableColumn id="7" name="Duración estimada (en días)" dataDxfId="12" dataCellStyle="Duración estimada">
      <calculatedColumnFormula>IF(COUNTA('Seguimiento de proyectos'!$E5,'Seguimiento de proyectos'!$F5)&lt;&gt;2,"",DAYS360('Seguimiento de proyectos'!$E5,'Seguimiento de proyectos'!$F5,FALSE))</calculatedColumnFormula>
    </tableColumn>
    <tableColumn id="8" name="Real _x000a_Inicio" dataDxfId="11" dataCellStyle="Inicio real"/>
    <tableColumn id="9" name="Real_x000a_Finalización" dataDxfId="10" dataCellStyle="Fecha"/>
    <tableColumn id="10" name="Icono de bandera para trabajo real superior o inferior (en horas)" dataDxfId="9" dataCellStyle="Marca">
      <calculatedColumnFormula>IFERROR(IF(SeguimientoDeProyectos[Trabajo real (en horas)]=0,"",IF(ABS((SeguimientoDeProyectos[[#This Row],[Trabajo real (en horas)]]-SeguimientoDeProyectos[[#This Row],[Trabajo estimado (en horas)]])/SeguimientoDeProyectos[[#This Row],[Trabajo estimado (en horas)]])&gt;PorcentajeMarca,1,0)),"")</calculatedColumnFormula>
    </tableColumn>
    <tableColumn id="11" name="Trabajo real (en horas)" dataDxfId="8" dataCellStyle="Números"/>
    <tableColumn id="12" name="Icono de bandera para duración real superior o inferior (en días)" dataDxfId="7"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6" dataCellStyle="Columna gris">
      <calculatedColumnFormula>IF(COUNTA('Seguimiento de proyectos'!$I5,'Seguimiento de proyectos'!$J5)&lt;&gt;2,"",DAYS360('Seguimiento de proyectos'!$I5,'Seguimiento de proyectos'!$J5,FALSE))</calculatedColumnFormula>
    </tableColumn>
    <tableColumn id="14" name="Notas" dataDxfId="5"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4" dataDxfId="3" tableBorderDxfId="2" headerRowCellStyle="Título 2" dataCellStyle="Texto">
  <autoFilter ref="B4:C10"/>
  <tableColumns count="2">
    <tableColumn id="1" name="Nombre de categoría" dataDxfId="1" dataCellStyle="Texto"/>
    <tableColumn id="2" name="Nombre del empleado" dataDxfId="0"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27"/>
  <sheetViews>
    <sheetView showGridLines="0" tabSelected="1" zoomScale="68" zoomScaleNormal="68" workbookViewId="0">
      <pane ySplit="4" topLeftCell="A10" activePane="bottomLeft" state="frozen"/>
      <selection pane="bottomLeft" activeCell="C20" sqref="C20"/>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2" customWidth="1"/>
    <col min="12" max="12" width="10.875" style="1" customWidth="1"/>
    <col min="13" max="13" width="2.875" style="1" customWidth="1"/>
    <col min="14" max="14" width="13" style="1" customWidth="1"/>
    <col min="15" max="15" width="17.75" style="1" customWidth="1"/>
    <col min="16" max="16" width="2.625" style="1" customWidth="1"/>
    <col min="17" max="16384" width="9" style="1"/>
  </cols>
  <sheetData>
    <row r="1" spans="1:15" ht="65.099999999999994" customHeight="1" x14ac:dyDescent="0.3">
      <c r="B1" s="6" t="s">
        <v>50</v>
      </c>
      <c r="C1"/>
    </row>
    <row r="2" spans="1:15" ht="20.25" customHeight="1" x14ac:dyDescent="0.3">
      <c r="A2" s="3"/>
      <c r="B2" s="6"/>
      <c r="C2" s="4" t="s">
        <v>3</v>
      </c>
      <c r="D2" s="5">
        <v>0.25</v>
      </c>
    </row>
    <row r="3" spans="1:15" ht="20.25" customHeight="1" x14ac:dyDescent="0.3">
      <c r="G3"/>
      <c r="H3"/>
    </row>
    <row r="4" spans="1:15" ht="54.95" customHeight="1" x14ac:dyDescent="0.3">
      <c r="B4" s="16" t="s">
        <v>32</v>
      </c>
      <c r="C4" s="16" t="s">
        <v>4</v>
      </c>
      <c r="D4" s="16" t="s">
        <v>7</v>
      </c>
      <c r="E4" s="17" t="s">
        <v>10</v>
      </c>
      <c r="F4" s="17" t="s">
        <v>11</v>
      </c>
      <c r="G4" s="18" t="s">
        <v>12</v>
      </c>
      <c r="H4" s="19" t="s">
        <v>13</v>
      </c>
      <c r="I4" s="20" t="s">
        <v>14</v>
      </c>
      <c r="J4" s="17" t="s">
        <v>15</v>
      </c>
      <c r="K4" s="21" t="s">
        <v>16</v>
      </c>
      <c r="L4" s="18" t="s">
        <v>17</v>
      </c>
      <c r="M4" s="21" t="s">
        <v>18</v>
      </c>
      <c r="N4" s="18" t="s">
        <v>19</v>
      </c>
      <c r="O4" s="16" t="s">
        <v>20</v>
      </c>
    </row>
    <row r="5" spans="1:15" ht="30" hidden="1" customHeight="1" x14ac:dyDescent="0.3">
      <c r="B5" s="8" t="s">
        <v>0</v>
      </c>
      <c r="C5" s="8" t="s">
        <v>5</v>
      </c>
      <c r="D5" s="8" t="s">
        <v>8</v>
      </c>
      <c r="E5" s="9">
        <f ca="1">TODAY()-65</f>
        <v>43659</v>
      </c>
      <c r="F5" s="9">
        <f ca="1">TODAY()-5</f>
        <v>43719</v>
      </c>
      <c r="G5" s="10">
        <v>210</v>
      </c>
      <c r="H5" s="11">
        <f ca="1">IF(COUNTA('Seguimiento de proyectos'!$E5,'Seguimiento de proyectos'!$F5)&lt;&gt;2,"",DAYS360('Seguimiento de proyectos'!$E5,'Seguimiento de proyectos'!$F5,FALSE))</f>
        <v>58</v>
      </c>
      <c r="I5" s="12">
        <f ca="1">TODAY()-65</f>
        <v>43659</v>
      </c>
      <c r="J5" s="9">
        <f ca="1">TODAY()</f>
        <v>43724</v>
      </c>
      <c r="K5" s="13">
        <f>IFERROR(IF(SeguimientoDeProyectos[Trabajo real (en horas)]=0,"",IF(ABS((SeguimientoDeProyectos[[#This Row],[Trabajo real (en horas)]]-SeguimientoDeProyectos[[#This Row],[Trabajo estimado (en horas)]])/SeguimientoDeProyectos[[#This Row],[Trabajo estimado (en horas)]])&gt;PorcentajeMarca,1,0)),"")</f>
        <v>1</v>
      </c>
      <c r="L5" s="10">
        <v>300</v>
      </c>
      <c r="M5" s="13">
        <f ca="1">IFERROR(IF(SeguimientoDeProyectos[Duración real (en días)]=0,"",IF(ABS((SeguimientoDeProyectos[[#This Row],[Duración real (en días)]]-SeguimientoDeProyectos[[#This Row],[Duración estimada (en días)]])/SeguimientoDeProyectos[[#This Row],[Duración estimada (en días)]])&gt;PorcentajeMarca,1,0)),"")</f>
        <v>0</v>
      </c>
      <c r="N5" s="14">
        <f ca="1">IF(COUNTA('Seguimiento de proyectos'!$I5,'Seguimiento de proyectos'!$J5)&lt;&gt;2,"",DAYS360('Seguimiento de proyectos'!$I5,'Seguimiento de proyectos'!$J5,FALSE))</f>
        <v>63</v>
      </c>
      <c r="O5" s="8"/>
    </row>
    <row r="6" spans="1:15" ht="30" customHeight="1" x14ac:dyDescent="0.3">
      <c r="A6" s="41"/>
      <c r="B6" s="8" t="s">
        <v>46</v>
      </c>
      <c r="C6" s="8" t="s">
        <v>27</v>
      </c>
      <c r="D6" s="8" t="s">
        <v>24</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IFERROR(IF(SeguimientoDeProyectos[Trabajo real (en horas)]=0,"",IF(ABS((SeguimientoDeProyectos[[#This Row],[Trabajo real (en horas)]]-SeguimientoDeProyectos[[#This Row],[Trabajo estimado (en horas)]])/SeguimientoDeProyectos[[#This Row],[Trabajo estimado (en horas)]])&gt;PorcentajeMarca,1,0)),"")</f>
        <v>1</v>
      </c>
      <c r="L6" s="10">
        <v>390</v>
      </c>
      <c r="M6" s="13">
        <f>IFERROR(IF(SeguimientoDeProyectos[Duración real (en días)]=0,"",IF(ABS((SeguimientoDeProyectos[[#This Row],[Duración real (en días)]]-SeguimientoDeProyectos[[#This Row],[Duración estimada (en días)]])/SeguimientoDeProyectos[[#This Row],[Duración estimada (en días)]])&gt;PorcentajeMarca,1,0)),"")</f>
        <v>0</v>
      </c>
      <c r="N6" s="14">
        <f>IF(COUNTA('Seguimiento de proyectos'!$I6,'Seguimiento de proyectos'!$J6)&lt;&gt;2,"",DAYS360('Seguimiento de proyectos'!$I6,'Seguimiento de proyectos'!$J6,FALSE))</f>
        <v>2</v>
      </c>
      <c r="O6" s="8"/>
    </row>
    <row r="7" spans="1:15" ht="30" hidden="1" customHeight="1" x14ac:dyDescent="0.3">
      <c r="B7" s="8" t="s">
        <v>1</v>
      </c>
      <c r="C7" s="8" t="s">
        <v>5</v>
      </c>
      <c r="D7" s="8" t="s">
        <v>9</v>
      </c>
      <c r="E7" s="9">
        <f ca="1">TODAY()-100</f>
        <v>43624</v>
      </c>
      <c r="F7" s="9">
        <f ca="1">TODAY()-40</f>
        <v>43684</v>
      </c>
      <c r="G7" s="10">
        <v>500</v>
      </c>
      <c r="H7" s="11">
        <f ca="1">IF(COUNTA('Seguimiento de proyectos'!$E7,'Seguimiento de proyectos'!$F7)&lt;&gt;2,"",DAYS360('Seguimiento de proyectos'!$E7,'Seguimiento de proyectos'!$F7,FALSE))</f>
        <v>59</v>
      </c>
      <c r="I7" s="12">
        <f ca="1">TODAY()-100</f>
        <v>43624</v>
      </c>
      <c r="J7" s="9">
        <f ca="1">TODAY()-27</f>
        <v>43697</v>
      </c>
      <c r="K7" s="13">
        <f>IFERROR(IF(SeguimientoDeProyectos[Trabajo real (en horas)]=0,"",IF(ABS((SeguimientoDeProyectos[[#This Row],[Trabajo real (en horas)]]-SeguimientoDeProyectos[[#This Row],[Trabajo estimado (en horas)]])/SeguimientoDeProyectos[[#This Row],[Trabajo estimado (en horas)]])&gt;PorcentajeMarca,1,0)),"")</f>
        <v>0</v>
      </c>
      <c r="L7" s="10">
        <v>500</v>
      </c>
      <c r="M7" s="13">
        <f ca="1">IFERROR(IF(SeguimientoDeProyectos[Duración real (en días)]=0,"",IF(ABS((SeguimientoDeProyectos[[#This Row],[Duración real (en días)]]-SeguimientoDeProyectos[[#This Row],[Duración estimada (en días)]])/SeguimientoDeProyectos[[#This Row],[Duración estimada (en días)]])&gt;PorcentajeMarca,1,0)),"")</f>
        <v>0</v>
      </c>
      <c r="N7" s="14">
        <f ca="1">IF(COUNTA('Seguimiento de proyectos'!$I7,'Seguimiento de proyectos'!$J7)&lt;&gt;2,"",DAYS360('Seguimiento de proyectos'!$I7,'Seguimiento de proyectos'!$J7,FALSE))</f>
        <v>72</v>
      </c>
      <c r="O7" s="8"/>
    </row>
    <row r="8" spans="1:15" ht="30" customHeight="1" x14ac:dyDescent="0.3">
      <c r="A8" s="41"/>
      <c r="B8" s="8" t="s">
        <v>46</v>
      </c>
      <c r="C8" s="8" t="s">
        <v>27</v>
      </c>
      <c r="D8" s="8" t="s">
        <v>26</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IFERROR(IF(SeguimientoDeProyectos[Trabajo real (en horas)]=0,"",IF(ABS((SeguimientoDeProyectos[[#This Row],[Trabajo real (en horas)]]-SeguimientoDeProyectos[[#This Row],[Trabajo estimado (en horas)]])/SeguimientoDeProyectos[[#This Row],[Trabajo estimado (en horas)]])&gt;PorcentajeMarca,1,0)),"")</f>
        <v>1</v>
      </c>
      <c r="L8" s="10">
        <v>390</v>
      </c>
      <c r="M8" s="13">
        <f>IFERROR(IF(SeguimientoDeProyectos[Duración real (en días)]=0,"",IF(ABS((SeguimientoDeProyectos[[#This Row],[Duración real (en días)]]-SeguimientoDeProyectos[[#This Row],[Duración estimada (en días)]])/SeguimientoDeProyectos[[#This Row],[Duración estimada (en días)]])&gt;PorcentajeMarca,1,0)),"")</f>
        <v>0</v>
      </c>
      <c r="N8" s="14">
        <f>IF(COUNTA('Seguimiento de proyectos'!$I8,'Seguimiento de proyectos'!$J8)&lt;&gt;2,"",DAYS360('Seguimiento de proyectos'!$I8,'Seguimiento de proyectos'!$J8,FALSE))</f>
        <v>2</v>
      </c>
      <c r="O8" s="8"/>
    </row>
    <row r="9" spans="1:15" ht="30" customHeight="1" x14ac:dyDescent="0.3">
      <c r="A9" s="41"/>
      <c r="B9" s="8" t="s">
        <v>46</v>
      </c>
      <c r="C9" s="8" t="s">
        <v>27</v>
      </c>
      <c r="D9" s="8" t="s">
        <v>25</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IFERROR(IF(SeguimientoDeProyectos[Trabajo real (en horas)]=0,"",IF(ABS((SeguimientoDeProyectos[[#This Row],[Trabajo real (en horas)]]-SeguimientoDeProyectos[[#This Row],[Trabajo estimado (en horas)]])/SeguimientoDeProyectos[[#This Row],[Trabajo estimado (en horas)]])&gt;PorcentajeMarca,1,0)),"")</f>
        <v>1</v>
      </c>
      <c r="L9" s="10">
        <v>390</v>
      </c>
      <c r="M9" s="13">
        <f>IFERROR(IF(SeguimientoDeProyectos[Duración real (en días)]=0,"",IF(ABS((SeguimientoDeProyectos[[#This Row],[Duración real (en días)]]-SeguimientoDeProyectos[[#This Row],[Duración estimada (en días)]])/SeguimientoDeProyectos[[#This Row],[Duración estimada (en días)]])&gt;PorcentajeMarca,1,0)),"")</f>
        <v>0</v>
      </c>
      <c r="N9" s="14">
        <f>IF(COUNTA('Seguimiento de proyectos'!$I9,'Seguimiento de proyectos'!$J9)&lt;&gt;2,"",DAYS360('Seguimiento de proyectos'!$I9,'Seguimiento de proyectos'!$J9,FALSE))</f>
        <v>2</v>
      </c>
      <c r="O9" s="8"/>
    </row>
    <row r="10" spans="1:15" ht="30" customHeight="1" x14ac:dyDescent="0.3">
      <c r="A10" s="41"/>
      <c r="B10" s="8" t="s">
        <v>33</v>
      </c>
      <c r="C10" s="8" t="s">
        <v>28</v>
      </c>
      <c r="D10" s="8" t="s">
        <v>24</v>
      </c>
      <c r="E10" s="9">
        <v>43714</v>
      </c>
      <c r="F10" s="9">
        <v>43715</v>
      </c>
      <c r="G10" s="10">
        <v>1</v>
      </c>
      <c r="H10" s="11">
        <v>2</v>
      </c>
      <c r="I10" s="9">
        <v>43714</v>
      </c>
      <c r="J10" s="9">
        <v>43715</v>
      </c>
      <c r="K10" s="13">
        <f>IFERROR(IF(SeguimientoDeProyectos[Trabajo real (en horas)]=0,"",IF(ABS((SeguimientoDeProyectos[[#This Row],[Trabajo real (en horas)]]-SeguimientoDeProyectos[[#This Row],[Trabajo estimado (en horas)]])/SeguimientoDeProyectos[[#This Row],[Trabajo estimado (en horas)]])&gt;PorcentajeMarca,1,0)),"")</f>
        <v>1</v>
      </c>
      <c r="L10" s="10">
        <v>276</v>
      </c>
      <c r="M10" s="13">
        <f>IFERROR(IF(SeguimientoDeProyectos[Duración real (en días)]=0,"",IF(ABS((SeguimientoDeProyectos[[#This Row],[Duración real (en días)]]-SeguimientoDeProyectos[[#This Row],[Duración estimada (en días)]])/SeguimientoDeProyectos[[#This Row],[Duración estimada (en días)]])&gt;PorcentajeMarca,1,0)),"")</f>
        <v>1</v>
      </c>
      <c r="N10" s="14">
        <f>IF(COUNTA('Seguimiento de proyectos'!$I10,'Seguimiento de proyectos'!$J10)&lt;&gt;2,"",DAYS360('Seguimiento de proyectos'!$I10,'Seguimiento de proyectos'!$J10,FALSE))</f>
        <v>1</v>
      </c>
      <c r="O10" s="8"/>
    </row>
    <row r="11" spans="1:15" ht="30" hidden="1" customHeight="1" x14ac:dyDescent="0.3">
      <c r="B11" s="8" t="s">
        <v>2</v>
      </c>
      <c r="C11" s="8" t="s">
        <v>6</v>
      </c>
      <c r="D11" s="8" t="s">
        <v>9</v>
      </c>
      <c r="E11" s="9">
        <f ca="1">TODAY()-90</f>
        <v>43634</v>
      </c>
      <c r="F11" s="9">
        <f ca="1">TODAY()-50</f>
        <v>43674</v>
      </c>
      <c r="G11" s="10">
        <v>300</v>
      </c>
      <c r="H11" s="11">
        <f ca="1">IF(COUNTA('Seguimiento de proyectos'!$E11,'Seguimiento de proyectos'!$F11)&lt;&gt;2,"",DAYS360('Seguimiento de proyectos'!$E11,'Seguimiento de proyectos'!$F11,FALSE))</f>
        <v>40</v>
      </c>
      <c r="I11" s="12">
        <f ca="1">TODAY()-90</f>
        <v>43634</v>
      </c>
      <c r="J11" s="9">
        <f ca="1">TODAY()-44</f>
        <v>43680</v>
      </c>
      <c r="K11" s="13">
        <f>IFERROR(IF(SeguimientoDeProyectos[Trabajo real (en horas)]=0,"",IF(ABS((SeguimientoDeProyectos[[#This Row],[Trabajo real (en horas)]]-SeguimientoDeProyectos[[#This Row],[Trabajo estimado (en horas)]])/SeguimientoDeProyectos[[#This Row],[Trabajo estimado (en horas)]])&gt;PorcentajeMarca,1,0)),"")</f>
        <v>0</v>
      </c>
      <c r="L11" s="10">
        <v>310</v>
      </c>
      <c r="M11" s="13">
        <f ca="1">IFERROR(IF(SeguimientoDeProyectos[Duración real (en días)]=0,"",IF(ABS((SeguimientoDeProyectos[[#This Row],[Duración real (en días)]]-SeguimientoDeProyectos[[#This Row],[Duración estimada (en días)]])/SeguimientoDeProyectos[[#This Row],[Duración estimada (en días)]])&gt;PorcentajeMarca,1,0)),"")</f>
        <v>0</v>
      </c>
      <c r="N11" s="14">
        <f ca="1">IF(COUNTA('Seguimiento de proyectos'!$I11,'Seguimiento de proyectos'!$J11)&lt;&gt;2,"",DAYS360('Seguimiento de proyectos'!$I11,'Seguimiento de proyectos'!$J11,FALSE))</f>
        <v>45</v>
      </c>
      <c r="O11" s="8"/>
    </row>
    <row r="12" spans="1:15" ht="30" customHeight="1" x14ac:dyDescent="0.3">
      <c r="A12" s="41"/>
      <c r="B12" s="8" t="s">
        <v>34</v>
      </c>
      <c r="C12" s="8" t="s">
        <v>28</v>
      </c>
      <c r="D12" s="8" t="s">
        <v>24</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IFERROR(IF(SeguimientoDeProyectos[Trabajo real (en horas)]=0,"",IF(ABS((SeguimientoDeProyectos[[#This Row],[Trabajo real (en horas)]]-SeguimientoDeProyectos[[#This Row],[Trabajo estimado (en horas)]])/SeguimientoDeProyectos[[#This Row],[Trabajo estimado (en horas)]])&gt;PorcentajeMarca,1,0)),"")</f>
        <v>1</v>
      </c>
      <c r="L12" s="10">
        <v>430</v>
      </c>
      <c r="M12" s="13">
        <f>IFERROR(IF(SeguimientoDeProyectos[Duración real (en días)]=0,"",IF(ABS((SeguimientoDeProyectos[[#This Row],[Duración real (en días)]]-SeguimientoDeProyectos[[#This Row],[Duración estimada (en días)]])/SeguimientoDeProyectos[[#This Row],[Duración estimada (en días)]])&gt;PorcentajeMarca,1,0)),"")</f>
        <v>0</v>
      </c>
      <c r="N12" s="14">
        <f>IF(COUNTA('Seguimiento de proyectos'!$I12,'Seguimiento de proyectos'!$J12)&lt;&gt;2,"",DAYS360('Seguimiento de proyectos'!$I12,'Seguimiento de proyectos'!$J12,FALSE))</f>
        <v>2</v>
      </c>
      <c r="O12" s="8"/>
    </row>
    <row r="13" spans="1:15" ht="30" customHeight="1" x14ac:dyDescent="0.3">
      <c r="A13" s="42"/>
      <c r="B13" s="8" t="s">
        <v>35</v>
      </c>
      <c r="C13" s="8" t="s">
        <v>28</v>
      </c>
      <c r="D13" s="8" t="s">
        <v>24</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IFERROR(IF(SeguimientoDeProyectos[Trabajo real (en horas)]=0,"",IF(ABS((SeguimientoDeProyectos[[#This Row],[Trabajo real (en horas)]]-SeguimientoDeProyectos[[#This Row],[Trabajo estimado (en horas)]])/SeguimientoDeProyectos[[#This Row],[Trabajo estimado (en horas)]])&gt;PorcentajeMarca,1,0)),"")</f>
        <v>1</v>
      </c>
      <c r="L13" s="10">
        <v>200</v>
      </c>
      <c r="M13" s="13">
        <f>IFERROR(IF(SeguimientoDeProyectos[Duración real (en días)]=0,"",IF(ABS((SeguimientoDeProyectos[[#This Row],[Duración real (en días)]]-SeguimientoDeProyectos[[#This Row],[Duración estimada (en días)]])/SeguimientoDeProyectos[[#This Row],[Duración estimada (en días)]])&gt;PorcentajeMarca,1,0)),"")</f>
        <v>0</v>
      </c>
      <c r="N13" s="14">
        <f>IF(COUNTA('Seguimiento de proyectos'!$I13,'Seguimiento de proyectos'!$J13)&lt;&gt;2,"",DAYS360('Seguimiento de proyectos'!$I13,'Seguimiento de proyectos'!$J13,FALSE))</f>
        <v>4</v>
      </c>
      <c r="O13" s="8"/>
    </row>
    <row r="14" spans="1:15" ht="30" customHeight="1" x14ac:dyDescent="0.3">
      <c r="A14" s="42"/>
      <c r="B14" s="8" t="s">
        <v>36</v>
      </c>
      <c r="C14" s="8" t="s">
        <v>28</v>
      </c>
      <c r="D14" s="8" t="s">
        <v>24</v>
      </c>
      <c r="E14" s="9">
        <v>43721</v>
      </c>
      <c r="F14" s="9">
        <v>43725</v>
      </c>
      <c r="G14" s="10">
        <v>5</v>
      </c>
      <c r="H14" s="26">
        <f>IF(COUNTA('Seguimiento de proyectos'!$E14,'Seguimiento de proyectos'!$F14)&lt;&gt;2,"",DAYS360('Seguimiento de proyectos'!$E14,'Seguimiento de proyectos'!$F14,FALSE))</f>
        <v>4</v>
      </c>
      <c r="I14" s="9">
        <v>43721</v>
      </c>
      <c r="J14" s="9">
        <v>43724</v>
      </c>
      <c r="K14" s="28" t="str">
        <f>IFERROR(IF(SeguimientoDeProyectos[Trabajo real (en horas)]=0,"",IF(ABS((SeguimientoDeProyectos[[#This Row],[Trabajo real (en horas)]]-SeguimientoDeProyectos[[#This Row],[Trabajo estimado (en horas)]])/SeguimientoDeProyectos[[#This Row],[Trabajo estimado (en horas)]])&gt;PorcentajeMarca,1,0)),"")</f>
        <v/>
      </c>
      <c r="L14" s="10"/>
      <c r="M14" s="28">
        <f>IFERROR(IF(SeguimientoDeProyectos[Duración real (en días)]=0,"",IF(ABS((SeguimientoDeProyectos[[#This Row],[Duración real (en días)]]-SeguimientoDeProyectos[[#This Row],[Duración estimada (en días)]])/SeguimientoDeProyectos[[#This Row],[Duración estimada (en días)]])&gt;PorcentajeMarca,1,0)),"")</f>
        <v>0</v>
      </c>
      <c r="N14" s="14">
        <f>IF(COUNTA('Seguimiento de proyectos'!$I14,'Seguimiento de proyectos'!$J14)&lt;&gt;2,"",DAYS360('Seguimiento de proyectos'!$I14,'Seguimiento de proyectos'!$J14,FALSE))</f>
        <v>3</v>
      </c>
      <c r="O14" s="8"/>
    </row>
    <row r="15" spans="1:15" ht="47.25" customHeight="1" x14ac:dyDescent="0.3">
      <c r="B15" s="8" t="s">
        <v>37</v>
      </c>
      <c r="C15" s="8" t="s">
        <v>28</v>
      </c>
      <c r="D15" s="8" t="s">
        <v>24</v>
      </c>
      <c r="E15" s="9">
        <v>43723</v>
      </c>
      <c r="F15" s="9">
        <v>43726</v>
      </c>
      <c r="G15" s="10">
        <v>5</v>
      </c>
      <c r="H15" s="26">
        <f>IF(COUNTA('Seguimiento de proyectos'!$E15,'Seguimiento de proyectos'!$F15)&lt;&gt;2,"",DAYS360('Seguimiento de proyectos'!$E15,'Seguimiento de proyectos'!$F15,FALSE))</f>
        <v>3</v>
      </c>
      <c r="I15" s="27"/>
      <c r="J15" s="9"/>
      <c r="K15" s="28" t="str">
        <f>IFERROR(IF(SeguimientoDeProyectos[Trabajo real (en horas)]=0,"",IF(ABS((SeguimientoDeProyectos[[#This Row],[Trabajo real (en horas)]]-SeguimientoDeProyectos[[#This Row],[Trabajo estimado (en horas)]])/SeguimientoDeProyectos[[#This Row],[Trabajo estimado (en horas)]])&gt;PorcentajeMarca,1,0)),"")</f>
        <v/>
      </c>
      <c r="L15" s="10"/>
      <c r="M15" s="28" t="str">
        <f>IFERROR(IF(SeguimientoDeProyectos[Duración real (en días)]=0,"",IF(ABS((SeguimientoDeProyectos[[#This Row],[Duración real (en días)]]-SeguimientoDeProyectos[[#This Row],[Duración estimada (en días)]])/SeguimientoDeProyectos[[#This Row],[Duración estimada (en días)]])&gt;PorcentajeMarca,1,0)),"")</f>
        <v/>
      </c>
      <c r="N15" s="14" t="str">
        <f>IF(COUNTA('Seguimiento de proyectos'!$I15,'Seguimiento de proyectos'!$J15)&lt;&gt;2,"",DAYS360('Seguimiento de proyectos'!$I15,'Seguimiento de proyectos'!$J15,FALSE))</f>
        <v/>
      </c>
      <c r="O15" s="8"/>
    </row>
    <row r="16" spans="1:15" ht="30" customHeight="1" x14ac:dyDescent="0.3">
      <c r="B16" s="8" t="s">
        <v>38</v>
      </c>
      <c r="C16" s="8" t="s">
        <v>28</v>
      </c>
      <c r="D16" s="8" t="s">
        <v>24</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IFERROR(IF(SeguimientoDeProyectos[Trabajo real (en horas)]=0,"",IF(ABS((SeguimientoDeProyectos[[#This Row],[Trabajo real (en horas)]]-SeguimientoDeProyectos[[#This Row],[Trabajo estimado (en horas)]])/SeguimientoDeProyectos[[#This Row],[Trabajo estimado (en horas)]])&gt;PorcentajeMarca,1,0)),"")</f>
        <v/>
      </c>
      <c r="L16" s="10"/>
      <c r="M16" s="28" t="str">
        <f>IFERROR(IF(SeguimientoDeProyectos[Duración real (en días)]=0,"",IF(ABS((SeguimientoDeProyectos[[#This Row],[Duración real (en días)]]-SeguimientoDeProyectos[[#This Row],[Duración estimada (en días)]])/SeguimientoDeProyectos[[#This Row],[Duración estimada (en días)]])&gt;PorcentajeMarca,1,0)),"")</f>
        <v/>
      </c>
      <c r="N16" s="14" t="str">
        <f>IF(COUNTA('Seguimiento de proyectos'!$I16,'Seguimiento de proyectos'!$J16)&lt;&gt;2,"",DAYS360('Seguimiento de proyectos'!$I16,'Seguimiento de proyectos'!$J16,FALSE))</f>
        <v/>
      </c>
      <c r="O16" s="8"/>
    </row>
    <row r="17" spans="1:15" ht="30" customHeight="1" x14ac:dyDescent="0.3">
      <c r="A17" s="41"/>
      <c r="B17" s="8" t="s">
        <v>39</v>
      </c>
      <c r="C17" s="8" t="s">
        <v>28</v>
      </c>
      <c r="D17" s="8" t="s">
        <v>26</v>
      </c>
      <c r="E17" s="9">
        <v>43714</v>
      </c>
      <c r="F17" s="9">
        <v>43715</v>
      </c>
      <c r="G17" s="10">
        <v>2</v>
      </c>
      <c r="H17" s="26">
        <f>IF(COUNTA('Seguimiento de proyectos'!$E17,'Seguimiento de proyectos'!$F17)&lt;&gt;2,"",DAYS360('Seguimiento de proyectos'!$E17,'Seguimiento de proyectos'!$F17,FALSE))</f>
        <v>1</v>
      </c>
      <c r="I17" s="9">
        <v>43714</v>
      </c>
      <c r="J17" s="9">
        <v>43715</v>
      </c>
      <c r="K17" s="28" t="str">
        <f>IFERROR(IF(SeguimientoDeProyectos[Trabajo real (en horas)]=0,"",IF(ABS((SeguimientoDeProyectos[[#This Row],[Trabajo real (en horas)]]-SeguimientoDeProyectos[[#This Row],[Trabajo estimado (en horas)]])/SeguimientoDeProyectos[[#This Row],[Trabajo estimado (en horas)]])&gt;PorcentajeMarca,1,0)),"")</f>
        <v/>
      </c>
      <c r="L17" s="10"/>
      <c r="M17" s="28">
        <f>IFERROR(IF(SeguimientoDeProyectos[Duración real (en días)]=0,"",IF(ABS((SeguimientoDeProyectos[[#This Row],[Duración real (en días)]]-SeguimientoDeProyectos[[#This Row],[Duración estimada (en días)]])/SeguimientoDeProyectos[[#This Row],[Duración estimada (en días)]])&gt;PorcentajeMarca,1,0)),"")</f>
        <v>0</v>
      </c>
      <c r="N17" s="14">
        <f>IF(COUNTA('Seguimiento de proyectos'!$I17,'Seguimiento de proyectos'!$J17)&lt;&gt;2,"",DAYS360('Seguimiento de proyectos'!$I17,'Seguimiento de proyectos'!$J17,FALSE))</f>
        <v>1</v>
      </c>
      <c r="O17" s="8"/>
    </row>
    <row r="18" spans="1:15" ht="30" customHeight="1" x14ac:dyDescent="0.3">
      <c r="A18" s="41"/>
      <c r="B18" s="8" t="s">
        <v>40</v>
      </c>
      <c r="C18" s="8" t="s">
        <v>28</v>
      </c>
      <c r="D18" s="8" t="s">
        <v>26</v>
      </c>
      <c r="E18" s="9">
        <v>43715</v>
      </c>
      <c r="F18" s="9">
        <v>43718</v>
      </c>
      <c r="G18" s="10">
        <v>5</v>
      </c>
      <c r="H18" s="26">
        <f>IF(COUNTA('Seguimiento de proyectos'!$E18,'Seguimiento de proyectos'!$F18)&lt;&gt;2,"",DAYS360('Seguimiento de proyectos'!$E18,'Seguimiento de proyectos'!$F18,FALSE))</f>
        <v>3</v>
      </c>
      <c r="I18" s="9">
        <v>43715</v>
      </c>
      <c r="J18" s="9">
        <v>43721</v>
      </c>
      <c r="K18" s="28" t="str">
        <f>IFERROR(IF(SeguimientoDeProyectos[Trabajo real (en horas)]=0,"",IF(ABS((SeguimientoDeProyectos[[#This Row],[Trabajo real (en horas)]]-SeguimientoDeProyectos[[#This Row],[Trabajo estimado (en horas)]])/SeguimientoDeProyectos[[#This Row],[Trabajo estimado (en horas)]])&gt;PorcentajeMarca,1,0)),"")</f>
        <v/>
      </c>
      <c r="L18" s="10"/>
      <c r="M18" s="28">
        <f>IFERROR(IF(SeguimientoDeProyectos[Duración real (en días)]=0,"",IF(ABS((SeguimientoDeProyectos[[#This Row],[Duración real (en días)]]-SeguimientoDeProyectos[[#This Row],[Duración estimada (en días)]])/SeguimientoDeProyectos[[#This Row],[Duración estimada (en días)]])&gt;PorcentajeMarca,1,0)),"")</f>
        <v>1</v>
      </c>
      <c r="N18" s="14">
        <f>IF(COUNTA('Seguimiento de proyectos'!$I18,'Seguimiento de proyectos'!$J18)&lt;&gt;2,"",DAYS360('Seguimiento de proyectos'!$I18,'Seguimiento de proyectos'!$J18,FALSE))</f>
        <v>6</v>
      </c>
      <c r="O18" s="8"/>
    </row>
    <row r="19" spans="1:15" ht="30" customHeight="1" x14ac:dyDescent="0.3">
      <c r="A19" s="42"/>
      <c r="B19" s="8" t="s">
        <v>45</v>
      </c>
      <c r="C19" s="8" t="s">
        <v>28</v>
      </c>
      <c r="D19" s="8" t="s">
        <v>26</v>
      </c>
      <c r="E19" s="9">
        <v>43715</v>
      </c>
      <c r="F19" s="9">
        <v>43721</v>
      </c>
      <c r="G19" s="10">
        <v>7</v>
      </c>
      <c r="H19" s="26">
        <f>IF(COUNTA('Seguimiento de proyectos'!$E19,'Seguimiento de proyectos'!$F19)&lt;&gt;2,"",DAYS360('Seguimiento de proyectos'!$E19,'Seguimiento de proyectos'!$F19,FALSE))</f>
        <v>6</v>
      </c>
      <c r="I19" s="9">
        <v>43715</v>
      </c>
      <c r="J19" s="9">
        <v>43723</v>
      </c>
      <c r="K19" s="28" t="str">
        <f>IFERROR(IF(SeguimientoDeProyectos[Trabajo real (en horas)]=0,"",IF(ABS((SeguimientoDeProyectos[[#This Row],[Trabajo real (en horas)]]-SeguimientoDeProyectos[[#This Row],[Trabajo estimado (en horas)]])/SeguimientoDeProyectos[[#This Row],[Trabajo estimado (en horas)]])&gt;PorcentajeMarca,1,0)),"")</f>
        <v/>
      </c>
      <c r="L19" s="10"/>
      <c r="M19" s="28">
        <f>IFERROR(IF(SeguimientoDeProyectos[Duración real (en días)]=0,"",IF(ABS((SeguimientoDeProyectos[[#This Row],[Duración real (en días)]]-SeguimientoDeProyectos[[#This Row],[Duración estimada (en días)]])/SeguimientoDeProyectos[[#This Row],[Duración estimada (en días)]])&gt;PorcentajeMarca,1,0)),"")</f>
        <v>1</v>
      </c>
      <c r="N19" s="14">
        <f>IF(COUNTA('Seguimiento de proyectos'!$I19,'Seguimiento de proyectos'!$J19)&lt;&gt;2,"",DAYS360('Seguimiento de proyectos'!$I19,'Seguimiento de proyectos'!$J19,FALSE))</f>
        <v>8</v>
      </c>
      <c r="O19" s="8"/>
    </row>
    <row r="20" spans="1:15" ht="48" customHeight="1" x14ac:dyDescent="0.3">
      <c r="A20" s="42"/>
      <c r="B20" s="8" t="s">
        <v>41</v>
      </c>
      <c r="C20" s="8" t="s">
        <v>28</v>
      </c>
      <c r="D20" s="8" t="s">
        <v>26</v>
      </c>
      <c r="E20" s="9">
        <v>43719</v>
      </c>
      <c r="F20" s="9">
        <v>43721</v>
      </c>
      <c r="G20" s="10">
        <v>6</v>
      </c>
      <c r="H20" s="26">
        <f>IF(COUNTA('Seguimiento de proyectos'!$E20,'Seguimiento de proyectos'!$F20)&lt;&gt;2,"",DAYS360('Seguimiento de proyectos'!$E20,'Seguimiento de proyectos'!$F20,FALSE))</f>
        <v>2</v>
      </c>
      <c r="I20" s="9">
        <v>43719</v>
      </c>
      <c r="J20" s="9">
        <v>43723</v>
      </c>
      <c r="K20" s="28" t="str">
        <f>IFERROR(IF(SeguimientoDeProyectos[Trabajo real (en horas)]=0,"",IF(ABS((SeguimientoDeProyectos[[#This Row],[Trabajo real (en horas)]]-SeguimientoDeProyectos[[#This Row],[Trabajo estimado (en horas)]])/SeguimientoDeProyectos[[#This Row],[Trabajo estimado (en horas)]])&gt;PorcentajeMarca,1,0)),"")</f>
        <v/>
      </c>
      <c r="L20" s="10"/>
      <c r="M20" s="28">
        <f>IFERROR(IF(SeguimientoDeProyectos[Duración real (en días)]=0,"",IF(ABS((SeguimientoDeProyectos[[#This Row],[Duración real (en días)]]-SeguimientoDeProyectos[[#This Row],[Duración estimada (en días)]])/SeguimientoDeProyectos[[#This Row],[Duración estimada (en días)]])&gt;PorcentajeMarca,1,0)),"")</f>
        <v>1</v>
      </c>
      <c r="N20" s="14">
        <f>IF(COUNTA('Seguimiento de proyectos'!$I20,'Seguimiento de proyectos'!$J20)&lt;&gt;2,"",DAYS360('Seguimiento de proyectos'!$I20,'Seguimiento de proyectos'!$J20,FALSE))</f>
        <v>4</v>
      </c>
      <c r="O20" s="8"/>
    </row>
    <row r="21" spans="1:15" ht="30" customHeight="1" x14ac:dyDescent="0.3">
      <c r="B21" s="8" t="s">
        <v>42</v>
      </c>
      <c r="C21" s="8" t="s">
        <v>28</v>
      </c>
      <c r="D21" s="8" t="s">
        <v>26</v>
      </c>
      <c r="E21" s="9">
        <v>43722</v>
      </c>
      <c r="F21" s="9">
        <v>43727</v>
      </c>
      <c r="G21" s="10">
        <v>7</v>
      </c>
      <c r="H21" s="26">
        <f>IF(COUNTA('Seguimiento de proyectos'!$E21,'Seguimiento de proyectos'!$F21)&lt;&gt;2,"",DAYS360('Seguimiento de proyectos'!$E21,'Seguimiento de proyectos'!$F21,FALSE))</f>
        <v>5</v>
      </c>
      <c r="I21" s="27"/>
      <c r="J21" s="9"/>
      <c r="K21" s="28" t="str">
        <f>IFERROR(IF(SeguimientoDeProyectos[Trabajo real (en horas)]=0,"",IF(ABS((SeguimientoDeProyectos[[#This Row],[Trabajo real (en horas)]]-SeguimientoDeProyectos[[#This Row],[Trabajo estimado (en horas)]])/SeguimientoDeProyectos[[#This Row],[Trabajo estimado (en horas)]])&gt;PorcentajeMarca,1,0)),"")</f>
        <v/>
      </c>
      <c r="L21" s="10"/>
      <c r="M21" s="28" t="str">
        <f>IFERROR(IF(SeguimientoDeProyectos[Duración real (en días)]=0,"",IF(ABS((SeguimientoDeProyectos[[#This Row],[Duración real (en días)]]-SeguimientoDeProyectos[[#This Row],[Duración estimada (en días)]])/SeguimientoDeProyectos[[#This Row],[Duración estimada (en días)]])&gt;PorcentajeMarca,1,0)),"")</f>
        <v/>
      </c>
      <c r="N21" s="14" t="str">
        <f>IF(COUNTA('Seguimiento de proyectos'!$I21,'Seguimiento de proyectos'!$J21)&lt;&gt;2,"",DAYS360('Seguimiento de proyectos'!$I21,'Seguimiento de proyectos'!$J21,FALSE))</f>
        <v/>
      </c>
      <c r="O21" s="8"/>
    </row>
    <row r="22" spans="1:15" ht="30" customHeight="1" x14ac:dyDescent="0.3">
      <c r="B22" s="8" t="s">
        <v>43</v>
      </c>
      <c r="C22" s="8" t="s">
        <v>28</v>
      </c>
      <c r="D22" s="8" t="s">
        <v>26</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IFERROR(IF(SeguimientoDeProyectos[Trabajo real (en horas)]=0,"",IF(ABS((SeguimientoDeProyectos[[#This Row],[Trabajo real (en horas)]]-SeguimientoDeProyectos[[#This Row],[Trabajo estimado (en horas)]])/SeguimientoDeProyectos[[#This Row],[Trabajo estimado (en horas)]])&gt;PorcentajeMarca,1,0)),"")</f>
        <v/>
      </c>
      <c r="L22" s="10"/>
      <c r="M22" s="28" t="str">
        <f>IFERROR(IF(SeguimientoDeProyectos[Duración real (en días)]=0,"",IF(ABS((SeguimientoDeProyectos[[#This Row],[Duración real (en días)]]-SeguimientoDeProyectos[[#This Row],[Duración estimada (en días)]])/SeguimientoDeProyectos[[#This Row],[Duración estimada (en días)]])&gt;PorcentajeMarca,1,0)),"")</f>
        <v/>
      </c>
      <c r="N22" s="14" t="str">
        <f>IF(COUNTA('Seguimiento de proyectos'!$I22,'Seguimiento de proyectos'!$J22)&lt;&gt;2,"",DAYS360('Seguimiento de proyectos'!$I22,'Seguimiento de proyectos'!$J22,FALSE))</f>
        <v/>
      </c>
      <c r="O22" s="8"/>
    </row>
    <row r="23" spans="1:15" ht="30" customHeight="1" x14ac:dyDescent="0.3">
      <c r="B23" s="8" t="s">
        <v>44</v>
      </c>
      <c r="C23" s="8" t="s">
        <v>30</v>
      </c>
      <c r="D23" s="8" t="s">
        <v>25</v>
      </c>
      <c r="E23" s="9">
        <v>43722</v>
      </c>
      <c r="F23" s="9">
        <v>43726</v>
      </c>
      <c r="G23" s="10">
        <v>4</v>
      </c>
      <c r="H23" s="26">
        <f>IF(COUNTA('Seguimiento de proyectos'!$E23,'Seguimiento de proyectos'!$F23)&lt;&gt;2,"",DAYS360('Seguimiento de proyectos'!$E23,'Seguimiento de proyectos'!$F23,FALSE))</f>
        <v>4</v>
      </c>
      <c r="I23" s="27"/>
      <c r="J23" s="9"/>
      <c r="K23" s="28" t="str">
        <f>IFERROR(IF(SeguimientoDeProyectos[Trabajo real (en horas)]=0,"",IF(ABS((SeguimientoDeProyectos[[#This Row],[Trabajo real (en horas)]]-SeguimientoDeProyectos[[#This Row],[Trabajo estimado (en horas)]])/SeguimientoDeProyectos[[#This Row],[Trabajo estimado (en horas)]])&gt;PorcentajeMarca,1,0)),"")</f>
        <v/>
      </c>
      <c r="L23" s="10"/>
      <c r="M23" s="28" t="str">
        <f>IFERROR(IF(SeguimientoDeProyectos[Duración real (en días)]=0,"",IF(ABS((SeguimientoDeProyectos[[#This Row],[Duración real (en días)]]-SeguimientoDeProyectos[[#This Row],[Duración estimada (en días)]])/SeguimientoDeProyectos[[#This Row],[Duración estimada (en días)]])&gt;PorcentajeMarca,1,0)),"")</f>
        <v/>
      </c>
      <c r="N23" s="14" t="str">
        <f>IF(COUNTA('Seguimiento de proyectos'!$I23,'Seguimiento de proyectos'!$J23)&lt;&gt;2,"",DAYS360('Seguimiento de proyectos'!$I23,'Seguimiento de proyectos'!$J23,FALSE))</f>
        <v/>
      </c>
      <c r="O23" s="8"/>
    </row>
    <row r="24" spans="1:15" ht="30" customHeight="1" x14ac:dyDescent="0.3">
      <c r="B24" s="33" t="s">
        <v>47</v>
      </c>
      <c r="C24" s="33" t="s">
        <v>49</v>
      </c>
      <c r="D24" s="33" t="s">
        <v>48</v>
      </c>
      <c r="E24" s="34">
        <v>43718</v>
      </c>
      <c r="F24" s="34">
        <v>43719</v>
      </c>
      <c r="G24" s="35">
        <v>1</v>
      </c>
      <c r="H24" s="36">
        <f>IF(COUNTA('Seguimiento de proyectos'!$E24,'Seguimiento de proyectos'!$F24)&lt;&gt;2,"",DAYS360('Seguimiento de proyectos'!$E24,'Seguimiento de proyectos'!$F24,FALSE))</f>
        <v>1</v>
      </c>
      <c r="I24" s="37"/>
      <c r="J24" s="38"/>
      <c r="K24" s="39" t="str">
        <f>IFERROR(IF(SeguimientoDeProyectos[Trabajo real (en horas)]=0,"",IF(ABS((SeguimientoDeProyectos[[#This Row],[Trabajo real (en horas)]]-SeguimientoDeProyectos[[#This Row],[Trabajo estimado (en horas)]])/SeguimientoDeProyectos[[#This Row],[Trabajo estimado (en horas)]])&gt;PorcentajeMarca,1,0)),"")</f>
        <v/>
      </c>
      <c r="L24" s="35"/>
      <c r="M24" s="39" t="str">
        <f>IFERROR(IF(SeguimientoDeProyectos[Duración real (en días)]=0,"",IF(ABS((SeguimientoDeProyectos[[#This Row],[Duración real (en días)]]-SeguimientoDeProyectos[[#This Row],[Duración estimada (en días)]])/SeguimientoDeProyectos[[#This Row],[Duración estimada (en días)]])&gt;PorcentajeMarca,1,0)),"")</f>
        <v/>
      </c>
      <c r="N24" s="40" t="str">
        <f>IF(COUNTA('Seguimiento de proyectos'!$I24,'Seguimiento de proyectos'!$J24)&lt;&gt;2,"",DAYS360('Seguimiento de proyectos'!$I24,'Seguimiento de proyectos'!$J24,FALSE))</f>
        <v/>
      </c>
      <c r="O24" s="33"/>
    </row>
    <row r="25" spans="1:15" ht="30" customHeight="1" x14ac:dyDescent="0.3">
      <c r="B25" s="33" t="s">
        <v>47</v>
      </c>
      <c r="C25" s="33" t="s">
        <v>49</v>
      </c>
      <c r="D25" s="33" t="s">
        <v>48</v>
      </c>
      <c r="E25" s="34">
        <v>43725</v>
      </c>
      <c r="F25" s="34">
        <v>43725</v>
      </c>
      <c r="G25" s="35">
        <v>1</v>
      </c>
      <c r="H25" s="36">
        <f>IF(COUNTA('Seguimiento de proyectos'!$E25,'Seguimiento de proyectos'!$F25)&lt;&gt;2,"",DAYS360('Seguimiento de proyectos'!$E25,'Seguimiento de proyectos'!$F25,FALSE))</f>
        <v>0</v>
      </c>
      <c r="I25" s="37"/>
      <c r="J25" s="38"/>
      <c r="K25" s="39" t="str">
        <f>IFERROR(IF(SeguimientoDeProyectos[Trabajo real (en horas)]=0,"",IF(ABS((SeguimientoDeProyectos[[#This Row],[Trabajo real (en horas)]]-SeguimientoDeProyectos[[#This Row],[Trabajo estimado (en horas)]])/SeguimientoDeProyectos[[#This Row],[Trabajo estimado (en horas)]])&gt;PorcentajeMarca,1,0)),"")</f>
        <v/>
      </c>
      <c r="L25" s="35"/>
      <c r="M25" s="39" t="str">
        <f>IFERROR(IF(SeguimientoDeProyectos[Duración real (en días)]=0,"",IF(ABS((SeguimientoDeProyectos[[#This Row],[Duración real (en días)]]-SeguimientoDeProyectos[[#This Row],[Duración estimada (en días)]])/SeguimientoDeProyectos[[#This Row],[Duración estimada (en días)]])&gt;PorcentajeMarca,1,0)),"")</f>
        <v/>
      </c>
      <c r="N25" s="40" t="str">
        <f>IF(COUNTA('Seguimiento de proyectos'!$I25,'Seguimiento de proyectos'!$J25)&lt;&gt;2,"",DAYS360('Seguimiento de proyectos'!$I25,'Seguimiento de proyectos'!$J25,FALSE))</f>
        <v/>
      </c>
      <c r="O25" s="33"/>
    </row>
    <row r="26" spans="1:15" ht="30" customHeight="1" x14ac:dyDescent="0.3">
      <c r="B26" s="33" t="s">
        <v>47</v>
      </c>
      <c r="C26" s="33" t="s">
        <v>49</v>
      </c>
      <c r="D26" s="33" t="s">
        <v>48</v>
      </c>
      <c r="E26" s="34">
        <v>43732</v>
      </c>
      <c r="F26" s="34">
        <v>43732</v>
      </c>
      <c r="G26" s="35">
        <v>1</v>
      </c>
      <c r="H26" s="36">
        <f>IF(COUNTA('Seguimiento de proyectos'!$E26,'Seguimiento de proyectos'!$F26)&lt;&gt;2,"",DAYS360('Seguimiento de proyectos'!$E26,'Seguimiento de proyectos'!$F26,FALSE))</f>
        <v>0</v>
      </c>
      <c r="I26" s="37"/>
      <c r="J26" s="38"/>
      <c r="K26" s="39" t="str">
        <f>IFERROR(IF(SeguimientoDeProyectos[Trabajo real (en horas)]=0,"",IF(ABS((SeguimientoDeProyectos[[#This Row],[Trabajo real (en horas)]]-SeguimientoDeProyectos[[#This Row],[Trabajo estimado (en horas)]])/SeguimientoDeProyectos[[#This Row],[Trabajo estimado (en horas)]])&gt;PorcentajeMarca,1,0)),"")</f>
        <v/>
      </c>
      <c r="L26" s="35"/>
      <c r="M26" s="39" t="str">
        <f>IFERROR(IF(SeguimientoDeProyectos[Duración real (en días)]=0,"",IF(ABS((SeguimientoDeProyectos[[#This Row],[Duración real (en días)]]-SeguimientoDeProyectos[[#This Row],[Duración estimada (en días)]])/SeguimientoDeProyectos[[#This Row],[Duración estimada (en días)]])&gt;PorcentajeMarca,1,0)),"")</f>
        <v/>
      </c>
      <c r="N26" s="40" t="str">
        <f>IF(COUNTA('Seguimiento de proyectos'!$I26,'Seguimiento de proyectos'!$J26)&lt;&gt;2,"",DAYS360('Seguimiento de proyectos'!$I26,'Seguimiento de proyectos'!$J26,FALSE))</f>
        <v/>
      </c>
      <c r="O26" s="33"/>
    </row>
    <row r="27" spans="1:15" ht="30" customHeight="1" x14ac:dyDescent="0.3">
      <c r="B27" s="29"/>
      <c r="C27" s="29"/>
      <c r="D27" s="29"/>
      <c r="E27" s="30"/>
      <c r="F27" s="30"/>
      <c r="G27" s="31"/>
      <c r="H27" s="26"/>
      <c r="I27" s="27"/>
      <c r="J27" s="30"/>
      <c r="K27" s="28"/>
      <c r="L27" s="31"/>
      <c r="M27" s="28"/>
      <c r="N27" s="32"/>
      <c r="O27" s="29"/>
    </row>
  </sheetData>
  <conditionalFormatting sqref="L5:L7 L10:L24">
    <cfRule type="expression" dxfId="30" priority="22">
      <formula>(ABS((L5-G5))/G5)&gt;PorcentajeMarca</formula>
    </cfRule>
  </conditionalFormatting>
  <conditionalFormatting sqref="N5:N7 N10:N24">
    <cfRule type="expression" dxfId="29" priority="24">
      <formula>(ABS((N5-H5))/H5)&gt;PorcentajeMarca</formula>
    </cfRule>
  </conditionalFormatting>
  <conditionalFormatting sqref="L8">
    <cfRule type="expression" dxfId="28" priority="13">
      <formula>(ABS((L8-G8))/G8)&gt;PorcentajeMarca</formula>
    </cfRule>
  </conditionalFormatting>
  <conditionalFormatting sqref="N8">
    <cfRule type="expression" dxfId="27" priority="14">
      <formula>(ABS((N8-H8))/H8)&gt;PorcentajeMarca</formula>
    </cfRule>
  </conditionalFormatting>
  <conditionalFormatting sqref="L9">
    <cfRule type="expression" dxfId="26" priority="9">
      <formula>(ABS((L9-G9))/G9)&gt;PorcentajeMarca</formula>
    </cfRule>
  </conditionalFormatting>
  <conditionalFormatting sqref="N9">
    <cfRule type="expression" dxfId="25" priority="10">
      <formula>(ABS((N9-H9))/H9)&gt;PorcentajeMarca</formula>
    </cfRule>
  </conditionalFormatting>
  <conditionalFormatting sqref="L25">
    <cfRule type="expression" dxfId="24" priority="5">
      <formula>(ABS((L25-G25))/G25)&gt;PorcentajeMarca</formula>
    </cfRule>
  </conditionalFormatting>
  <conditionalFormatting sqref="N25">
    <cfRule type="expression" dxfId="23" priority="6">
      <formula>(ABS((N25-H25))/H25)&gt;PorcentajeMarca</formula>
    </cfRule>
  </conditionalFormatting>
  <conditionalFormatting sqref="L26">
    <cfRule type="expression" dxfId="22" priority="1">
      <formula>(ABS((L26-G26))/G26)&gt;PorcentajeMarca</formula>
    </cfRule>
  </conditionalFormatting>
  <conditionalFormatting sqref="N26">
    <cfRule type="expression" dxfId="21" priority="2">
      <formula>(ABS((N26-H26))/H26)&gt;PorcentajeMarca</formula>
    </cfRule>
  </conditionalFormatting>
  <dataValidations count="18">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trabajo real sup./inf. (horas) del título de tabla de proyectos. Los valores de L que cumplen el límite sup./inf. generan una bandera en cada celda de la columna. Las celdas en blanco indican que los valores no cumplen el límite sup./inf." sqref="K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M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L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N4"/>
    <dataValidation allowBlank="1" showInputMessage="1" showErrorMessage="1" prompt="Escriba en esta columna las notas para los proyectos." sqref="O4"/>
    <dataValidation type="list" allowBlank="1" showInputMessage="1" showErrorMessage="1" error="Seleccione una categoría de la lista o cree una categoría para mostrarla en esta lista desde la hoja de cálculo de configuración." sqref="C5:C26">
      <formula1>ListaDeCategorías</formula1>
    </dataValidation>
    <dataValidation type="list" allowBlank="1" showInputMessage="1" showErrorMessage="1" error="Seleccione un empleado de la lista o cree un empleado para mostrarlo en esta lista desde la hoja de cálculo de configuración." sqref="D5:D26">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5" id="{97F5C891-934E-4A6A-9794-8D9EC210A0C1}">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6"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M8</xm:sqref>
        </x14:conditionalFormatting>
        <x14:conditionalFormatting xmlns:xm="http://schemas.microsoft.com/office/excel/2006/main">
          <x14:cfRule type="iconSet" priority="11" id="{455F4F72-AC6E-4B50-BED6-9DF39093D2C5}">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12"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M9</xm:sqref>
        </x14:conditionalFormatting>
        <x14:conditionalFormatting xmlns:xm="http://schemas.microsoft.com/office/excel/2006/main">
          <x14:cfRule type="iconSet" priority="7" id="{80C72868-A255-42B8-B93F-4380BF14581E}">
            <x14:iconSet custom="1">
              <x14:cfvo type="percent">
                <xm:f>0</xm:f>
              </x14:cfvo>
              <x14:cfvo type="num">
                <xm:f>0</xm:f>
              </x14:cfvo>
              <x14:cfvo type="num">
                <xm:f>1</xm:f>
              </x14:cfvo>
              <x14:cfIcon iconSet="NoIcons" iconId="0"/>
              <x14:cfIcon iconSet="NoIcons" iconId="0"/>
              <x14:cfIcon iconSet="3Flags" iconId="0"/>
            </x14:iconSet>
          </x14:cfRule>
          <xm:sqref>K25</xm:sqref>
        </x14:conditionalFormatting>
        <x14:conditionalFormatting xmlns:xm="http://schemas.microsoft.com/office/excel/2006/main">
          <x14:cfRule type="iconSet" priority="8"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M25</xm:sqref>
        </x14:conditionalFormatting>
        <x14:conditionalFormatting xmlns:xm="http://schemas.microsoft.com/office/excel/2006/main">
          <x14:cfRule type="iconSet" priority="3" id="{F082B105-73F9-4498-B284-7572D5D090A2}">
            <x14:iconSet custom="1">
              <x14:cfvo type="percent">
                <xm:f>0</xm:f>
              </x14:cfvo>
              <x14:cfvo type="num">
                <xm:f>0</xm:f>
              </x14:cfvo>
              <x14:cfvo type="num">
                <xm:f>1</xm:f>
              </x14:cfvo>
              <x14:cfIcon iconSet="NoIcons" iconId="0"/>
              <x14:cfIcon iconSet="NoIcons" iconId="0"/>
              <x14:cfIcon iconSet="3Flags" iconId="0"/>
            </x14:iconSet>
          </x14:cfRule>
          <xm:sqref>K26</xm:sqref>
        </x14:conditionalFormatting>
        <x14:conditionalFormatting xmlns:xm="http://schemas.microsoft.com/office/excel/2006/main">
          <x14:cfRule type="iconSet" priority="4" id="{668D7A0D-C0E7-463E-B61B-06EA09327A96}">
            <x14:iconSet custom="1">
              <x14:cfvo type="percent">
                <xm:f>0</xm:f>
              </x14:cfvo>
              <x14:cfvo type="num">
                <xm:f>0</xm:f>
              </x14:cfvo>
              <x14:cfvo type="num">
                <xm:f>1</xm:f>
              </x14:cfvo>
              <x14:cfIcon iconSet="NoIcons" iconId="0"/>
              <x14:cfIcon iconSet="NoIcons" iconId="0"/>
              <x14:cfIcon iconSet="3Flags" iconId="0"/>
            </x14:iconSet>
          </x14:cfRule>
          <xm:sqref>M26</xm:sqref>
        </x14:conditionalFormatting>
        <x14:conditionalFormatting xmlns:xm="http://schemas.microsoft.com/office/excel/2006/main">
          <x14:cfRule type="iconSet" priority="77"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K5:K7 K10:K24</xm:sqref>
        </x14:conditionalFormatting>
        <x14:conditionalFormatting xmlns:xm="http://schemas.microsoft.com/office/excel/2006/main">
          <x14:cfRule type="iconSet" priority="80"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M5:M7 M10:M24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21</v>
      </c>
    </row>
    <row r="2" spans="2:3" ht="20.25" customHeight="1" x14ac:dyDescent="0.3"/>
    <row r="3" spans="2:3" ht="20.25" customHeight="1" x14ac:dyDescent="0.3"/>
    <row r="4" spans="2:3" ht="49.5" customHeight="1" x14ac:dyDescent="0.3">
      <c r="B4" s="22" t="s">
        <v>22</v>
      </c>
      <c r="C4" s="22" t="s">
        <v>23</v>
      </c>
    </row>
    <row r="5" spans="2:3" ht="30" customHeight="1" x14ac:dyDescent="0.3">
      <c r="B5" s="8" t="s">
        <v>49</v>
      </c>
      <c r="C5" s="8" t="s">
        <v>24</v>
      </c>
    </row>
    <row r="6" spans="2:3" ht="45" customHeight="1" x14ac:dyDescent="0.3">
      <c r="B6" s="8" t="s">
        <v>28</v>
      </c>
      <c r="C6" s="8" t="s">
        <v>25</v>
      </c>
    </row>
    <row r="7" spans="2:3" ht="30" customHeight="1" x14ac:dyDescent="0.3">
      <c r="B7" s="8" t="s">
        <v>29</v>
      </c>
      <c r="C7" s="8" t="s">
        <v>26</v>
      </c>
    </row>
    <row r="8" spans="2:3" ht="30" customHeight="1" x14ac:dyDescent="0.3">
      <c r="B8" s="25" t="s">
        <v>30</v>
      </c>
      <c r="C8" s="8"/>
    </row>
    <row r="9" spans="2:3" ht="30" customHeight="1" x14ac:dyDescent="0.3">
      <c r="B9" s="8" t="s">
        <v>31</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2019-09-17T01:00:22Z</dcterms:modified>
</cp:coreProperties>
</file>