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7mo Semestre\Negocios electronicos II\Unidad II\"/>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J9" i="1"/>
  <c r="I9" i="1"/>
  <c r="H9" i="1"/>
  <c r="K8" i="1"/>
  <c r="J8" i="1"/>
  <c r="I8" i="1"/>
  <c r="H8" i="1"/>
  <c r="N9" i="1" l="1"/>
  <c r="M9" i="1" s="1"/>
  <c r="N8" i="1"/>
  <c r="M8" i="1" s="1"/>
  <c r="K5" i="1"/>
  <c r="K6" i="1"/>
  <c r="K7" i="1"/>
  <c r="K10" i="1"/>
  <c r="K11" i="1"/>
  <c r="K12" i="1"/>
  <c r="K13" i="1"/>
  <c r="H13" i="1" l="1"/>
  <c r="N13" i="1"/>
  <c r="M13" i="1" l="1"/>
  <c r="J12" i="1"/>
  <c r="J11" i="1"/>
  <c r="J10" i="1"/>
  <c r="J7" i="1"/>
  <c r="J6" i="1"/>
  <c r="J5" i="1"/>
  <c r="I12" i="1"/>
  <c r="I11" i="1"/>
  <c r="I10" i="1"/>
  <c r="I7" i="1"/>
  <c r="I6" i="1"/>
  <c r="I5" i="1"/>
  <c r="N11" i="1" l="1"/>
  <c r="N6" i="1"/>
  <c r="N7" i="1"/>
  <c r="N10"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<sst xmlns="http://schemas.openxmlformats.org/spreadsheetml/2006/main" count="93" uniqueCount="51">
  <si>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</si>
  <si>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</si>
  <si>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</si>
  <si>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</si>
  <si>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</si>
  <si>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</si>
  <si>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</si>
  <si>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</si>
  <si>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</si>
  <si>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</si>
  <si>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</si>
  <si>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</si>
  <si>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</si>
  <si>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</si>
  <si>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</si>
  <si>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</si>
  <si>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</si>
  <si>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</si>
  <si>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</si>
  <si>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</si>
  <si>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</si>
  <si>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</si>
  <si>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</si>
  <si>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</si>
  <si>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Seguimiento de proyecto Ivari</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</si>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</sst>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2">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112" zoomScaleNormal="112" workbookViewId="0">
      <pane ySplit="4" topLeftCell="A21" activePane="bottomLeft" state="frozen"/>
      <selection pane="bottomLeft" activeCell="B24" sqref="B24"/>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24</v>
      </c>
      <c r="C1"/>
    </row>
    <row r="2" spans="1:15" ht="20.25" customHeight="1" x14ac:dyDescent="0.3">
      <c r="A2" s="3"/>
      <c r="B2" s="6"/>
      <c r="C2" s="4" t="s">
        <v>3</v>
      </c>
      <c r="D2" s="5">
        <v>0.25</v>
      </c>
    </row>
    <row r="3" spans="1:15" ht="20.25" customHeight="1" x14ac:dyDescent="0.3">
      <c r="G3"/>
      <c r="H3"/>
    </row>
    <row r="4" spans="1:15" ht="54.95" customHeight="1" x14ac:dyDescent="0.3">
      <c r="B4" s="16" t="s">
        <v>33</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43653</v>
      </c>
      <c r="F5" s="9">
        <f ca="1">TODAY()-5</f>
        <v>43713</v>
      </c>
      <c r="G5" s="10">
        <v>210</v>
      </c>
      <c r="H5" s="11">
        <f ca="1">IF(COUNTA('Seguimiento de proyectos'!$E5,'Seguimiento de proyectos'!$F5)&lt;&gt;2,"",DAYS360('Seguimiento de proyectos'!$E5,'Seguimiento de proyectos'!$F5,FALSE))</f>
        <v>58</v>
      </c>
      <c r="I5" s="12">
        <f ca="1">TODAY()-65</f>
        <v>43653</v>
      </c>
      <c r="J5" s="9">
        <f ca="1">TODAY()</f>
        <v>43718</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47</v>
      </c>
      <c r="C6" s="8" t="s">
        <v>28</v>
      </c>
      <c r="D6" s="8" t="s">
        <v>25</v>
      </c>
      <c r="E6" s="9">
        <v>43712</v>
      </c>
      <c r="F6" s="9">
        <v>43714</v>
      </c>
      <c r="G6" s="10">
        <v>4</v>
      </c>
      <c r="H6" s="11">
        <f>IF(COUNTA('Seguimiento de proyectos'!$E6,'Seguimiento de proyectos'!$F6)&lt;&gt;2,"",DAYS360('Seguimiento de proyectos'!$E6,'Seguimiento de proyectos'!$F6,FALSE))</f>
        <v>2</v>
      </c>
      <c r="I6" s="12">
        <f ca="1">TODAY()-41</f>
        <v>43677</v>
      </c>
      <c r="J6" s="9">
        <f ca="1">TODAY()-7</f>
        <v>43711</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 ca="1">IFERROR(IF(SeguimientoDeProyectos[Duración real (en días)]=0,"",IF(ABS((SeguimientoDeProyectos[[#This Row],[Duración real (en días)]]-SeguimientoDeProyectos[[#This Row],[Duración estimada (en días)]])/SeguimientoDeProyectos[[#This Row],[Duración estimada (en días)]])&gt;PorcentajeMarca,1,0)),"")</f>
        <v>1</v>
      </c>
      <c r="N6" s="14">
        <f ca="1">IF(COUNTA('Seguimiento de proyectos'!$I6,'Seguimiento de proyectos'!$J6)&lt;&gt;2,"",DAYS360('Seguimiento de proyectos'!$I6,'Seguimiento de proyectos'!$J6,FALSE))</f>
        <v>33</v>
      </c>
      <c r="O6" s="8"/>
    </row>
    <row r="7" spans="1:15" ht="30" hidden="1" customHeight="1" x14ac:dyDescent="0.3">
      <c r="B7" s="8" t="s">
        <v>1</v>
      </c>
      <c r="C7" s="8" t="s">
        <v>5</v>
      </c>
      <c r="D7" s="8" t="s">
        <v>9</v>
      </c>
      <c r="E7" s="9">
        <f ca="1">TODAY()-100</f>
        <v>43618</v>
      </c>
      <c r="F7" s="9">
        <f ca="1">TODAY()-40</f>
        <v>43678</v>
      </c>
      <c r="G7" s="10">
        <v>500</v>
      </c>
      <c r="H7" s="11">
        <f ca="1">IF(COUNTA('Seguimiento de proyectos'!$E7,'Seguimiento de proyectos'!$F7)&lt;&gt;2,"",DAYS360('Seguimiento de proyectos'!$E7,'Seguimiento de proyectos'!$F7,FALSE))</f>
        <v>59</v>
      </c>
      <c r="I7" s="12">
        <f ca="1">TODAY()-100</f>
        <v>43618</v>
      </c>
      <c r="J7" s="9">
        <f ca="1">TODAY()-27</f>
        <v>43691</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47</v>
      </c>
      <c r="C8" s="8" t="s">
        <v>28</v>
      </c>
      <c r="D8" s="8" t="s">
        <v>27</v>
      </c>
      <c r="E8" s="9">
        <v>43712</v>
      </c>
      <c r="F8" s="9">
        <v>43714</v>
      </c>
      <c r="G8" s="10">
        <v>4</v>
      </c>
      <c r="H8" s="11">
        <f>IF(COUNTA('Seguimiento de proyectos'!$E8,'Seguimiento de proyectos'!$F8)&lt;&gt;2,"",DAYS360('Seguimiento de proyectos'!$E8,'Seguimiento de proyectos'!$F8,FALSE))</f>
        <v>2</v>
      </c>
      <c r="I8" s="12">
        <f ca="1">TODAY()-41</f>
        <v>43677</v>
      </c>
      <c r="J8" s="9">
        <f ca="1">TODAY()-7</f>
        <v>43711</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 ca="1">IFERROR(IF(SeguimientoDeProyectos[Duración real (en días)]=0,"",IF(ABS((SeguimientoDeProyectos[[#This Row],[Duración real (en días)]]-SeguimientoDeProyectos[[#This Row],[Duración estimada (en días)]])/SeguimientoDeProyectos[[#This Row],[Duración estimada (en días)]])&gt;PorcentajeMarca,1,0)),"")</f>
        <v>1</v>
      </c>
      <c r="N8" s="14">
        <f ca="1">IF(COUNTA('Seguimiento de proyectos'!$I8,'Seguimiento de proyectos'!$J8)&lt;&gt;2,"",DAYS360('Seguimiento de proyectos'!$I8,'Seguimiento de proyectos'!$J8,FALSE))</f>
        <v>33</v>
      </c>
      <c r="O8" s="8"/>
    </row>
    <row r="9" spans="1:15" ht="30" customHeight="1" x14ac:dyDescent="0.3">
      <c r="A9" s="41"/>
      <c r="B9" s="8" t="s">
        <v>47</v>
      </c>
      <c r="C9" s="8" t="s">
        <v>28</v>
      </c>
      <c r="D9" s="8" t="s">
        <v>26</v>
      </c>
      <c r="E9" s="9">
        <v>43712</v>
      </c>
      <c r="F9" s="9">
        <v>43714</v>
      </c>
      <c r="G9" s="10">
        <v>4</v>
      </c>
      <c r="H9" s="11">
        <f>IF(COUNTA('Seguimiento de proyectos'!$E9,'Seguimiento de proyectos'!$F9)&lt;&gt;2,"",DAYS360('Seguimiento de proyectos'!$E9,'Seguimiento de proyectos'!$F9,FALSE))</f>
        <v>2</v>
      </c>
      <c r="I9" s="12">
        <f ca="1">TODAY()-41</f>
        <v>43677</v>
      </c>
      <c r="J9" s="9">
        <f ca="1">TODAY()-7</f>
        <v>43711</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 ca="1">IFERROR(IF(SeguimientoDeProyectos[Duración real (en días)]=0,"",IF(ABS((SeguimientoDeProyectos[[#This Row],[Duración real (en días)]]-SeguimientoDeProyectos[[#This Row],[Duración estimada (en días)]])/SeguimientoDeProyectos[[#This Row],[Duración estimada (en días)]])&gt;PorcentajeMarca,1,0)),"")</f>
        <v>1</v>
      </c>
      <c r="N9" s="14">
        <f ca="1">IF(COUNTA('Seguimiento de proyectos'!$I9,'Seguimiento de proyectos'!$J9)&lt;&gt;2,"",DAYS360('Seguimiento de proyectos'!$I9,'Seguimiento de proyectos'!$J9,FALSE))</f>
        <v>33</v>
      </c>
      <c r="O9" s="8"/>
    </row>
    <row r="10" spans="1:15" ht="30" customHeight="1" x14ac:dyDescent="0.3">
      <c r="A10" s="41"/>
      <c r="B10" s="8" t="s">
        <v>34</v>
      </c>
      <c r="C10" s="8" t="s">
        <v>29</v>
      </c>
      <c r="D10" s="8" t="s">
        <v>25</v>
      </c>
      <c r="E10" s="9">
        <v>43714</v>
      </c>
      <c r="F10" s="9">
        <v>43715</v>
      </c>
      <c r="G10" s="10">
        <v>1</v>
      </c>
      <c r="H10" s="11">
        <v>2</v>
      </c>
      <c r="I10" s="12">
        <f ca="1">TODAY()-90</f>
        <v>43628</v>
      </c>
      <c r="J10" s="9">
        <f ca="1">TODAY()-71</f>
        <v>43647</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 ca="1">IFERROR(IF(SeguimientoDeProyectos[Duración real (en días)]=0,"",IF(ABS((SeguimientoDeProyectos[[#This Row],[Duración real (en días)]]-SeguimientoDeProyectos[[#This Row],[Duración estimada (en días)]])/SeguimientoDeProyectos[[#This Row],[Duración estimada (en días)]])&gt;PorcentajeMarca,1,0)),"")</f>
        <v>1</v>
      </c>
      <c r="N10" s="14">
        <f ca="1">IF(COUNTA('Seguimiento de proyectos'!$I10,'Seguimiento de proyectos'!$J10)&lt;&gt;2,"",DAYS360('Seguimiento de proyectos'!$I10,'Seguimiento de proyectos'!$J10,FALSE))</f>
        <v>19</v>
      </c>
      <c r="O10" s="8"/>
    </row>
    <row r="11" spans="1:15" ht="30" hidden="1" customHeight="1" x14ac:dyDescent="0.3">
      <c r="B11" s="8" t="s">
        <v>2</v>
      </c>
      <c r="C11" s="8" t="s">
        <v>6</v>
      </c>
      <c r="D11" s="8" t="s">
        <v>9</v>
      </c>
      <c r="E11" s="9">
        <f ca="1">TODAY()-90</f>
        <v>43628</v>
      </c>
      <c r="F11" s="9">
        <f ca="1">TODAY()-50</f>
        <v>43668</v>
      </c>
      <c r="G11" s="10">
        <v>300</v>
      </c>
      <c r="H11" s="11">
        <f ca="1">IF(COUNTA('Seguimiento de proyectos'!$E11,'Seguimiento de proyectos'!$F11)&lt;&gt;2,"",DAYS360('Seguimiento de proyectos'!$E11,'Seguimiento de proyectos'!$F11,FALSE))</f>
        <v>40</v>
      </c>
      <c r="I11" s="12">
        <f ca="1">TODAY()-90</f>
        <v>43628</v>
      </c>
      <c r="J11" s="9">
        <f ca="1">TODAY()-44</f>
        <v>43674</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46</v>
      </c>
      <c r="O11" s="8"/>
    </row>
    <row r="12" spans="1:15" ht="30" customHeight="1" x14ac:dyDescent="0.3">
      <c r="A12" s="41"/>
      <c r="B12" s="8" t="s">
        <v>35</v>
      </c>
      <c r="C12" s="8" t="s">
        <v>29</v>
      </c>
      <c r="D12" s="8" t="s">
        <v>25</v>
      </c>
      <c r="E12" s="9">
        <v>43716</v>
      </c>
      <c r="F12" s="9">
        <v>43718</v>
      </c>
      <c r="G12" s="10">
        <v>5</v>
      </c>
      <c r="H12" s="11">
        <f>IF(COUNTA('Seguimiento de proyectos'!$E12,'Seguimiento de proyectos'!$F12)&lt;&gt;2,"",DAYS360('Seguimiento de proyectos'!$E12,'Seguimiento de proyectos'!$F12,FALSE))</f>
        <v>2</v>
      </c>
      <c r="I12" s="12">
        <f ca="1">TODAY()-45</f>
        <v>43673</v>
      </c>
      <c r="J12" s="9">
        <f ca="1">TODAY()-5</f>
        <v>43713</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 ca="1">IFERROR(IF(SeguimientoDeProyectos[Duración real (en días)]=0,"",IF(ABS((SeguimientoDeProyectos[[#This Row],[Duración real (en días)]]-SeguimientoDeProyectos[[#This Row],[Duración estimada (en días)]])/SeguimientoDeProyectos[[#This Row],[Duración estimada (en días)]])&gt;PorcentajeMarca,1,0)),"")</f>
        <v>1</v>
      </c>
      <c r="N12" s="14">
        <f ca="1">IF(COUNTA('Seguimiento de proyectos'!$I12,'Seguimiento de proyectos'!$J12)&lt;&gt;2,"",DAYS360('Seguimiento de proyectos'!$I12,'Seguimiento de proyectos'!$J12,FALSE))</f>
        <v>38</v>
      </c>
      <c r="O12" s="8"/>
    </row>
    <row r="13" spans="1:15" ht="30" customHeight="1" x14ac:dyDescent="0.3">
      <c r="B13" s="8" t="s">
        <v>36</v>
      </c>
      <c r="C13" s="8" t="s">
        <v>29</v>
      </c>
      <c r="D13" s="8" t="s">
        <v>25</v>
      </c>
      <c r="E13" s="9">
        <v>43716</v>
      </c>
      <c r="F13" s="9">
        <v>43720</v>
      </c>
      <c r="G13" s="10">
        <v>5</v>
      </c>
      <c r="H13" s="11">
        <f>IF(COUNTA('Seguimiento de proyectos'!$E13,'Seguimiento de proyectos'!$F13)&lt;&gt;2,"",DAYS360('Seguimiento de proyectos'!$E13,'Seguimiento de proyectos'!$F13,FALSE))</f>
        <v>4</v>
      </c>
      <c r="I13" s="12">
        <v>42434</v>
      </c>
      <c r="J13" s="9">
        <v>42495</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1</v>
      </c>
      <c r="N13" s="14">
        <f>IF(COUNTA('Seguimiento de proyectos'!$I13,'Seguimiento de proyectos'!$J13)&lt;&gt;2,"",DAYS360('Seguimiento de proyectos'!$I13,'Seguimiento de proyectos'!$J13,FALSE))</f>
        <v>60</v>
      </c>
      <c r="O13" s="8"/>
    </row>
    <row r="14" spans="1:15" ht="30" customHeight="1" x14ac:dyDescent="0.3">
      <c r="B14" s="8" t="s">
        <v>37</v>
      </c>
      <c r="C14" s="8" t="s">
        <v>29</v>
      </c>
      <c r="D14" s="8" t="s">
        <v>25</v>
      </c>
      <c r="E14" s="9">
        <v>43721</v>
      </c>
      <c r="F14" s="9">
        <v>43725</v>
      </c>
      <c r="G14" s="10">
        <v>5</v>
      </c>
      <c r="H14" s="26">
        <f>IF(COUNTA('Seguimiento de proyectos'!$E14,'Seguimiento de proyectos'!$F14)&lt;&gt;2,"",DAYS360('Seguimiento de proyectos'!$E14,'Seguimiento de proyectos'!$F14,FALSE))</f>
        <v>4</v>
      </c>
      <c r="I14" s="27"/>
      <c r="J14" s="9"/>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t="str">
        <f>IFERROR(IF(SeguimientoDeProyectos[Duración real (en días)]=0,"",IF(ABS((SeguimientoDeProyectos[[#This Row],[Duración real (en días)]]-SeguimientoDeProyectos[[#This Row],[Duración estimada (en días)]])/SeguimientoDeProyectos[[#This Row],[Duración estimada (en días)]])&gt;PorcentajeMarca,1,0)),"")</f>
        <v/>
      </c>
      <c r="N14" s="14" t="str">
        <f>IF(COUNTA('Seguimiento de proyectos'!$I14,'Seguimiento de proyectos'!$J14)&lt;&gt;2,"",DAYS360('Seguimiento de proyectos'!$I14,'Seguimiento de proyectos'!$J14,FALSE))</f>
        <v/>
      </c>
      <c r="O14" s="8"/>
    </row>
    <row r="15" spans="1:15" ht="47.25" customHeight="1" x14ac:dyDescent="0.3">
      <c r="B15" s="8" t="s">
        <v>38</v>
      </c>
      <c r="C15" s="8" t="s">
        <v>29</v>
      </c>
      <c r="D15" s="8" t="s">
        <v>25</v>
      </c>
      <c r="E15" s="9">
        <v>43723</v>
      </c>
      <c r="F15" s="9">
        <v>43725</v>
      </c>
      <c r="G15" s="10">
        <v>5</v>
      </c>
      <c r="H15" s="26">
        <f>IF(COUNTA('Seguimiento de proyectos'!$E15,'Seguimiento de proyectos'!$F15)&lt;&gt;2,"",DAYS360('Seguimiento de proyectos'!$E15,'Seguimiento de proyectos'!$F15,FALSE))</f>
        <v>2</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39</v>
      </c>
      <c r="C16" s="8" t="s">
        <v>29</v>
      </c>
      <c r="D16" s="8" t="s">
        <v>25</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40</v>
      </c>
      <c r="C17" s="8" t="s">
        <v>29</v>
      </c>
      <c r="D17" s="8" t="s">
        <v>27</v>
      </c>
      <c r="E17" s="9">
        <v>43714</v>
      </c>
      <c r="F17" s="9">
        <v>43715</v>
      </c>
      <c r="G17" s="10">
        <v>2</v>
      </c>
      <c r="H17" s="26">
        <f>IF(COUNTA('Seguimiento de proyectos'!$E17,'Seguimiento de proyectos'!$F17)&lt;&gt;2,"",DAYS360('Seguimiento de proyectos'!$E17,'Seguimiento de proyectos'!$F17,FALSE))</f>
        <v>1</v>
      </c>
      <c r="I17" s="27"/>
      <c r="J17" s="9"/>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t="str">
        <f>IFERROR(IF(SeguimientoDeProyectos[Duración real (en días)]=0,"",IF(ABS((SeguimientoDeProyectos[[#This Row],[Duración real (en días)]]-SeguimientoDeProyectos[[#This Row],[Duración estimada (en días)]])/SeguimientoDeProyectos[[#This Row],[Duración estimada (en días)]])&gt;PorcentajeMarca,1,0)),"")</f>
        <v/>
      </c>
      <c r="N17" s="14" t="str">
        <f>IF(COUNTA('Seguimiento de proyectos'!$I17,'Seguimiento de proyectos'!$J17)&lt;&gt;2,"",DAYS360('Seguimiento de proyectos'!$I17,'Seguimiento de proyectos'!$J17,FALSE))</f>
        <v/>
      </c>
      <c r="O17" s="8"/>
    </row>
    <row r="18" spans="1:15" ht="30" customHeight="1" x14ac:dyDescent="0.3">
      <c r="A18" s="41"/>
      <c r="B18" s="8" t="s">
        <v>41</v>
      </c>
      <c r="C18" s="8" t="s">
        <v>29</v>
      </c>
      <c r="D18" s="8" t="s">
        <v>27</v>
      </c>
      <c r="E18" s="9">
        <v>43715</v>
      </c>
      <c r="F18" s="9">
        <v>43718</v>
      </c>
      <c r="G18" s="10">
        <v>5</v>
      </c>
      <c r="H18" s="26">
        <f>IF(COUNTA('Seguimiento de proyectos'!$E18,'Seguimiento de proyectos'!$F18)&lt;&gt;2,"",DAYS360('Seguimiento de proyectos'!$E18,'Seguimiento de proyectos'!$F18,FALSE))</f>
        <v>3</v>
      </c>
      <c r="I18" s="27"/>
      <c r="J18" s="9"/>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t="str">
        <f>IFERROR(IF(SeguimientoDeProyectos[Duración real (en días)]=0,"",IF(ABS((SeguimientoDeProyectos[[#This Row],[Duración real (en días)]]-SeguimientoDeProyectos[[#This Row],[Duración estimada (en días)]])/SeguimientoDeProyectos[[#This Row],[Duración estimada (en días)]])&gt;PorcentajeMarca,1,0)),"")</f>
        <v/>
      </c>
      <c r="N18" s="14" t="str">
        <f>IF(COUNTA('Seguimiento de proyectos'!$I18,'Seguimiento de proyectos'!$J18)&lt;&gt;2,"",DAYS360('Seguimiento de proyectos'!$I18,'Seguimiento de proyectos'!$J18,FALSE))</f>
        <v/>
      </c>
      <c r="O18" s="8"/>
    </row>
    <row r="19" spans="1:15" ht="30" customHeight="1" x14ac:dyDescent="0.3">
      <c r="B19" s="8" t="s">
        <v>46</v>
      </c>
      <c r="C19" s="8" t="s">
        <v>29</v>
      </c>
      <c r="D19" s="8" t="s">
        <v>27</v>
      </c>
      <c r="E19" s="9">
        <v>43715</v>
      </c>
      <c r="F19" s="9">
        <v>43721</v>
      </c>
      <c r="G19" s="10">
        <v>5</v>
      </c>
      <c r="H19" s="26">
        <f>IF(COUNTA('Seguimiento de proyectos'!$E19,'Seguimiento de proyectos'!$F19)&lt;&gt;2,"",DAYS360('Seguimiento de proyectos'!$E19,'Seguimiento de proyectos'!$F19,FALSE))</f>
        <v>6</v>
      </c>
      <c r="I19" s="27"/>
      <c r="J19" s="9"/>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t="str">
        <f>IFERROR(IF(SeguimientoDeProyectos[Duración real (en días)]=0,"",IF(ABS((SeguimientoDeProyectos[[#This Row],[Duración real (en días)]]-SeguimientoDeProyectos[[#This Row],[Duración estimada (en días)]])/SeguimientoDeProyectos[[#This Row],[Duración estimada (en días)]])&gt;PorcentajeMarca,1,0)),"")</f>
        <v/>
      </c>
      <c r="N19" s="14" t="str">
        <f>IF(COUNTA('Seguimiento de proyectos'!$I19,'Seguimiento de proyectos'!$J19)&lt;&gt;2,"",DAYS360('Seguimiento de proyectos'!$I19,'Seguimiento de proyectos'!$J19,FALSE))</f>
        <v/>
      </c>
      <c r="O19" s="8"/>
    </row>
    <row r="20" spans="1:15" ht="48" customHeight="1" x14ac:dyDescent="0.3">
      <c r="B20" s="8" t="s">
        <v>42</v>
      </c>
      <c r="C20" s="8" t="s">
        <v>29</v>
      </c>
      <c r="D20" s="8" t="s">
        <v>27</v>
      </c>
      <c r="E20" s="9">
        <v>43719</v>
      </c>
      <c r="F20" s="9">
        <v>43721</v>
      </c>
      <c r="G20" s="10">
        <v>6</v>
      </c>
      <c r="H20" s="26">
        <f>IF(COUNTA('Seguimiento de proyectos'!$E20,'Seguimiento de proyectos'!$F20)&lt;&gt;2,"",DAYS360('Seguimiento de proyectos'!$E20,'Seguimiento de proyectos'!$F20,FALSE))</f>
        <v>2</v>
      </c>
      <c r="I20" s="27"/>
      <c r="J20" s="9"/>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t="str">
        <f>IFERROR(IF(SeguimientoDeProyectos[Duración real (en días)]=0,"",IF(ABS((SeguimientoDeProyectos[[#This Row],[Duración real (en días)]]-SeguimientoDeProyectos[[#This Row],[Duración estimada (en días)]])/SeguimientoDeProyectos[[#This Row],[Duración estimada (en días)]])&gt;PorcentajeMarca,1,0)),"")</f>
        <v/>
      </c>
      <c r="N20" s="14" t="str">
        <f>IF(COUNTA('Seguimiento de proyectos'!$I20,'Seguimiento de proyectos'!$J20)&lt;&gt;2,"",DAYS360('Seguimiento de proyectos'!$I20,'Seguimiento de proyectos'!$J20,FALSE))</f>
        <v/>
      </c>
      <c r="O20" s="8"/>
    </row>
    <row r="21" spans="1:15" ht="30" customHeight="1" x14ac:dyDescent="0.3">
      <c r="B21" s="8" t="s">
        <v>43</v>
      </c>
      <c r="C21" s="8" t="s">
        <v>29</v>
      </c>
      <c r="D21" s="8" t="s">
        <v>27</v>
      </c>
      <c r="E21" s="9">
        <v>43722</v>
      </c>
      <c r="F21" s="9">
        <v>43725</v>
      </c>
      <c r="G21" s="10">
        <v>7</v>
      </c>
      <c r="H21" s="26">
        <f>IF(COUNTA('Seguimiento de proyectos'!$E21,'Seguimiento de proyectos'!$F21)&lt;&gt;2,"",DAYS360('Seguimiento de proyectos'!$E21,'Seguimiento de proyectos'!$F21,FALSE))</f>
        <v>3</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44</v>
      </c>
      <c r="C22" s="8" t="s">
        <v>29</v>
      </c>
      <c r="D22" s="8" t="s">
        <v>27</v>
      </c>
      <c r="E22" s="9">
        <v>43726</v>
      </c>
      <c r="F22" s="9">
        <v>43729</v>
      </c>
      <c r="G22" s="10">
        <v>6</v>
      </c>
      <c r="H22" s="26">
        <f>IF(COUNTA('Seguimiento de proyectos'!$E22,'Seguimiento de proyectos'!$F22)&lt;&gt;2,"",DAYS360('Seguimiento de proyectos'!$E22,'Seguimiento de proyectos'!$F22,FALSE))</f>
        <v>3</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45</v>
      </c>
      <c r="C23" s="8" t="s">
        <v>31</v>
      </c>
      <c r="D23" s="8" t="s">
        <v>26</v>
      </c>
      <c r="E23" s="9">
        <v>43722</v>
      </c>
      <c r="F23" s="9">
        <v>43725</v>
      </c>
      <c r="G23" s="10">
        <v>4</v>
      </c>
      <c r="H23" s="26">
        <f>IF(COUNTA('Seguimiento de proyectos'!$E23,'Seguimiento de proyectos'!$F23)&lt;&gt;2,"",DAYS360('Seguimiento de proyectos'!$E23,'Seguimiento de proyectos'!$F23,FALSE))</f>
        <v>3</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48</v>
      </c>
      <c r="C24" s="33" t="s">
        <v>50</v>
      </c>
      <c r="D24" s="33" t="s">
        <v>49</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48</v>
      </c>
      <c r="C25" s="33" t="s">
        <v>50</v>
      </c>
      <c r="D25" s="33" t="s">
        <v>49</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48</v>
      </c>
      <c r="C26" s="33" t="s">
        <v>50</v>
      </c>
      <c r="D26" s="33" t="s">
        <v>49</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50</v>
      </c>
      <c r="C5" s="8" t="s">
        <v>25</v>
      </c>
    </row>
    <row r="6" spans="2:3" ht="45" customHeight="1" x14ac:dyDescent="0.3">
      <c r="B6" s="8" t="s">
        <v>29</v>
      </c>
      <c r="C6" s="8" t="s">
        <v>26</v>
      </c>
    </row>
    <row r="7" spans="2:3" ht="30" customHeight="1" x14ac:dyDescent="0.3">
      <c r="B7" s="8" t="s">
        <v>30</v>
      </c>
      <c r="C7" s="8" t="s">
        <v>27</v>
      </c>
    </row>
    <row r="8" spans="2:3" ht="30" customHeight="1" x14ac:dyDescent="0.3">
      <c r="B8" s="25" t="s">
        <v>31</v>
      </c>
      <c r="C8" s="8"/>
    </row>
    <row r="9" spans="2:3" ht="30" customHeight="1" x14ac:dyDescent="0.3">
      <c r="B9" s="8" t="s">
        <v>32</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2019-09-11T00:49:15Z</dcterms:modified>
</cp:coreProperties>
</file>