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enovo\Documents\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47" i="1" l="1"/>
  <c r="L47" i="1"/>
  <c r="K47" i="1" s="1"/>
  <c r="H46" i="1"/>
  <c r="L46" i="1"/>
  <c r="H45" i="1"/>
  <c r="L45" i="1"/>
  <c r="K46" i="1" l="1"/>
  <c r="K45" i="1"/>
  <c r="H44" i="1"/>
  <c r="L44" i="1"/>
  <c r="H38" i="1"/>
  <c r="L38" i="1"/>
  <c r="H37" i="1"/>
  <c r="L37" i="1"/>
  <c r="K37" i="1" s="1"/>
  <c r="H41" i="1"/>
  <c r="L41" i="1"/>
  <c r="H36" i="1"/>
  <c r="L36" i="1"/>
  <c r="H35" i="1"/>
  <c r="L35" i="1"/>
  <c r="L25" i="1"/>
  <c r="L26" i="1"/>
  <c r="L27" i="1"/>
  <c r="L28" i="1"/>
  <c r="L29" i="1"/>
  <c r="L30" i="1"/>
  <c r="L31" i="1"/>
  <c r="L32" i="1"/>
  <c r="L33" i="1"/>
  <c r="L34" i="1"/>
  <c r="L39" i="1"/>
  <c r="L40" i="1"/>
  <c r="L42" i="1"/>
  <c r="L43" i="1"/>
  <c r="L48" i="1"/>
  <c r="L49" i="1"/>
  <c r="L50" i="1"/>
  <c r="L51" i="1"/>
  <c r="L52" i="1"/>
  <c r="L53" i="1"/>
  <c r="K44" i="1" l="1"/>
  <c r="K38" i="1"/>
  <c r="K41" i="1"/>
  <c r="K36" i="1"/>
  <c r="K35" i="1"/>
  <c r="H31" i="1"/>
  <c r="K31" i="1" s="1"/>
  <c r="H40" i="1" l="1"/>
  <c r="K40" i="1" s="1"/>
  <c r="H53" i="1" l="1"/>
  <c r="K53" i="1" s="1"/>
  <c r="H54" i="1"/>
  <c r="L54" i="1"/>
  <c r="H55" i="1"/>
  <c r="L55" i="1"/>
  <c r="H56" i="1"/>
  <c r="L56" i="1"/>
  <c r="H43" i="1"/>
  <c r="H48" i="1"/>
  <c r="H49" i="1"/>
  <c r="H50" i="1"/>
  <c r="H51" i="1"/>
  <c r="H52" i="1"/>
  <c r="H32" i="1"/>
  <c r="H33" i="1"/>
  <c r="H34" i="1"/>
  <c r="H39" i="1"/>
  <c r="H42" i="1"/>
  <c r="H30" i="1"/>
  <c r="H29" i="1"/>
  <c r="K29" i="1" s="1"/>
  <c r="H28" i="1"/>
  <c r="K28" i="1" s="1"/>
  <c r="H27" i="1"/>
  <c r="K27" i="1" s="1"/>
  <c r="H26" i="1"/>
  <c r="K26" i="1" s="1"/>
  <c r="K55" i="1" l="1"/>
  <c r="K54" i="1"/>
  <c r="K52" i="1"/>
  <c r="K51" i="1"/>
  <c r="K43" i="1"/>
  <c r="K56" i="1"/>
  <c r="K50" i="1"/>
  <c r="K49" i="1"/>
  <c r="K48" i="1"/>
  <c r="K30" i="1"/>
  <c r="K42" i="1"/>
  <c r="K39" i="1"/>
  <c r="K34" i="1"/>
  <c r="K33" i="1"/>
  <c r="K32" i="1"/>
  <c r="L10" i="1"/>
  <c r="H25" i="1" l="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<sst xmlns="http://schemas.openxmlformats.org/spreadsheetml/2006/main" count="197" uniqueCount="78">
  <si>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</si>
  <si>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</si>
  <si>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</si>
  <si>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</si>
  <si>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</si>
  <si>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</si>
  <si>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</si>
  <si>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</si>
  <si>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</si>
  <si>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</si>
  <si>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</si>
  <si>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</si>
  <si>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</si>
  <si>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</si>
  <si>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</si>
  <si>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</si>
  <si>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</si>
  <si>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</si>
  <si>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</si>
  <si>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</si>
  <si>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</si>
  <si>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</si>
  <si>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</si>
  <si>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</si>
  <si>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</si>
  <si>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</si>
  <si>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</si>
  <si>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</si>
  <si>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</si>
  <si>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</si>
  <si>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</si>
  <si>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</si>
  <si>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</si>
  <si>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</si>
  <si>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</si>
  <si>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</si>
  <si>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</si>
  <si>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</si>
  <si>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</si>
  <si>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</si>
  <si>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</si>
  <si>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</si>
  <si>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</si>
  <si>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</si>
  <si>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</si>
  <si>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</si>
  <si>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</si>
  <si>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</si>
  <si>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</si>
  <si>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</si>
  <si>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</si>
  <si>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</si>
  <si>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</si>
  <si>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</si>
  <si>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</si>
  <si>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</si>
  <si>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</si>
  <si>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</si>
  <si>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</si>
  <si>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Programación de index</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</si>
  <si>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</si>
  <si>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</si>
  <si>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</si>
  <si>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</si>
  <si>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</si>
  <si>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</si>
  <si>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</si>
  <si>
    <t>Programación de indexAdministrador</t>
  </si>
  <si>
    <t>Programación de alta Usuario</t>
  </si>
  <si>
    <t>Crear Interfaz de Alta Proveedores</t>
  </si>
  <si>
    <t>Programación de indexCliente</t>
  </si>
  <si>
    <t xml:space="preserve">Programación de sesiones para inicio de session en cada pagina </t>
  </si>
  <si>
    <t xml:space="preserve">Programación de logout para cada pagina </t>
  </si>
  <si>
    <t>Programación de Alta Proveedores</t>
  </si>
  <si>
    <t xml:space="preserve">Insercion de Productos a la pagina </t>
  </si>
  <si>
    <t>Paginación en listaModificarProductos</t>
  </si>
  <si>
    <t>Programación de RegistroUsuarioAdm</t>
  </si>
  <si>
    <t>Programacion modificarUsuarioAdm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</si>
</sst>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xf numFmtId="3" fontId="11" fillId="2" borderId="0" xfId="14" applyNumberFormat="1" applyFont="1" applyFill="1" applyBorder="1" applyAlignment="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7">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6"/>
      <tableStyleElement type="headerRow" dxfId="2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57" totalsRowShown="0" headerRowDxfId="24" tableBorderDxfId="23">
  <autoFilter ref="B4:M57">
    <filterColumn colId="1">
      <filters>
        <filter val="Categoría 2"/>
        <filter val="Categoría 4"/>
        <filter val="Categoría 5"/>
      </filters>
    </filterColumn>
  </autoFilter>
  <tableColumns count="12">
    <tableColumn id="1" name="Actividad" dataDxfId="22" dataCellStyle="Texto"/>
    <tableColumn id="2" name="Categoría" dataDxfId="21" dataCellStyle="Texto"/>
    <tableColumn id="3" name="Asignado a" dataDxfId="20" dataCellStyle="Texto"/>
    <tableColumn id="4" name="Estimado_x000a_Inicio" dataDxfId="19" dataCellStyle="Fecha"/>
    <tableColumn id="5" name="Estimado _x000a_Finalización" dataDxfId="18" dataCellStyle="Fecha"/>
    <tableColumn id="6" name="Trabajo estimado (en horas)" dataDxfId="17" dataCellStyle="Números"/>
    <tableColumn id="7" name="Duración estimada (en días)" dataDxfId="16" dataCellStyle="Duración estimada">
      <calculatedColumnFormula>IF(COUNTA('Seguimiento de proyectos'!$E5,'Seguimiento de proyectos'!$F5)&lt;&gt;2,"",DAYS360('Seguimiento de proyectos'!$E5,'Seguimiento de proyectos'!$F5,FALSE))</calculatedColumnFormula>
    </tableColumn>
    <tableColumn id="8" name="Real _x000a_Inicio" dataDxfId="15" dataCellStyle="Inicio real"/>
    <tableColumn id="9" name="Real_x000a_Finalización" dataDxfId="14" dataCellStyle="Fecha"/>
    <tableColumn id="12" name="Icono de bandera para duración real superior o inferior (en días)" dataDxfId="13"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2" dataCellStyle="Columna gris">
      <calculatedColumnFormula>IF(COUNTA('Seguimiento de proyectos'!$I5,'Seguimiento de proyectos'!$J5)&lt;&gt;2,"",DAYS360('Seguimiento de proyectos'!$I5,'Seguimiento de proyectos'!$J5,FALSE))</calculatedColumnFormula>
    </tableColumn>
    <tableColumn id="14" name="Notas" dataDxfId="11"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10" dataDxfId="9" tableBorderDxfId="8" headerRowCellStyle="Título 2" dataCellStyle="Texto">
  <autoFilter ref="B4:C10"/>
  <tableColumns count="2">
    <tableColumn id="1" name="Nombre de categoría" dataDxfId="7" dataCellStyle="Texto"/>
    <tableColumn id="2" name="Nombre del empleado" dataDxfId="6"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57"/>
  <sheetViews>
    <sheetView showGridLines="0" tabSelected="1" zoomScale="71" zoomScaleNormal="71" workbookViewId="0">
      <pane ySplit="4" topLeftCell="A40" activePane="bottomLeft" state="frozen"/>
      <selection pane="bottomLeft" activeCell="B45" sqref="B45"/>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43705</v>
      </c>
      <c r="F5" s="9">
        <f ca="1">TODAY()-5</f>
        <v>43765</v>
      </c>
      <c r="G5" s="10">
        <v>210</v>
      </c>
      <c r="H5" s="11">
        <f ca="1">IF(COUNTA('Seguimiento de proyectos'!$E5,'Seguimiento de proyectos'!$F5)&lt;&gt;2,"",DAYS360('Seguimiento de proyectos'!$E5,'Seguimiento de proyectos'!$F5,FALSE))</f>
        <v>59</v>
      </c>
      <c r="I5" s="12">
        <f ca="1">TODAY()-65</f>
        <v>43705</v>
      </c>
      <c r="J5" s="9">
        <f ca="1">TODAY()</f>
        <v>43770</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43670</v>
      </c>
      <c r="F7" s="9">
        <f ca="1">TODAY()-40</f>
        <v>43730</v>
      </c>
      <c r="G7" s="10">
        <v>500</v>
      </c>
      <c r="H7" s="11">
        <f ca="1">IF(COUNTA('Seguimiento de proyectos'!$E7,'Seguimiento de proyectos'!$F7)&lt;&gt;2,"",DAYS360('Seguimiento de proyectos'!$E7,'Seguimiento de proyectos'!$F7,FALSE))</f>
        <v>58</v>
      </c>
      <c r="I7" s="12">
        <f ca="1">TODAY()-100</f>
        <v>43670</v>
      </c>
      <c r="J7" s="9">
        <f ca="1">TODAY()-27</f>
        <v>43743</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71</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43680</v>
      </c>
      <c r="F11" s="9">
        <f ca="1">TODAY()-50</f>
        <v>43720</v>
      </c>
      <c r="G11" s="10">
        <v>300</v>
      </c>
      <c r="H11" s="11">
        <f ca="1">IF(COUNTA('Seguimiento de proyectos'!$E11,'Seguimiento de proyectos'!$F11)&lt;&gt;2,"",DAYS360('Seguimiento de proyectos'!$E11,'Seguimiento de proyectos'!$F11,FALSE))</f>
        <v>39</v>
      </c>
      <c r="I11" s="12">
        <f ca="1">TODAY()-90</f>
        <v>43680</v>
      </c>
      <c r="J11" s="9">
        <f ca="1">TODAY()-44</f>
        <v>43726</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2"/>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3" t="s">
        <v>44</v>
      </c>
      <c r="C24" s="43" t="s">
        <v>46</v>
      </c>
      <c r="D24" s="43" t="s">
        <v>45</v>
      </c>
      <c r="E24" s="44">
        <v>43718</v>
      </c>
      <c r="F24" s="44">
        <v>43719</v>
      </c>
      <c r="G24" s="45">
        <v>1</v>
      </c>
      <c r="H24" s="46">
        <f>IF(COUNTA('Seguimiento de proyectos'!$E24,'Seguimiento de proyectos'!$F24)&lt;&gt;2,"",DAYS360('Seguimiento de proyectos'!$E24,'Seguimiento de proyectos'!$F24,FALSE))</f>
        <v>1</v>
      </c>
      <c r="I24" s="44">
        <v>43718</v>
      </c>
      <c r="J24" s="44">
        <v>43719</v>
      </c>
      <c r="K24" s="47">
        <f>IFERROR(IF(SeguimientoDeProyectos[Duración real (en días)]=0,"",IF(ABS((SeguimientoDeProyectos[[#This Row],[Duración real (en días)]]-SeguimientoDeProyectos[[#This Row],[Duración estimada (en días)]])/SeguimientoDeProyectos[[#This Row],[Duración estimada (en días)]])&gt;PorcentajeMarca,1,0)),"")</f>
        <v>0</v>
      </c>
      <c r="L24" s="48">
        <f>IF(COUNTA('Seguimiento de proyectos'!$I24,'Seguimiento de proyectos'!$J24)&lt;&gt;2,"",DAYS360('Seguimiento de proyectos'!$I24,'Seguimiento de proyectos'!$J24,FALSE))</f>
        <v>1</v>
      </c>
      <c r="M24" s="8" t="s">
        <v>50</v>
      </c>
    </row>
    <row r="25" spans="1:13" ht="30" customHeight="1" x14ac:dyDescent="0.3">
      <c r="A25" s="34"/>
      <c r="B25" s="43" t="s">
        <v>44</v>
      </c>
      <c r="C25" s="43" t="s">
        <v>46</v>
      </c>
      <c r="D25" s="43" t="s">
        <v>45</v>
      </c>
      <c r="E25" s="44">
        <v>43725</v>
      </c>
      <c r="F25" s="44">
        <v>43725</v>
      </c>
      <c r="G25" s="45">
        <v>1</v>
      </c>
      <c r="H25" s="46">
        <f>IF(COUNTA('Seguimiento de proyectos'!$E25,'Seguimiento de proyectos'!$F25)&lt;&gt;2,"",DAYS360('Seguimiento de proyectos'!$E25,'Seguimiento de proyectos'!$F25,FALSE))</f>
        <v>0</v>
      </c>
      <c r="I25" s="44">
        <v>43725</v>
      </c>
      <c r="J25" s="44">
        <v>43725</v>
      </c>
      <c r="K25" s="47" t="str">
        <f>IFERROR(IF(SeguimientoDeProyectos[Duración real (en días)]=0,"",IF(ABS((SeguimientoDeProyectos[[#This Row],[Duración real (en días)]]-SeguimientoDeProyectos[[#This Row],[Duración estimada (en días)]])/SeguimientoDeProyectos[[#This Row],[Duración estimada (en días)]])&gt;PorcentajeMarca,1,0)),"")</f>
        <v/>
      </c>
      <c r="L25" s="48">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9">
        <v>43733</v>
      </c>
      <c r="J26" s="9">
        <v>43737</v>
      </c>
      <c r="K26" s="41">
        <f>IFERROR(IF(SeguimientoDeProyectos[Duración real (en días)]=0,"",IF(ABS((SeguimientoDeProyectos[[#This Row],[Duración real (en días)]]-SeguimientoDeProyectos[[#This Row],[Duración estimada (en días)]])/SeguimientoDeProyectos[[#This Row],[Duración estimada (en días)]])&gt;PorcentajeMarca,1,0)),"")</f>
        <v>0</v>
      </c>
      <c r="L26" s="26">
        <f>IF(COUNTA('Seguimiento de proyectos'!$I26,'Seguimiento de proyectos'!$J26)&lt;&gt;2,"",DAYS360('Seguimiento de proyectos'!$I26,'Seguimiento de proyectos'!$J26,FALSE))</f>
        <v>4</v>
      </c>
      <c r="M26" s="8" t="s">
        <v>50</v>
      </c>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9">
        <v>43732</v>
      </c>
      <c r="J27" s="9">
        <v>43735</v>
      </c>
      <c r="K27" s="41">
        <f>IFERROR(IF(SeguimientoDeProyectos[Duración real (en días)]=0,"",IF(ABS((SeguimientoDeProyectos[[#This Row],[Duración real (en días)]]-SeguimientoDeProyectos[[#This Row],[Duración estimada (en días)]])/SeguimientoDeProyectos[[#This Row],[Duración estimada (en días)]])&gt;PorcentajeMarca,1,0)),"")</f>
        <v>0</v>
      </c>
      <c r="L27" s="26">
        <f>IF(COUNTA('Seguimiento de proyectos'!$I27,'Seguimiento de proyectos'!$J27)&lt;&gt;2,"",DAYS360('Seguimiento de proyectos'!$I27,'Seguimiento de proyectos'!$J27,FALSE))</f>
        <v>3</v>
      </c>
      <c r="M27" s="8" t="s">
        <v>50</v>
      </c>
    </row>
    <row r="28" spans="1:13" ht="30" customHeight="1" x14ac:dyDescent="0.3">
      <c r="B28" s="38" t="s">
        <v>52</v>
      </c>
      <c r="C28" s="8" t="s">
        <v>26</v>
      </c>
      <c r="D28" s="38" t="s">
        <v>24</v>
      </c>
      <c r="E28" s="9">
        <v>43736</v>
      </c>
      <c r="F28" s="9">
        <v>43740</v>
      </c>
      <c r="G28" s="40">
        <v>3</v>
      </c>
      <c r="H28" s="26">
        <f>IF(COUNTA('Seguimiento de proyectos'!$E28,'Seguimiento de proyectos'!$F28)&lt;&gt;2,"",DAYS360('Seguimiento de proyectos'!$E28,'Seguimiento de proyectos'!$F28,FALSE))</f>
        <v>4</v>
      </c>
      <c r="I28" s="9">
        <v>43736</v>
      </c>
      <c r="J28" s="9">
        <v>43740</v>
      </c>
      <c r="K28" s="41">
        <f>IFERROR(IF(SeguimientoDeProyectos[Duración real (en días)]=0,"",IF(ABS((SeguimientoDeProyectos[[#This Row],[Duración real (en días)]]-SeguimientoDeProyectos[[#This Row],[Duración estimada (en días)]])/SeguimientoDeProyectos[[#This Row],[Duración estimada (en días)]])&gt;PorcentajeMarca,1,0)),"")</f>
        <v>0</v>
      </c>
      <c r="L28" s="26">
        <f>IF(COUNTA('Seguimiento de proyectos'!$I28,'Seguimiento de proyectos'!$J28)&lt;&gt;2,"",DAYS360('Seguimiento de proyectos'!$I28,'Seguimiento de proyectos'!$J28,FALSE))</f>
        <v>4</v>
      </c>
      <c r="M28" s="8" t="s">
        <v>50</v>
      </c>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9">
        <v>43739</v>
      </c>
      <c r="J29" s="9">
        <v>43742</v>
      </c>
      <c r="K29" s="41">
        <f>IFERROR(IF(SeguimientoDeProyectos[Duración real (en días)]=0,"",IF(ABS((SeguimientoDeProyectos[[#This Row],[Duración real (en días)]]-SeguimientoDeProyectos[[#This Row],[Duración estimada (en días)]])/SeguimientoDeProyectos[[#This Row],[Duración estimada (en días)]])&gt;PorcentajeMarca,1,0)),"")</f>
        <v>0</v>
      </c>
      <c r="L29" s="26">
        <f>IF(COUNTA('Seguimiento de proyectos'!$I29,'Seguimiento de proyectos'!$J29)&lt;&gt;2,"",DAYS360('Seguimiento de proyectos'!$I29,'Seguimiento de proyectos'!$J29,FALSE))</f>
        <v>3</v>
      </c>
      <c r="M29" s="8" t="s">
        <v>50</v>
      </c>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9">
        <v>43743</v>
      </c>
      <c r="J30" s="9">
        <v>43752</v>
      </c>
      <c r="K30" s="37">
        <f>IFERROR(IF(SeguimientoDeProyectos[Duración real (en días)]=0,"",IF(ABS((SeguimientoDeProyectos[[#This Row],[Duración real (en días)]]-SeguimientoDeProyectos[[#This Row],[Duración estimada (en días)]])/SeguimientoDeProyectos[[#This Row],[Duración estimada (en días)]])&gt;PorcentajeMarca,1,0)),"")</f>
        <v>0</v>
      </c>
      <c r="L30" s="26">
        <f>IF(COUNTA('Seguimiento de proyectos'!$I30,'Seguimiento de proyectos'!$J30)&lt;&gt;2,"",DAYS360('Seguimiento de proyectos'!$I30,'Seguimiento de proyectos'!$J30,FALSE))</f>
        <v>9</v>
      </c>
      <c r="M30" s="8" t="s">
        <v>50</v>
      </c>
    </row>
    <row r="31" spans="1:13" ht="30" customHeight="1" x14ac:dyDescent="0.3">
      <c r="B31" s="51" t="s">
        <v>68</v>
      </c>
      <c r="C31" s="23" t="s">
        <v>27</v>
      </c>
      <c r="D31" s="38" t="s">
        <v>23</v>
      </c>
      <c r="E31" s="49">
        <v>43739</v>
      </c>
      <c r="F31" s="49">
        <v>43742</v>
      </c>
      <c r="G31" s="53">
        <v>3</v>
      </c>
      <c r="H31" s="35">
        <f>IF(COUNTA('Seguimiento de proyectos'!$E31,'Seguimiento de proyectos'!$F31)&lt;&gt;2,"",DAYS360('Seguimiento de proyectos'!$E31,'Seguimiento de proyectos'!$F31,FALSE))</f>
        <v>3</v>
      </c>
      <c r="I31" s="49">
        <v>43739</v>
      </c>
      <c r="J31" s="49">
        <v>43742</v>
      </c>
      <c r="K31" s="37">
        <f>IFERROR(IF(SeguimientoDeProyectos[Duración real (en días)]=0,"",IF(ABS((SeguimientoDeProyectos[[#This Row],[Duración real (en días)]]-SeguimientoDeProyectos[[#This Row],[Duración estimada (en días)]])/SeguimientoDeProyectos[[#This Row],[Duración estimada (en días)]])&gt;PorcentajeMarca,1,0)),"")</f>
        <v>0</v>
      </c>
      <c r="L31" s="35">
        <f>IF(COUNTA('Seguimiento de proyectos'!$I31,'Seguimiento de proyectos'!$J31)&lt;&gt;2,"",DAYS360('Seguimiento de proyectos'!$I31,'Seguimiento de proyectos'!$J31,FALSE))</f>
        <v>3</v>
      </c>
      <c r="M31" s="8" t="s">
        <v>50</v>
      </c>
    </row>
    <row r="32" spans="1:13" ht="30" customHeight="1" x14ac:dyDescent="0.3">
      <c r="B32" s="38" t="s">
        <v>55</v>
      </c>
      <c r="C32" s="23" t="s">
        <v>27</v>
      </c>
      <c r="D32" s="38" t="s">
        <v>23</v>
      </c>
      <c r="E32" s="9">
        <v>43739</v>
      </c>
      <c r="F32" s="9">
        <v>43742</v>
      </c>
      <c r="G32" s="40">
        <v>3</v>
      </c>
      <c r="H32" s="35">
        <f>IF(COUNTA('Seguimiento de proyectos'!$E32,'Seguimiento de proyectos'!$F32)&lt;&gt;2,"",DAYS360('Seguimiento de proyectos'!$E32,'Seguimiento de proyectos'!$F32,FALSE))</f>
        <v>3</v>
      </c>
      <c r="I32" s="9">
        <v>43739</v>
      </c>
      <c r="J32" s="9">
        <v>43742</v>
      </c>
      <c r="K32" s="37">
        <f>IFERROR(IF(SeguimientoDeProyectos[Duración real (en días)]=0,"",IF(ABS((SeguimientoDeProyectos[[#This Row],[Duración real (en días)]]-SeguimientoDeProyectos[[#This Row],[Duración estimada (en días)]])/SeguimientoDeProyectos[[#This Row],[Duración estimada (en días)]])&gt;PorcentajeMarca,1,0)),"")</f>
        <v>0</v>
      </c>
      <c r="L32" s="26">
        <f>IF(COUNTA('Seguimiento de proyectos'!$I32,'Seguimiento de proyectos'!$J32)&lt;&gt;2,"",DAYS360('Seguimiento de proyectos'!$I32,'Seguimiento de proyectos'!$J32,FALSE))</f>
        <v>3</v>
      </c>
      <c r="M32" s="8" t="s">
        <v>50</v>
      </c>
    </row>
    <row r="33" spans="2:13" ht="30" customHeight="1" x14ac:dyDescent="0.3">
      <c r="B33" s="38" t="s">
        <v>56</v>
      </c>
      <c r="C33" s="23" t="s">
        <v>27</v>
      </c>
      <c r="D33" s="38" t="s">
        <v>23</v>
      </c>
      <c r="E33" s="9">
        <v>43742</v>
      </c>
      <c r="F33" s="9">
        <v>43747</v>
      </c>
      <c r="G33" s="40">
        <v>4</v>
      </c>
      <c r="H33" s="35">
        <f>IF(COUNTA('Seguimiento de proyectos'!$E33,'Seguimiento de proyectos'!$F33)&lt;&gt;2,"",DAYS360('Seguimiento de proyectos'!$E33,'Seguimiento de proyectos'!$F33,FALSE))</f>
        <v>5</v>
      </c>
      <c r="I33" s="9">
        <v>43742</v>
      </c>
      <c r="J33" s="9">
        <v>43747</v>
      </c>
      <c r="K33" s="37">
        <f>IFERROR(IF(SeguimientoDeProyectos[Duración real (en días)]=0,"",IF(ABS((SeguimientoDeProyectos[[#This Row],[Duración real (en días)]]-SeguimientoDeProyectos[[#This Row],[Duración estimada (en días)]])/SeguimientoDeProyectos[[#This Row],[Duración estimada (en días)]])&gt;PorcentajeMarca,1,0)),"")</f>
        <v>0</v>
      </c>
      <c r="L33" s="26">
        <f>IF(COUNTA('Seguimiento de proyectos'!$I33,'Seguimiento de proyectos'!$J33)&lt;&gt;2,"",DAYS360('Seguimiento de proyectos'!$I33,'Seguimiento de proyectos'!$J33,FALSE))</f>
        <v>5</v>
      </c>
      <c r="M33" s="8" t="s">
        <v>50</v>
      </c>
    </row>
    <row r="34" spans="2:13" ht="49.5" x14ac:dyDescent="0.3">
      <c r="B34" s="38" t="s">
        <v>57</v>
      </c>
      <c r="C34" s="23" t="s">
        <v>27</v>
      </c>
      <c r="D34" s="38" t="s">
        <v>23</v>
      </c>
      <c r="E34" s="9">
        <v>43742</v>
      </c>
      <c r="F34" s="9">
        <v>43747</v>
      </c>
      <c r="G34" s="40">
        <v>4</v>
      </c>
      <c r="H34" s="35">
        <f>IF(COUNTA('Seguimiento de proyectos'!$E34,'Seguimiento de proyectos'!$F34)&lt;&gt;2,"",DAYS360('Seguimiento de proyectos'!$E34,'Seguimiento de proyectos'!$F34,FALSE))</f>
        <v>5</v>
      </c>
      <c r="I34" s="9">
        <v>43742</v>
      </c>
      <c r="J34" s="9">
        <v>43747</v>
      </c>
      <c r="K34" s="37">
        <f>IFERROR(IF(SeguimientoDeProyectos[Duración real (en días)]=0,"",IF(ABS((SeguimientoDeProyectos[[#This Row],[Duración real (en días)]]-SeguimientoDeProyectos[[#This Row],[Duración estimada (en días)]])/SeguimientoDeProyectos[[#This Row],[Duración estimada (en días)]])&gt;PorcentajeMarca,1,0)),"")</f>
        <v>0</v>
      </c>
      <c r="L34" s="26">
        <f>IF(COUNTA('Seguimiento de proyectos'!$I34,'Seguimiento de proyectos'!$J34)&lt;&gt;2,"",DAYS360('Seguimiento de proyectos'!$I34,'Seguimiento de proyectos'!$J34,FALSE))</f>
        <v>5</v>
      </c>
      <c r="M34" s="8" t="s">
        <v>50</v>
      </c>
    </row>
    <row r="35" spans="2:13" ht="33" x14ac:dyDescent="0.3">
      <c r="B35" s="38" t="s">
        <v>69</v>
      </c>
      <c r="C35" s="23" t="s">
        <v>26</v>
      </c>
      <c r="D35" s="38" t="s">
        <v>23</v>
      </c>
      <c r="E35" s="49">
        <v>43753</v>
      </c>
      <c r="F35" s="49">
        <v>43755</v>
      </c>
      <c r="G35" s="40">
        <v>2</v>
      </c>
      <c r="H35" s="35">
        <f>IF(COUNTA('Seguimiento de proyectos'!$E35,'Seguimiento de proyectos'!$F35)&lt;&gt;2,"",DAYS360('Seguimiento de proyectos'!$E35,'Seguimiento de proyectos'!$F35,FALSE))</f>
        <v>2</v>
      </c>
      <c r="I35" s="49">
        <v>43753</v>
      </c>
      <c r="J35" s="49">
        <v>43755</v>
      </c>
      <c r="K35" s="37">
        <f>IFERROR(IF(SeguimientoDeProyectos[Duración real (en días)]=0,"",IF(ABS((SeguimientoDeProyectos[[#This Row],[Duración real (en días)]]-SeguimientoDeProyectos[[#This Row],[Duración estimada (en días)]])/SeguimientoDeProyectos[[#This Row],[Duración estimada (en días)]])&gt;PorcentajeMarca,1,0)),"")</f>
        <v>0</v>
      </c>
      <c r="L35" s="54">
        <f>IF(COUNTA('Seguimiento de proyectos'!$I35,'Seguimiento de proyectos'!$J35)&lt;&gt;2,"",DAYS360('Seguimiento de proyectos'!$I35,'Seguimiento de proyectos'!$J35,FALSE))</f>
        <v>2</v>
      </c>
      <c r="M35" s="38"/>
    </row>
    <row r="36" spans="2:13" ht="33" x14ac:dyDescent="0.3">
      <c r="B36" s="38" t="s">
        <v>71</v>
      </c>
      <c r="C36" s="23" t="s">
        <v>27</v>
      </c>
      <c r="D36" s="38" t="s">
        <v>23</v>
      </c>
      <c r="E36" s="49">
        <v>43753</v>
      </c>
      <c r="F36" s="49">
        <v>43756</v>
      </c>
      <c r="G36" s="40">
        <v>3</v>
      </c>
      <c r="H36" s="35">
        <f>IF(COUNTA('Seguimiento de proyectos'!$E36,'Seguimiento de proyectos'!$F36)&lt;&gt;2,"",DAYS360('Seguimiento de proyectos'!$E36,'Seguimiento de proyectos'!$F36,FALSE))</f>
        <v>3</v>
      </c>
      <c r="I36" s="49">
        <v>43753</v>
      </c>
      <c r="J36" s="49">
        <v>43756</v>
      </c>
      <c r="K36" s="37">
        <f>IFERROR(IF(SeguimientoDeProyectos[Duración real (en días)]=0,"",IF(ABS((SeguimientoDeProyectos[[#This Row],[Duración real (en días)]]-SeguimientoDeProyectos[[#This Row],[Duración estimada (en días)]])/SeguimientoDeProyectos[[#This Row],[Duración estimada (en días)]])&gt;PorcentajeMarca,1,0)),"")</f>
        <v>0</v>
      </c>
      <c r="L36" s="54">
        <f>IF(COUNTA('Seguimiento de proyectos'!$I36,'Seguimiento de proyectos'!$J36)&lt;&gt;2,"",DAYS360('Seguimiento de proyectos'!$I36,'Seguimiento de proyectos'!$J36,FALSE))</f>
        <v>3</v>
      </c>
      <c r="M36" s="38"/>
    </row>
    <row r="37" spans="2:13" ht="33" x14ac:dyDescent="0.3">
      <c r="B37" s="38" t="s">
        <v>72</v>
      </c>
      <c r="C37" s="23" t="s">
        <v>27</v>
      </c>
      <c r="D37" s="38" t="s">
        <v>23</v>
      </c>
      <c r="E37" s="49">
        <v>43753</v>
      </c>
      <c r="F37" s="49">
        <v>43756</v>
      </c>
      <c r="G37" s="40">
        <v>3</v>
      </c>
      <c r="H37" s="35">
        <f>IF(COUNTA('Seguimiento de proyectos'!$E37,'Seguimiento de proyectos'!$F37)&lt;&gt;2,"",DAYS360('Seguimiento de proyectos'!$E37,'Seguimiento de proyectos'!$F37,FALSE))</f>
        <v>3</v>
      </c>
      <c r="I37" s="49">
        <v>43753</v>
      </c>
      <c r="J37" s="49">
        <v>43756</v>
      </c>
      <c r="K37" s="37">
        <f>IFERROR(IF(SeguimientoDeProyectos[Duración real (en días)]=0,"",IF(ABS((SeguimientoDeProyectos[[#This Row],[Duración real (en días)]]-SeguimientoDeProyectos[[#This Row],[Duración estimada (en días)]])/SeguimientoDeProyectos[[#This Row],[Duración estimada (en días)]])&gt;PorcentajeMarca,1,0)),"")</f>
        <v>0</v>
      </c>
      <c r="L37" s="54">
        <f>IF(COUNTA('Seguimiento de proyectos'!$I37,'Seguimiento de proyectos'!$J37)&lt;&gt;2,"",DAYS360('Seguimiento de proyectos'!$I37,'Seguimiento de proyectos'!$J37,FALSE))</f>
        <v>3</v>
      </c>
      <c r="M37" s="38"/>
    </row>
    <row r="38" spans="2:13" ht="29.25" customHeight="1" x14ac:dyDescent="0.3">
      <c r="B38" s="38" t="s">
        <v>73</v>
      </c>
      <c r="C38" s="23" t="s">
        <v>27</v>
      </c>
      <c r="D38" s="38" t="s">
        <v>23</v>
      </c>
      <c r="E38" s="9">
        <v>43757</v>
      </c>
      <c r="F38" s="9">
        <v>43760</v>
      </c>
      <c r="G38" s="40">
        <v>2</v>
      </c>
      <c r="H38" s="35">
        <f>IF(COUNTA('Seguimiento de proyectos'!$E38,'Seguimiento de proyectos'!$F38)&lt;&gt;2,"",DAYS360('Seguimiento de proyectos'!$E38,'Seguimiento de proyectos'!$F38,FALSE))</f>
        <v>3</v>
      </c>
      <c r="I38" s="9">
        <v>43757</v>
      </c>
      <c r="J38" s="9">
        <v>43760</v>
      </c>
      <c r="K38" s="37">
        <f>IFERROR(IF(SeguimientoDeProyectos[Duración real (en días)]=0,"",IF(ABS((SeguimientoDeProyectos[[#This Row],[Duración real (en días)]]-SeguimientoDeProyectos[[#This Row],[Duración estimada (en días)]])/SeguimientoDeProyectos[[#This Row],[Duración estimada (en días)]])&gt;PorcentajeMarca,1,0)),"")</f>
        <v>0</v>
      </c>
      <c r="L38" s="54">
        <f>IF(COUNTA('Seguimiento de proyectos'!$I38,'Seguimiento de proyectos'!$J38)&lt;&gt;2,"",DAYS360('Seguimiento de proyectos'!$I38,'Seguimiento de proyectos'!$J38,FALSE))</f>
        <v>3</v>
      </c>
      <c r="M38" s="38"/>
    </row>
    <row r="39" spans="2:13" ht="30" customHeight="1" x14ac:dyDescent="0.3">
      <c r="B39" s="38" t="s">
        <v>58</v>
      </c>
      <c r="C39" s="23" t="s">
        <v>27</v>
      </c>
      <c r="D39" s="38" t="s">
        <v>23</v>
      </c>
      <c r="E39" s="9">
        <v>43757</v>
      </c>
      <c r="F39" s="9">
        <v>43760</v>
      </c>
      <c r="G39" s="40">
        <v>3</v>
      </c>
      <c r="H39" s="35">
        <f>IF(COUNTA('Seguimiento de proyectos'!$E39,'Seguimiento de proyectos'!$F39)&lt;&gt;2,"",DAYS360('Seguimiento de proyectos'!$E39,'Seguimiento de proyectos'!$F39,FALSE))</f>
        <v>3</v>
      </c>
      <c r="I39" s="9">
        <v>43757</v>
      </c>
      <c r="J39" s="9">
        <v>43760</v>
      </c>
      <c r="K39" s="37">
        <f>IFERROR(IF(SeguimientoDeProyectos[Duración real (en días)]=0,"",IF(ABS((SeguimientoDeProyectos[[#This Row],[Duración real (en días)]]-SeguimientoDeProyectos[[#This Row],[Duración estimada (en días)]])/SeguimientoDeProyectos[[#This Row],[Duración estimada (en días)]])&gt;PorcentajeMarca,1,0)),"")</f>
        <v>0</v>
      </c>
      <c r="L39" s="54">
        <f>IF(COUNTA('Seguimiento de proyectos'!$I39,'Seguimiento de proyectos'!$J39)&lt;&gt;2,"",DAYS360('Seguimiento de proyectos'!$I39,'Seguimiento de proyectos'!$J39,FALSE))</f>
        <v>3</v>
      </c>
      <c r="M39" s="38"/>
    </row>
    <row r="40" spans="2:13" ht="30" customHeight="1" x14ac:dyDescent="0.3">
      <c r="B40" s="38" t="s">
        <v>59</v>
      </c>
      <c r="C40" s="23" t="s">
        <v>27</v>
      </c>
      <c r="D40" s="38" t="s">
        <v>23</v>
      </c>
      <c r="E40" s="9">
        <v>43761</v>
      </c>
      <c r="F40" s="9">
        <v>43763</v>
      </c>
      <c r="G40" s="40">
        <v>2</v>
      </c>
      <c r="H40" s="35">
        <f>IF(COUNTA('Seguimiento de proyectos'!$E40,'Seguimiento de proyectos'!$F40)&lt;&gt;2,"",DAYS360('Seguimiento de proyectos'!$E40,'Seguimiento de proyectos'!$F40,FALSE))</f>
        <v>2</v>
      </c>
      <c r="I40" s="9">
        <v>43761</v>
      </c>
      <c r="J40" s="9">
        <v>43769</v>
      </c>
      <c r="K40" s="37">
        <f>IFERROR(IF(SeguimientoDeProyectos[Duración real (en días)]=0,"",IF(ABS((SeguimientoDeProyectos[[#This Row],[Duración real (en días)]]-SeguimientoDeProyectos[[#This Row],[Duración estimada (en días)]])/SeguimientoDeProyectos[[#This Row],[Duración estimada (en días)]])&gt;PorcentajeMarca,1,0)),"")</f>
        <v>1</v>
      </c>
      <c r="L40" s="54">
        <f>IF(COUNTA('Seguimiento de proyectos'!$I40,'Seguimiento de proyectos'!$J40)&lt;&gt;2,"",DAYS360('Seguimiento de proyectos'!$I40,'Seguimiento de proyectos'!$J40,FALSE))</f>
        <v>8</v>
      </c>
      <c r="M40" s="38"/>
    </row>
    <row r="41" spans="2:13" ht="30" customHeight="1" x14ac:dyDescent="0.3">
      <c r="B41" s="38" t="s">
        <v>70</v>
      </c>
      <c r="C41" s="23" t="s">
        <v>27</v>
      </c>
      <c r="D41" s="38" t="s">
        <v>23</v>
      </c>
      <c r="E41" s="9">
        <v>43761</v>
      </c>
      <c r="F41" s="9">
        <v>43763</v>
      </c>
      <c r="G41" s="40">
        <v>2</v>
      </c>
      <c r="H41" s="35">
        <f>IF(COUNTA('Seguimiento de proyectos'!$E41,'Seguimiento de proyectos'!$F41)&lt;&gt;2,"",DAYS360('Seguimiento de proyectos'!$E41,'Seguimiento de proyectos'!$F41,FALSE))</f>
        <v>2</v>
      </c>
      <c r="I41" s="9">
        <v>43761</v>
      </c>
      <c r="J41" s="9">
        <v>43769</v>
      </c>
      <c r="K41" s="37">
        <f>IFERROR(IF(SeguimientoDeProyectos[Duración real (en días)]=0,"",IF(ABS((SeguimientoDeProyectos[[#This Row],[Duración real (en días)]]-SeguimientoDeProyectos[[#This Row],[Duración estimada (en días)]])/SeguimientoDeProyectos[[#This Row],[Duración estimada (en días)]])&gt;PorcentajeMarca,1,0)),"")</f>
        <v>1</v>
      </c>
      <c r="L41" s="54">
        <f>IF(COUNTA('Seguimiento de proyectos'!$I41,'Seguimiento de proyectos'!$J41)&lt;&gt;2,"",DAYS360('Seguimiento de proyectos'!$I41,'Seguimiento de proyectos'!$J41,FALSE))</f>
        <v>8</v>
      </c>
      <c r="M41" s="38"/>
    </row>
    <row r="42" spans="2:13" ht="30" customHeight="1" x14ac:dyDescent="0.3">
      <c r="B42" s="38" t="s">
        <v>67</v>
      </c>
      <c r="C42" s="23" t="s">
        <v>27</v>
      </c>
      <c r="D42" s="38" t="s">
        <v>23</v>
      </c>
      <c r="E42" s="9">
        <v>43761</v>
      </c>
      <c r="F42" s="9">
        <v>43763</v>
      </c>
      <c r="G42" s="40">
        <v>2</v>
      </c>
      <c r="H42" s="35">
        <f>IF(COUNTA('Seguimiento de proyectos'!$E42,'Seguimiento de proyectos'!$F42)&lt;&gt;2,"",DAYS360('Seguimiento de proyectos'!$E42,'Seguimiento de proyectos'!$F42,FALSE))</f>
        <v>2</v>
      </c>
      <c r="I42" s="9">
        <v>43761</v>
      </c>
      <c r="J42" s="9">
        <v>43769</v>
      </c>
      <c r="K42" s="37">
        <f>IFERROR(IF(SeguimientoDeProyectos[Duración real (en días)]=0,"",IF(ABS((SeguimientoDeProyectos[[#This Row],[Duración real (en días)]]-SeguimientoDeProyectos[[#This Row],[Duración estimada (en días)]])/SeguimientoDeProyectos[[#This Row],[Duración estimada (en días)]])&gt;PorcentajeMarca,1,0)),"")</f>
        <v>1</v>
      </c>
      <c r="L42" s="54">
        <f>IF(COUNTA('Seguimiento de proyectos'!$I42,'Seguimiento de proyectos'!$J42)&lt;&gt;2,"",DAYS360('Seguimiento de proyectos'!$I42,'Seguimiento de proyectos'!$J42,FALSE))</f>
        <v>8</v>
      </c>
      <c r="M42" s="38"/>
    </row>
    <row r="43" spans="2:13" ht="30" customHeight="1" x14ac:dyDescent="0.3">
      <c r="B43" s="38" t="s">
        <v>60</v>
      </c>
      <c r="C43" s="23" t="s">
        <v>27</v>
      </c>
      <c r="D43" s="38" t="s">
        <v>23</v>
      </c>
      <c r="E43" s="9">
        <v>43764</v>
      </c>
      <c r="F43" s="9">
        <v>43766</v>
      </c>
      <c r="G43" s="40">
        <v>2</v>
      </c>
      <c r="H43" s="35">
        <f>IF(COUNTA('Seguimiento de proyectos'!$E43,'Seguimiento de proyectos'!$F43)&lt;&gt;2,"",DAYS360('Seguimiento de proyectos'!$E43,'Seguimiento de proyectos'!$F43,FALSE))</f>
        <v>2</v>
      </c>
      <c r="I43" s="9">
        <v>43764</v>
      </c>
      <c r="J43" s="9">
        <v>43769</v>
      </c>
      <c r="K43" s="37">
        <f>IFERROR(IF(SeguimientoDeProyectos[Duración real (en días)]=0,"",IF(ABS((SeguimientoDeProyectos[[#This Row],[Duración real (en días)]]-SeguimientoDeProyectos[[#This Row],[Duración estimada (en días)]])/SeguimientoDeProyectos[[#This Row],[Duración estimada (en días)]])&gt;PorcentajeMarca,1,0)),"")</f>
        <v>1</v>
      </c>
      <c r="L43" s="54">
        <f>IF(COUNTA('Seguimiento de proyectos'!$I43,'Seguimiento de proyectos'!$J43)&lt;&gt;2,"",DAYS360('Seguimiento de proyectos'!$I43,'Seguimiento de proyectos'!$J43,FALSE))</f>
        <v>5</v>
      </c>
      <c r="M43" s="38"/>
    </row>
    <row r="44" spans="2:13" ht="30" customHeight="1" x14ac:dyDescent="0.3">
      <c r="B44" s="38" t="s">
        <v>74</v>
      </c>
      <c r="C44" s="23" t="s">
        <v>26</v>
      </c>
      <c r="D44" s="38" t="s">
        <v>22</v>
      </c>
      <c r="E44" s="9">
        <v>43771</v>
      </c>
      <c r="F44" s="9">
        <v>43775</v>
      </c>
      <c r="G44" s="40">
        <v>6</v>
      </c>
      <c r="H44" s="35">
        <f>IF(COUNTA('Seguimiento de proyectos'!$E44,'Seguimiento de proyectos'!$F44)&lt;&gt;2,"",DAYS360('Seguimiento de proyectos'!$E44,'Seguimiento de proyectos'!$F44,FALSE))</f>
        <v>4</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4" t="str">
        <f>IF(COUNTA('Seguimiento de proyectos'!$I44,'Seguimiento de proyectos'!$J44)&lt;&gt;2,"",DAYS360('Seguimiento de proyectos'!$I44,'Seguimiento de proyectos'!$J44,FALSE))</f>
        <v/>
      </c>
      <c r="M44" s="38"/>
    </row>
    <row r="45" spans="2:13" ht="30" customHeight="1" x14ac:dyDescent="0.3">
      <c r="B45" s="38" t="s">
        <v>75</v>
      </c>
      <c r="C45" s="23" t="s">
        <v>27</v>
      </c>
      <c r="D45" s="38" t="s">
        <v>23</v>
      </c>
      <c r="E45" s="9">
        <v>43771</v>
      </c>
      <c r="F45" s="9">
        <v>43775</v>
      </c>
      <c r="G45" s="40">
        <v>2</v>
      </c>
      <c r="H45" s="35">
        <f>IF(COUNTA('Seguimiento de proyectos'!$E45,'Seguimiento de proyectos'!$F45)&lt;&gt;2,"",DAYS360('Seguimiento de proyectos'!$E45,'Seguimiento de proyectos'!$F45,FALSE))</f>
        <v>4</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4" t="str">
        <f>IF(COUNTA('Seguimiento de proyectos'!$I45,'Seguimiento de proyectos'!$J45)&lt;&gt;2,"",DAYS360('Seguimiento de proyectos'!$I45,'Seguimiento de proyectos'!$J45,FALSE))</f>
        <v/>
      </c>
      <c r="M45" s="38"/>
    </row>
    <row r="46" spans="2:13" ht="30" customHeight="1" x14ac:dyDescent="0.3">
      <c r="B46" s="38" t="s">
        <v>76</v>
      </c>
      <c r="C46" s="23" t="s">
        <v>27</v>
      </c>
      <c r="D46" s="38" t="s">
        <v>23</v>
      </c>
      <c r="E46" s="9">
        <v>43771</v>
      </c>
      <c r="F46" s="9">
        <v>43775</v>
      </c>
      <c r="G46" s="40">
        <v>2</v>
      </c>
      <c r="H46" s="35">
        <f>IF(COUNTA('Seguimiento de proyectos'!$E46,'Seguimiento de proyectos'!$F46)&lt;&gt;2,"",DAYS360('Seguimiento de proyectos'!$E46,'Seguimiento de proyectos'!$F46,FALSE))</f>
        <v>4</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4" t="str">
        <f>IF(COUNTA('Seguimiento de proyectos'!$I46,'Seguimiento de proyectos'!$J46)&lt;&gt;2,"",DAYS360('Seguimiento de proyectos'!$I46,'Seguimiento de proyectos'!$J46,FALSE))</f>
        <v/>
      </c>
      <c r="M46" s="38"/>
    </row>
    <row r="47" spans="2:13" ht="30" customHeight="1" x14ac:dyDescent="0.3">
      <c r="B47" s="38" t="s">
        <v>77</v>
      </c>
      <c r="C47" s="23" t="s">
        <v>27</v>
      </c>
      <c r="D47" s="38" t="s">
        <v>23</v>
      </c>
      <c r="E47" s="9">
        <v>43771</v>
      </c>
      <c r="F47" s="9">
        <v>43775</v>
      </c>
      <c r="G47" s="40">
        <v>2</v>
      </c>
      <c r="H47" s="35">
        <f>IF(COUNTA('Seguimiento de proyectos'!$E47,'Seguimiento de proyectos'!$F47)&lt;&gt;2,"",DAYS360('Seguimiento de proyectos'!$E47,'Seguimiento de proyectos'!$F47,FALSE))</f>
        <v>4</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4" t="str">
        <f>IF(COUNTA('Seguimiento de proyectos'!$I47,'Seguimiento de proyectos'!$J47)&lt;&gt;2,"",DAYS360('Seguimiento de proyectos'!$I47,'Seguimiento de proyectos'!$J47,FALSE))</f>
        <v/>
      </c>
      <c r="M47" s="38"/>
    </row>
    <row r="48" spans="2:13" ht="30" customHeight="1" x14ac:dyDescent="0.3">
      <c r="B48" s="38" t="s">
        <v>61</v>
      </c>
      <c r="C48" s="23" t="s">
        <v>27</v>
      </c>
      <c r="D48" s="38" t="s">
        <v>23</v>
      </c>
      <c r="E48" s="9">
        <v>43764</v>
      </c>
      <c r="F48" s="9">
        <v>43766</v>
      </c>
      <c r="G48" s="40">
        <v>3</v>
      </c>
      <c r="H48" s="35">
        <f>IF(COUNTA('Seguimiento de proyectos'!$E48,'Seguimiento de proyectos'!$F48)&lt;&gt;2,"",DAYS360('Seguimiento de proyectos'!$E48,'Seguimiento de proyectos'!$F48,FALSE))</f>
        <v>2</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54" t="str">
        <f>IF(COUNTA('Seguimiento de proyectos'!$I48,'Seguimiento de proyectos'!$J48)&lt;&gt;2,"",DAYS360('Seguimiento de proyectos'!$I48,'Seguimiento de proyectos'!$J48,FALSE))</f>
        <v/>
      </c>
      <c r="M48" s="38"/>
    </row>
    <row r="49" spans="2:13" ht="30" customHeight="1" x14ac:dyDescent="0.3">
      <c r="B49" s="38" t="s">
        <v>62</v>
      </c>
      <c r="C49" s="23" t="s">
        <v>27</v>
      </c>
      <c r="D49" s="38" t="s">
        <v>23</v>
      </c>
      <c r="E49" s="9">
        <v>43767</v>
      </c>
      <c r="F49" s="9">
        <v>43770</v>
      </c>
      <c r="G49" s="40">
        <v>3</v>
      </c>
      <c r="H49" s="35">
        <f>IF(COUNTA('Seguimiento de proyectos'!$E49,'Seguimiento de proyectos'!$F49)&lt;&gt;2,"",DAYS360('Seguimiento de proyectos'!$E49,'Seguimiento de proyectos'!$F49,FALSE))</f>
        <v>2</v>
      </c>
      <c r="I49" s="36"/>
      <c r="J49" s="39"/>
      <c r="K49" s="37" t="str">
        <f>IFERROR(IF(SeguimientoDeProyectos[Duración real (en días)]=0,"",IF(ABS((SeguimientoDeProyectos[[#This Row],[Duración real (en días)]]-SeguimientoDeProyectos[[#This Row],[Duración estimada (en días)]])/SeguimientoDeProyectos[[#This Row],[Duración estimada (en días)]])&gt;PorcentajeMarca,1,0)),"")</f>
        <v/>
      </c>
      <c r="L49" s="54" t="str">
        <f>IF(COUNTA('Seguimiento de proyectos'!$I49,'Seguimiento de proyectos'!$J49)&lt;&gt;2,"",DAYS360('Seguimiento de proyectos'!$I49,'Seguimiento de proyectos'!$J49,FALSE))</f>
        <v/>
      </c>
      <c r="M49" s="38"/>
    </row>
    <row r="50" spans="2:13" ht="49.5" x14ac:dyDescent="0.3">
      <c r="B50" s="38" t="s">
        <v>63</v>
      </c>
      <c r="C50" s="23" t="s">
        <v>27</v>
      </c>
      <c r="D50" s="38" t="s">
        <v>23</v>
      </c>
      <c r="E50" s="9">
        <v>43771</v>
      </c>
      <c r="F50" s="9">
        <v>43773</v>
      </c>
      <c r="G50" s="40">
        <v>3</v>
      </c>
      <c r="H50" s="35">
        <f>IF(COUNTA('Seguimiento de proyectos'!$E50,'Seguimiento de proyectos'!$F50)&lt;&gt;2,"",DAYS360('Seguimiento de proyectos'!$E50,'Seguimiento de proyectos'!$F50,FALSE))</f>
        <v>2</v>
      </c>
      <c r="I50" s="36"/>
      <c r="J50" s="39"/>
      <c r="K50" s="37" t="str">
        <f>IFERROR(IF(SeguimientoDeProyectos[Duración real (en días)]=0,"",IF(ABS((SeguimientoDeProyectos[[#This Row],[Duración real (en días)]]-SeguimientoDeProyectos[[#This Row],[Duración estimada (en días)]])/SeguimientoDeProyectos[[#This Row],[Duración estimada (en días)]])&gt;PorcentajeMarca,1,0)),"")</f>
        <v/>
      </c>
      <c r="L50" s="54" t="str">
        <f>IF(COUNTA('Seguimiento de proyectos'!$I50,'Seguimiento de proyectos'!$J50)&lt;&gt;2,"",DAYS360('Seguimiento de proyectos'!$I50,'Seguimiento de proyectos'!$J50,FALSE))</f>
        <v/>
      </c>
      <c r="M50" s="38"/>
    </row>
    <row r="51" spans="2:13" ht="30" customHeight="1" x14ac:dyDescent="0.3">
      <c r="B51" s="38" t="s">
        <v>64</v>
      </c>
      <c r="C51" s="23" t="s">
        <v>27</v>
      </c>
      <c r="D51" s="38" t="s">
        <v>23</v>
      </c>
      <c r="E51" s="9">
        <v>43774</v>
      </c>
      <c r="F51" s="9">
        <v>43776</v>
      </c>
      <c r="G51" s="40">
        <v>2</v>
      </c>
      <c r="H51" s="35">
        <f>IF(COUNTA('Seguimiento de proyectos'!$E51,'Seguimiento de proyectos'!$F51)&lt;&gt;2,"",DAYS360('Seguimiento de proyectos'!$E51,'Seguimiento de proyectos'!$F51,FALSE))</f>
        <v>2</v>
      </c>
      <c r="I51" s="36"/>
      <c r="J51" s="39"/>
      <c r="K51" s="37" t="str">
        <f>IFERROR(IF(SeguimientoDeProyectos[Duración real (en días)]=0,"",IF(ABS((SeguimientoDeProyectos[[#This Row],[Duración real (en días)]]-SeguimientoDeProyectos[[#This Row],[Duración estimada (en días)]])/SeguimientoDeProyectos[[#This Row],[Duración estimada (en días)]])&gt;PorcentajeMarca,1,0)),"")</f>
        <v/>
      </c>
      <c r="L51" s="54" t="str">
        <f>IF(COUNTA('Seguimiento de proyectos'!$I51,'Seguimiento de proyectos'!$J51)&lt;&gt;2,"",DAYS360('Seguimiento de proyectos'!$I51,'Seguimiento de proyectos'!$J51,FALSE))</f>
        <v/>
      </c>
      <c r="M51" s="38"/>
    </row>
    <row r="52" spans="2:13" ht="30" customHeight="1" x14ac:dyDescent="0.3">
      <c r="B52" s="38" t="s">
        <v>65</v>
      </c>
      <c r="C52" s="23" t="s">
        <v>27</v>
      </c>
      <c r="D52" s="38" t="s">
        <v>23</v>
      </c>
      <c r="E52" s="9">
        <v>43777</v>
      </c>
      <c r="F52" s="9">
        <v>43780</v>
      </c>
      <c r="G52" s="40">
        <v>3</v>
      </c>
      <c r="H52" s="35">
        <f>IF(COUNTA('Seguimiento de proyectos'!$E52,'Seguimiento de proyectos'!$F52)&lt;&gt;2,"",DAYS360('Seguimiento de proyectos'!$E52,'Seguimiento de proyectos'!$F52,FALSE))</f>
        <v>3</v>
      </c>
      <c r="I52" s="36"/>
      <c r="J52" s="39"/>
      <c r="K52" s="37" t="str">
        <f>IFERROR(IF(SeguimientoDeProyectos[Duración real (en días)]=0,"",IF(ABS((SeguimientoDeProyectos[[#This Row],[Duración real (en días)]]-SeguimientoDeProyectos[[#This Row],[Duración estimada (en días)]])/SeguimientoDeProyectos[[#This Row],[Duración estimada (en días)]])&gt;PorcentajeMarca,1,0)),"")</f>
        <v/>
      </c>
      <c r="L52" s="54" t="str">
        <f>IF(COUNTA('Seguimiento de proyectos'!$I52,'Seguimiento de proyectos'!$J52)&lt;&gt;2,"",DAYS360('Seguimiento de proyectos'!$I52,'Seguimiento de proyectos'!$J52,FALSE))</f>
        <v/>
      </c>
      <c r="M52" s="38"/>
    </row>
    <row r="53" spans="2:13" ht="49.5" x14ac:dyDescent="0.3">
      <c r="B53" s="38" t="s">
        <v>66</v>
      </c>
      <c r="C53" s="23" t="s">
        <v>27</v>
      </c>
      <c r="D53" s="38" t="s">
        <v>23</v>
      </c>
      <c r="E53" s="9">
        <v>43777</v>
      </c>
      <c r="F53" s="9">
        <v>43780</v>
      </c>
      <c r="G53" s="40">
        <v>3</v>
      </c>
      <c r="H53" s="35">
        <f>IF(COUNTA('Seguimiento de proyectos'!$E53,'Seguimiento de proyectos'!$F53)&lt;&gt;2,"",DAYS360('Seguimiento de proyectos'!$E53,'Seguimiento de proyectos'!$F53,FALSE))</f>
        <v>3</v>
      </c>
      <c r="I53" s="36"/>
      <c r="J53" s="39"/>
      <c r="K53" s="37" t="str">
        <f>IFERROR(IF(SeguimientoDeProyectos[Duración real (en días)]=0,"",IF(ABS((SeguimientoDeProyectos[[#This Row],[Duración real (en días)]]-SeguimientoDeProyectos[[#This Row],[Duración estimada (en días)]])/SeguimientoDeProyectos[[#This Row],[Duración estimada (en días)]])&gt;PorcentajeMarca,1,0)),"")</f>
        <v/>
      </c>
      <c r="L53" s="54" t="str">
        <f>IF(COUNTA('Seguimiento de proyectos'!$I53,'Seguimiento de proyectos'!$J53)&lt;&gt;2,"",DAYS360('Seguimiento de proyectos'!$I53,'Seguimiento de proyectos'!$J53,FALSE))</f>
        <v/>
      </c>
      <c r="M53" s="38"/>
    </row>
    <row r="54" spans="2:13" ht="30" customHeight="1" x14ac:dyDescent="0.3">
      <c r="B54" s="38"/>
      <c r="C54" s="23"/>
      <c r="D54" s="38"/>
      <c r="E54" s="49"/>
      <c r="F54" s="49"/>
      <c r="G54" s="40"/>
      <c r="H54" s="35" t="str">
        <f>IF(COUNTA('Seguimiento de proyectos'!$E54,'Seguimiento de proyectos'!$F54)&lt;&gt;2,"",DAYS360('Seguimiento de proyectos'!$E54,'Seguimiento de proyectos'!$F54,FALSE))</f>
        <v/>
      </c>
      <c r="I54" s="36"/>
      <c r="J54" s="39"/>
      <c r="K54" s="37" t="str">
        <f>IFERROR(IF(SeguimientoDeProyectos[Duración real (en días)]=0,"",IF(ABS((SeguimientoDeProyectos[[#This Row],[Duración real (en días)]]-SeguimientoDeProyectos[[#This Row],[Duración estimada (en días)]])/SeguimientoDeProyectos[[#This Row],[Duración estimada (en días)]])&gt;PorcentajeMarca,1,0)),"")</f>
        <v/>
      </c>
      <c r="L54" s="54" t="str">
        <f>IF(COUNTA('Seguimiento de proyectos'!$I54,'Seguimiento de proyectos'!$J54)&lt;&gt;2,"",DAYS360('Seguimiento de proyectos'!$I54,'Seguimiento de proyectos'!$J54,FALSE))</f>
        <v/>
      </c>
      <c r="M54" s="38"/>
    </row>
    <row r="55" spans="2:13" ht="30" customHeight="1" x14ac:dyDescent="0.3">
      <c r="B55" s="38"/>
      <c r="C55" s="23"/>
      <c r="D55" s="38"/>
      <c r="E55" s="49"/>
      <c r="F55" s="49"/>
      <c r="G55" s="40"/>
      <c r="H55" s="35" t="str">
        <f>IF(COUNTA('Seguimiento de proyectos'!$E55,'Seguimiento de proyectos'!$F55)&lt;&gt;2,"",DAYS360('Seguimiento de proyectos'!$E55,'Seguimiento de proyectos'!$F55,FALSE))</f>
        <v/>
      </c>
      <c r="I55" s="36"/>
      <c r="J55" s="39"/>
      <c r="K55" s="37" t="str">
        <f>IFERROR(IF(SeguimientoDeProyectos[Duración real (en días)]=0,"",IF(ABS((SeguimientoDeProyectos[[#This Row],[Duración real (en días)]]-SeguimientoDeProyectos[[#This Row],[Duración estimada (en días)]])/SeguimientoDeProyectos[[#This Row],[Duración estimada (en días)]])&gt;PorcentajeMarca,1,0)),"")</f>
        <v/>
      </c>
      <c r="L55" s="50" t="str">
        <f>IF(COUNTA('Seguimiento de proyectos'!$I55,'Seguimiento de proyectos'!$J55)&lt;&gt;2,"",DAYS360('Seguimiento de proyectos'!$I55,'Seguimiento de proyectos'!$J55,FALSE))</f>
        <v/>
      </c>
      <c r="M55" s="38"/>
    </row>
    <row r="56" spans="2:13" ht="30" customHeight="1" x14ac:dyDescent="0.3">
      <c r="B56" s="38"/>
      <c r="C56" s="23"/>
      <c r="D56" s="38"/>
      <c r="E56" s="49"/>
      <c r="F56" s="49"/>
      <c r="G56" s="40"/>
      <c r="H56" s="35" t="str">
        <f>IF(COUNTA('Seguimiento de proyectos'!$E56,'Seguimiento de proyectos'!$F56)&lt;&gt;2,"",DAYS360('Seguimiento de proyectos'!$E56,'Seguimiento de proyectos'!$F56,FALSE))</f>
        <v/>
      </c>
      <c r="I56" s="36"/>
      <c r="J56" s="39"/>
      <c r="K56" s="37" t="str">
        <f>IFERROR(IF(SeguimientoDeProyectos[Duración real (en días)]=0,"",IF(ABS((SeguimientoDeProyectos[[#This Row],[Duración real (en días)]]-SeguimientoDeProyectos[[#This Row],[Duración estimada (en días)]])/SeguimientoDeProyectos[[#This Row],[Duración estimada (en días)]])&gt;PorcentajeMarca,1,0)),"")</f>
        <v/>
      </c>
      <c r="L56" s="50" t="str">
        <f>IF(COUNTA('Seguimiento de proyectos'!$I56,'Seguimiento de proyectos'!$J56)&lt;&gt;2,"",DAYS360('Seguimiento de proyectos'!$I56,'Seguimiento de proyectos'!$J56,FALSE))</f>
        <v/>
      </c>
      <c r="M56" s="38"/>
    </row>
    <row r="57" spans="2:13" ht="30" customHeight="1" x14ac:dyDescent="0.3">
      <c r="B57" s="51"/>
      <c r="C57" s="51"/>
      <c r="D57" s="51"/>
      <c r="E57" s="52"/>
      <c r="F57" s="52"/>
      <c r="G57" s="53"/>
      <c r="H57" s="35"/>
      <c r="I57" s="27"/>
      <c r="J57" s="30"/>
      <c r="K57" s="28"/>
      <c r="L57" s="32"/>
      <c r="M57" s="29"/>
    </row>
  </sheetData>
  <conditionalFormatting sqref="L10:L25 L35:L47">
    <cfRule type="expression" dxfId="4" priority="26">
      <formula>(ABS((L10-H10))/H10)&gt;PorcentajeMarca</formula>
    </cfRule>
  </conditionalFormatting>
  <conditionalFormatting sqref="L5:L7">
    <cfRule type="expression" dxfId="3" priority="28">
      <formula>(ABS((L5-H5))/H5)&gt;PorcentajeMarca</formula>
    </cfRule>
  </conditionalFormatting>
  <conditionalFormatting sqref="L8">
    <cfRule type="expression" dxfId="2" priority="18">
      <formula>(ABS((L8-H8))/H8)&gt;PorcentajeMarca</formula>
    </cfRule>
  </conditionalFormatting>
  <conditionalFormatting sqref="L9">
    <cfRule type="expression" dxfId="1" priority="14">
      <formula>(ABS((L9-H9))/H9)&gt;PorcentajeMarca</formula>
    </cfRule>
  </conditionalFormatting>
  <conditionalFormatting sqref="L48:L54">
    <cfRule type="expression" dxfId="0" priority="1">
      <formula>(ABS((L48-H48))/H48)&gt;PorcentajeMarca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56">
      <formula1>ListaDeCategorías</formula1>
    </dataValidation>
    <dataValidation type="list" allowBlank="1" showInputMessage="1" showErrorMessage="1" error="Seleccione un empleado de la lista o cree un empleado para mostrarlo en esta lista desde la hoja de cálculo de configuración." sqref="D5:D5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0"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81"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 xmlns:xm="http://schemas.microsoft.com/office/excel/2006/main">
          <x14:cfRule type="iconSet" priority="90"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Lenovo</cp:lastModifiedBy>
  <dcterms:created xsi:type="dcterms:W3CDTF">2016-08-03T05:15:41Z</dcterms:created>
  <dcterms:modified xsi:type="dcterms:W3CDTF">2019-11-02T02:54:22Z</dcterms:modified>
</cp:coreProperties>
</file>