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135" windowHeight="8115"/>
  </bookViews>
  <sheets>
    <sheet name="GRAL CONTRATOS 10" sheetId="4" r:id="rId1"/>
    <sheet name="CONTRATOS JURIDICA" sheetId="10" r:id="rId2"/>
    <sheet name="Hoja1" sheetId="5" r:id="rId3"/>
    <sheet name="RESERVA2010" sheetId="6" r:id="rId4"/>
    <sheet name="CAUSACIÓN" sheetId="7" r:id="rId5"/>
    <sheet name="SALDOS" sheetId="8" r:id="rId6"/>
    <sheet name="rel" sheetId="9" r:id="rId7"/>
    <sheet name="EMPAL ALCAL" sheetId="11" r:id="rId8"/>
  </sheets>
  <definedNames>
    <definedName name="_xlnm.Print_Titles" localSheetId="0">'GRAL CONTRATOS 10'!$1:$8</definedName>
    <definedName name="_xlnm.Print_Titles" localSheetId="6">rel!$1:$5</definedName>
    <definedName name="_xlnm.Print_Titles" localSheetId="3">RESERVA2010!$1:$4</definedName>
    <definedName name="_xlnm.Print_Titles" localSheetId="5">SALDOS!$1:$3</definedName>
  </definedNames>
  <calcPr calcId="144525"/>
</workbook>
</file>

<file path=xl/calcChain.xml><?xml version="1.0" encoding="utf-8"?>
<calcChain xmlns="http://schemas.openxmlformats.org/spreadsheetml/2006/main">
  <c r="P100" i="11" l="1"/>
  <c r="AB56" i="11"/>
  <c r="AB54" i="11"/>
  <c r="AB41" i="11"/>
  <c r="AF37" i="11"/>
  <c r="AB35" i="11"/>
  <c r="U33" i="11"/>
  <c r="AB30" i="11"/>
  <c r="AB29" i="11"/>
  <c r="AB28" i="11"/>
  <c r="AF23" i="11"/>
  <c r="AB21" i="11"/>
  <c r="AB19" i="11"/>
  <c r="AB18" i="11"/>
  <c r="AB16" i="11"/>
  <c r="AF14" i="11"/>
  <c r="AB12" i="11"/>
  <c r="AB11" i="11"/>
  <c r="AB9" i="11"/>
  <c r="AB8" i="11"/>
  <c r="AB7" i="11"/>
  <c r="AB6" i="11"/>
  <c r="V11" i="4"/>
  <c r="V10" i="4"/>
  <c r="V27" i="4"/>
  <c r="F93" i="4"/>
  <c r="F95" i="4"/>
  <c r="O74" i="4"/>
  <c r="V150" i="4"/>
  <c r="AF88" i="4"/>
  <c r="AA39" i="4"/>
  <c r="I54" i="10"/>
  <c r="I56" i="10"/>
  <c r="X3" i="10"/>
  <c r="B3" i="10"/>
  <c r="O99" i="4"/>
  <c r="Q124" i="4"/>
  <c r="Q126" i="4"/>
  <c r="Q130" i="4"/>
  <c r="Q132" i="4"/>
  <c r="Q137" i="4"/>
  <c r="Q122" i="4"/>
  <c r="O110" i="4"/>
  <c r="O114" i="4"/>
  <c r="O119" i="4"/>
  <c r="O131" i="4"/>
  <c r="AK12" i="4"/>
  <c r="N95" i="4"/>
  <c r="AK44" i="4"/>
  <c r="AK39" i="4"/>
  <c r="AK24" i="4"/>
  <c r="AK25" i="4"/>
  <c r="C3" i="4"/>
  <c r="AK11" i="4"/>
  <c r="AK10" i="4"/>
  <c r="AK9" i="4"/>
  <c r="AK14" i="4"/>
  <c r="AK15" i="4"/>
  <c r="AK16" i="4"/>
  <c r="AK17" i="4"/>
  <c r="AK18" i="4"/>
  <c r="AK19" i="4"/>
  <c r="AK20" i="4"/>
  <c r="AK21" i="4"/>
  <c r="AK22" i="4"/>
  <c r="AK23" i="4"/>
  <c r="AK26" i="4"/>
  <c r="AK27" i="4"/>
  <c r="AK28" i="4"/>
  <c r="AK29" i="4"/>
  <c r="AK30" i="4"/>
  <c r="AK31" i="4"/>
  <c r="AK32" i="4"/>
  <c r="AK33" i="4"/>
  <c r="AK34" i="4"/>
  <c r="AK35" i="4"/>
  <c r="AK36" i="4"/>
  <c r="AK37" i="4"/>
  <c r="AK40" i="4"/>
  <c r="AK13" i="4"/>
  <c r="Y3" i="4"/>
  <c r="AK38" i="4"/>
</calcChain>
</file>

<file path=xl/sharedStrings.xml><?xml version="1.0" encoding="utf-8"?>
<sst xmlns="http://schemas.openxmlformats.org/spreadsheetml/2006/main" count="1267" uniqueCount="356">
  <si>
    <t xml:space="preserve">RELACIÓN CONTRATOS </t>
  </si>
  <si>
    <t>FORMULARIO Nro. 4</t>
  </si>
  <si>
    <t>Hoja _1_de_1</t>
  </si>
  <si>
    <t>No.</t>
  </si>
  <si>
    <t>OBJETO</t>
  </si>
  <si>
    <t>clase contrato</t>
  </si>
  <si>
    <t>CONTRATISTA</t>
  </si>
  <si>
    <t>DISPONIB. PRESUPUESTAL</t>
  </si>
  <si>
    <t xml:space="preserve">FECHA DE FIRMA </t>
  </si>
  <si>
    <t>REGISTRO PRESUPUESTAL</t>
  </si>
  <si>
    <t>F.APROB. DE POLIZAS</t>
  </si>
  <si>
    <t>FECHA DE INICIACIÓN</t>
  </si>
  <si>
    <t>PLAZ CONT</t>
  </si>
  <si>
    <t>VALOR DEL CONTRATO</t>
  </si>
  <si>
    <t>ADICIONES</t>
  </si>
  <si>
    <t xml:space="preserve">FECHA  TERMINACIÓN </t>
  </si>
  <si>
    <t xml:space="preserve">FECHA LIQUIDACIÓN </t>
  </si>
  <si>
    <t xml:space="preserve">RECURSOS </t>
  </si>
  <si>
    <t xml:space="preserve">INTERVENTOR </t>
  </si>
  <si>
    <t xml:space="preserve">TOTAL FINAL </t>
  </si>
  <si>
    <t>NOMBRE</t>
  </si>
  <si>
    <t>NIT</t>
  </si>
  <si>
    <t>NO.</t>
  </si>
  <si>
    <t>FECHA</t>
  </si>
  <si>
    <t>VAL.</t>
  </si>
  <si>
    <t>Nro.</t>
  </si>
  <si>
    <t>VALOR</t>
  </si>
  <si>
    <t>CONTRATO</t>
  </si>
  <si>
    <t>FECH</t>
  </si>
  <si>
    <t>PLAZ</t>
  </si>
  <si>
    <t>VAL</t>
  </si>
  <si>
    <t>TERMANAC.</t>
  </si>
  <si>
    <t xml:space="preserve"> LIQUID.</t>
  </si>
  <si>
    <t>SGP</t>
  </si>
  <si>
    <t>REGALIAS</t>
  </si>
  <si>
    <t>ECOPETROL</t>
  </si>
  <si>
    <t>CREDITO</t>
  </si>
  <si>
    <t xml:space="preserve">GOBERNACIÓN </t>
  </si>
  <si>
    <t xml:space="preserve">R. PROPIOS </t>
  </si>
  <si>
    <t>OTROS</t>
  </si>
  <si>
    <t>N. Radicado</t>
  </si>
  <si>
    <t xml:space="preserve">Dirección </t>
  </si>
  <si>
    <t>tel o cel</t>
  </si>
  <si>
    <t xml:space="preserve">observasión </t>
  </si>
  <si>
    <t>VALOR A PAGAR (CON DTOS)</t>
  </si>
  <si>
    <t>VALOR PAGADO (SIN DTOS) TESO</t>
  </si>
  <si>
    <t>FECHA DE PAGO</t>
  </si>
  <si>
    <t>F. PAGO</t>
  </si>
  <si>
    <t>NESTOR RAUL VERGARA</t>
  </si>
  <si>
    <t>PROCULTURA</t>
  </si>
  <si>
    <t>INFORME</t>
  </si>
  <si>
    <t>COMP. PAGO</t>
  </si>
  <si>
    <t>LIC. CONSTR</t>
  </si>
  <si>
    <t>SOBRETASA</t>
  </si>
  <si>
    <t>ING. DORYAN LOZANO DEVIA</t>
  </si>
  <si>
    <t>VIGENCIA 2010</t>
  </si>
  <si>
    <t>18142,198-4</t>
  </si>
  <si>
    <t>2010-86-320-1869</t>
  </si>
  <si>
    <t>B/. CRISTO REY</t>
  </si>
  <si>
    <t>INFORME DE CONTRATOS  AÑO_10_SEMESTRAL___ANUAL___MES__</t>
  </si>
  <si>
    <t>0179/10</t>
  </si>
  <si>
    <t xml:space="preserve">MANTENIMIENTO CAMINO VEREDAL Y </t>
  </si>
  <si>
    <t>TERMINACIÓN BOXCOULBERT, QUE COMUNICA A LAS VEREDAS PARAÍSO  - CAMPO ALEGRE, MUNICIPIO DE ORITO</t>
  </si>
  <si>
    <t>0089</t>
  </si>
  <si>
    <t>01148</t>
  </si>
  <si>
    <t>106/10</t>
  </si>
  <si>
    <t xml:space="preserve">PAVIMENTACIÓN EN CONCRETO RÍGIDO VIII ETAPA AVENIDA PRINCIPAL MUNICIPIO DE ORITO - PUTUMAYO
</t>
  </si>
  <si>
    <t>UNIÓN TEMPORAL SERGEP–M/ WILSON YOVANI PANTOJA ROSERO</t>
  </si>
  <si>
    <t xml:space="preserve">900.356.833 – 1  </t>
  </si>
  <si>
    <t>00424</t>
  </si>
  <si>
    <t>00425</t>
  </si>
  <si>
    <t>00426</t>
  </si>
  <si>
    <t>11/05/010</t>
  </si>
  <si>
    <t>3</t>
  </si>
  <si>
    <t>HENRY VIVEROS</t>
  </si>
  <si>
    <t xml:space="preserve">BARRIO UNIÓN </t>
  </si>
  <si>
    <t>01295</t>
  </si>
  <si>
    <t>01296</t>
  </si>
  <si>
    <t>01297</t>
  </si>
  <si>
    <t>02046</t>
  </si>
  <si>
    <t>02045</t>
  </si>
  <si>
    <t>208/10</t>
  </si>
  <si>
    <t xml:space="preserve">MANTENIMIENTO (R0CERIA) VÍA ORITO - YARUMO MUNICIPIO DE ORITO </t>
  </si>
  <si>
    <t>ELCIAS IMBACHI MAJE</t>
  </si>
  <si>
    <t>18,144,363-2</t>
  </si>
  <si>
    <t>01212</t>
  </si>
  <si>
    <t>15</t>
  </si>
  <si>
    <t>2010-86-320-1903</t>
  </si>
  <si>
    <t>B. las Colinas</t>
  </si>
  <si>
    <t>3143780588</t>
  </si>
  <si>
    <t>207/10</t>
  </si>
  <si>
    <t>RUBY DEISO LARRAHONDA RENDON</t>
  </si>
  <si>
    <t>01204</t>
  </si>
  <si>
    <t>30</t>
  </si>
  <si>
    <t>2010-86-320-1907</t>
  </si>
  <si>
    <t>B. Los Alpes</t>
  </si>
  <si>
    <t>3107944126</t>
  </si>
  <si>
    <t xml:space="preserve">CONTINUACION CONSTRUCCION CASETA CULTURAL BARRIO SAN CARLOS MUNICIPIO DE ORITO </t>
  </si>
  <si>
    <t>02342</t>
  </si>
  <si>
    <t>02341</t>
  </si>
  <si>
    <t>0226/10</t>
  </si>
  <si>
    <t xml:space="preserve">TERMINACIÓN CASA DE LA CULTURA BARRIO COLOMBIA MUNICIPIO DE ORITO </t>
  </si>
  <si>
    <t>BRAULIO ESTRADA MEDINA</t>
  </si>
  <si>
    <t>4957079-3</t>
  </si>
  <si>
    <t>01886</t>
  </si>
  <si>
    <t>01887</t>
  </si>
  <si>
    <t>11398764-9</t>
  </si>
  <si>
    <t>02616</t>
  </si>
  <si>
    <t>02615</t>
  </si>
  <si>
    <t>2010-86-320-1921</t>
  </si>
  <si>
    <t>la Unión</t>
  </si>
  <si>
    <t>3112621766</t>
  </si>
  <si>
    <t>0227/10</t>
  </si>
  <si>
    <t>MANTENIMIENTO PISO EN CERAMICA, CASA DE LA CULTURA MUNICIPIO DE ORITO -PUTUMAYO</t>
  </si>
  <si>
    <t xml:space="preserve">AGUSTIN ARAGON RUBIO </t>
  </si>
  <si>
    <t>18143015-1</t>
  </si>
  <si>
    <t>01904</t>
  </si>
  <si>
    <t>02617</t>
  </si>
  <si>
    <t>2010-86-320-1937</t>
  </si>
  <si>
    <t>Colombia</t>
  </si>
  <si>
    <t>3203071628</t>
  </si>
  <si>
    <t>0228/10</t>
  </si>
  <si>
    <t xml:space="preserve">ADECUACIÓN (CUBIERTA) PLAZA DE MERCADO MUNICIPAL, MUNICIPIO DE ORITO </t>
  </si>
  <si>
    <t>INTEGRAL LTDA/LINA MARIA SALAZAR</t>
  </si>
  <si>
    <t>846003313-3</t>
  </si>
  <si>
    <t>01883</t>
  </si>
  <si>
    <t>02618</t>
  </si>
  <si>
    <t>ING. FERNANDO POVEDA</t>
  </si>
  <si>
    <t>2010-86-320-1938</t>
  </si>
  <si>
    <t>3208353629</t>
  </si>
  <si>
    <t>0283/10</t>
  </si>
  <si>
    <t>MANTENIMIENTO Y MEJORAMIENTO DE LAS OFICINAS DE TALENTO HUMANO, ALMACEN E INSPECCIÓN DE POLICIA URBANA MUNICIPIO DE ORITO - PUTUMAYO</t>
  </si>
  <si>
    <t xml:space="preserve">ALVARO SANDOVAL PATIÑO </t>
  </si>
  <si>
    <t>10479793-1</t>
  </si>
  <si>
    <t>02172</t>
  </si>
  <si>
    <t>02171</t>
  </si>
  <si>
    <t>2010-86-320-1955</t>
  </si>
  <si>
    <t>LAS ROSAS</t>
  </si>
  <si>
    <t>3125330225</t>
  </si>
  <si>
    <t>0342/10</t>
  </si>
  <si>
    <t>0358/10</t>
  </si>
  <si>
    <t>PAVIMENTACIÓN DE LA ZONA DE PARQUEO DEL TERMINAL DE TRANSPORTE EN EL MUNICIPIO DE ORITO - PUTUMAYO</t>
  </si>
  <si>
    <t>ALIRIO ANDRES CARVAJAL YASNO</t>
  </si>
  <si>
    <t>7729273-1</t>
  </si>
  <si>
    <t>01215</t>
  </si>
  <si>
    <t>01216</t>
  </si>
  <si>
    <t>2010-86-320-1960</t>
  </si>
  <si>
    <t>La Piscina</t>
  </si>
  <si>
    <t>3138308700</t>
  </si>
  <si>
    <t>ALVARO MILTON MONTENEGRO MARTINEZ</t>
  </si>
  <si>
    <t>CONSTRUCCIÓN PUENTE PEATONAL SOBRE EL RIO ORITO, VEREDA EL PARAISO,  DEL MUNICIPIO DE ORITO</t>
  </si>
  <si>
    <t xml:space="preserve">CONSTRUCCION PUENTE PEATONAL SOBRE EL RIO  GUAMUEZ, DE LA VEREDA  CABAÑA DEL GUAMUEZ, </t>
  </si>
  <si>
    <t>CONSTRUCCION PUENTE PEATONAL COLGANTE SOBRE EL RIO ORITO, VEREDA  EL BALSAMO</t>
  </si>
  <si>
    <t>01871</t>
  </si>
  <si>
    <t>16628656-6</t>
  </si>
  <si>
    <t>02067</t>
  </si>
  <si>
    <t>02068</t>
  </si>
  <si>
    <t>02975</t>
  </si>
  <si>
    <t>02976</t>
  </si>
  <si>
    <t xml:space="preserve">RELACIÓN DE CONTRATOS DE OBRA </t>
  </si>
  <si>
    <t xml:space="preserve">VIGENCIA 2010 </t>
  </si>
  <si>
    <t xml:space="preserve">VALOR </t>
  </si>
  <si>
    <t>ADICIÓN</t>
  </si>
  <si>
    <t>CONSTRUCCIÓN PUENTE PEATONAL SOBRE EL RIO ORITO, VEREDA EL PARAISO, CONSTRUCCION PUENTE PEATONAL SOBRE EL RIO  GUAMUEZ, DE LA VEREDA  CABAÑA DEL GUAMUEZ, CONSTRUCCION PUENTE PEATONAL COLGANTE SOBRE EL RIO ORITO, VEREDA  EL BALSAMO  DEL MUNICIPIO DE ORITO</t>
  </si>
  <si>
    <t>Orito, Octubre 25 de 2010</t>
  </si>
  <si>
    <t>Ing. ARISTIDES RENTERIA PERDOMO</t>
  </si>
  <si>
    <t xml:space="preserve">Secretario de Infraestructura Municipal </t>
  </si>
  <si>
    <t>0367/10</t>
  </si>
  <si>
    <t>0372/10</t>
  </si>
  <si>
    <t xml:space="preserve">TERMINACIÓN DEL TANQUE DE ALMACENAMIENTO DEL ACUEDUCTO REGIONAL EL AZUL - FLOR DEL CAMPO - BATERIA CHURUYACO MUNICIPIO DE ORITO </t>
  </si>
  <si>
    <t>INTEGRAL LTDA</t>
  </si>
  <si>
    <t>02683</t>
  </si>
  <si>
    <t>668632001165</t>
  </si>
  <si>
    <t>La Unión</t>
  </si>
  <si>
    <t>3143810437</t>
  </si>
  <si>
    <t>MEJORAMIENTO INFRAESTRUCTURA ESTADIO, CERRAMIENTO ENTORNO CAMPO DE JUEGO ESTADIO MUNICIPAL Y LEVANTAMIENTO DE MURO, MUNICIPIO DE ORITO - PUTUMAYO</t>
  </si>
  <si>
    <t>BURGOS Y PAZ CONSTRUCTORA LTDA/LUIS HERNANDO BURGOS</t>
  </si>
  <si>
    <t xml:space="preserve">900.267.114 – 2 </t>
  </si>
  <si>
    <t>1</t>
  </si>
  <si>
    <t>Marco Fidel Suarez</t>
  </si>
  <si>
    <t>X</t>
  </si>
  <si>
    <t xml:space="preserve">VILLAGARZÓN </t>
  </si>
  <si>
    <t>03126</t>
  </si>
  <si>
    <t>03113</t>
  </si>
  <si>
    <t>03112</t>
  </si>
  <si>
    <t>03087</t>
  </si>
  <si>
    <t>03091</t>
  </si>
  <si>
    <t>03092</t>
  </si>
  <si>
    <t>0403/10</t>
  </si>
  <si>
    <t>ADECUACIÓN Y MEJORAMIENTO CASETA CULTURAL BARRIO EL JARDÍN MUNICIPIO DE ORITO</t>
  </si>
  <si>
    <t>SERVIAPETROL LTDA/RIGOBERTO RUALES MOREANO</t>
  </si>
  <si>
    <t>900338636-0</t>
  </si>
  <si>
    <t>01205</t>
  </si>
  <si>
    <t>B. EL JARDÍN</t>
  </si>
  <si>
    <t>0404/10</t>
  </si>
  <si>
    <t>MANTENIMIENTO DE PISO EN CERAMICA AULA MÚLTIPLE Y ANDÉN SANTA ROSA DEL 35 MUNICIPIO DE ORITO.</t>
  </si>
  <si>
    <t>02743</t>
  </si>
  <si>
    <t>0410/10</t>
  </si>
  <si>
    <t xml:space="preserve">MANTENIMIENTO VÍA EL SABALO EN EL MUNICIPIO DE ORITO </t>
  </si>
  <si>
    <t xml:space="preserve">SERGEP LTDA /WILSON YOVANI PANTOJA ROSERO </t>
  </si>
  <si>
    <t>846004022-1</t>
  </si>
  <si>
    <t>02674</t>
  </si>
  <si>
    <t>2</t>
  </si>
  <si>
    <t>03396</t>
  </si>
  <si>
    <t>03395</t>
  </si>
  <si>
    <t>0430/10</t>
  </si>
  <si>
    <t xml:space="preserve"> Interventoría TECNICA Y ADMINISTRATIVA PARA LA CONSTRUCCIÓN DE LA PRIMERA ETAPA DE LA CASA DE LA INFANCIA Y LA ADOLESCENCIA, MUNICPIO DE ORITO-PUTUMAYO</t>
  </si>
  <si>
    <t>02483</t>
  </si>
  <si>
    <t>ING. ARISTIDES RENTERIA PERDOMO</t>
  </si>
  <si>
    <t>2010-86-320-2002</t>
  </si>
  <si>
    <t>SERVICIOS NARVAEZ ARANDA E.U./JOSE MELANIO NARVAEZ</t>
  </si>
  <si>
    <t>900268925-3</t>
  </si>
  <si>
    <t>02952</t>
  </si>
  <si>
    <t>45</t>
  </si>
  <si>
    <t>2010-86-320-1957</t>
  </si>
  <si>
    <t>4290803</t>
  </si>
  <si>
    <t>798632001238</t>
  </si>
  <si>
    <t>0453/10</t>
  </si>
  <si>
    <t>460/10</t>
  </si>
  <si>
    <t>ADECUACIÓN EN PINTURA PLAZA DE MERCADO Mal MUNICIPIO DE ORITO</t>
  </si>
  <si>
    <t>10</t>
  </si>
  <si>
    <t>0462/10</t>
  </si>
  <si>
    <t>0463/10</t>
  </si>
  <si>
    <t>0465/10</t>
  </si>
  <si>
    <t>CONSTRUCCIÓN DE ALJIBE, JARDÍN INFANTIL VEREDA BUENOS AIRES MUNICIPIO DE ORITO</t>
  </si>
  <si>
    <t xml:space="preserve">ELCIAS IMBACHI MAJE </t>
  </si>
  <si>
    <t>18144363-2</t>
  </si>
  <si>
    <t>2010-86-320-2024</t>
  </si>
  <si>
    <t>V. LA PALMIRA</t>
  </si>
  <si>
    <t>3125193600</t>
  </si>
  <si>
    <t>MANTENIMIENTO EN EL SECTOR DE ALUMBRADO PÚBLICO DEL PARQUE CENTRAL, MUNICIPIO DE ORITO</t>
  </si>
  <si>
    <t>JAVIER ANGEL ROSERO</t>
  </si>
  <si>
    <t xml:space="preserve">18143108-6    </t>
  </si>
  <si>
    <t>02675</t>
  </si>
  <si>
    <t>8</t>
  </si>
  <si>
    <t>BARRIO LA PISCINA</t>
  </si>
  <si>
    <t>03757</t>
  </si>
  <si>
    <t>ESTUDIOS Y DISEÑOS DE ACUEDUCTOS RURALES DE BUENOS AIRES Y SAN ANDRES DEL MUNICIPIO DE ORITO CON EL SISTEMA DE POZOS PROFUNDOS, SE INCLUYE ESTUDIOS GEOELECTRICOS</t>
  </si>
  <si>
    <t>MIGUEL FERNANDO BURBANO MERA</t>
  </si>
  <si>
    <t>18.195.186– 3</t>
  </si>
  <si>
    <t>0466/10</t>
  </si>
  <si>
    <t>JORDAN ALBERTO GUSTIN POLO</t>
  </si>
  <si>
    <t>18195356-9</t>
  </si>
  <si>
    <t>0480/10</t>
  </si>
  <si>
    <t>ESTUDIOS Y DISEÑOS DE ACUEDUCTOS LIBANO Y SAN JUAN DE LAS PALMERAS DEL MUNICIPIO DE ORITO CON EL SISTEMA DE POZOS PROFUNDOS, SE INCLUYE ESTUDIOS GEOELECTRICOS</t>
  </si>
  <si>
    <t>ESTUDIOS Y DISEÑOS DE ACUEDUCTOS DE SIBERIA  DEL MUNICIPIO DE ORITO CON EL SISTEMA DE POZOS PROFUNDOS, SE INCLUYE ESTUDIOS GEOELECTRICOS</t>
  </si>
  <si>
    <t xml:space="preserve">JAVIER GUSTAVO OSPINA </t>
  </si>
  <si>
    <t>79591097-6</t>
  </si>
  <si>
    <t>03090</t>
  </si>
  <si>
    <t>02662</t>
  </si>
  <si>
    <t>CONSTRUCCIÓN BOXCOULBERT VÍA PLAYA PARQUE RIO ORITO MUNICIPIO DE ORITO</t>
  </si>
  <si>
    <t>03810</t>
  </si>
  <si>
    <t>03807</t>
  </si>
  <si>
    <t>03809</t>
  </si>
  <si>
    <t>03813</t>
  </si>
  <si>
    <t>03812</t>
  </si>
  <si>
    <t>0513/10</t>
  </si>
  <si>
    <t xml:space="preserve">FORTALECIMIENTO A LA FINCA LA GRANJITA MEDAINTE LA CONSTRUCCIÓN DE INFRAESTRUCTURA PARA EL PROCESAMIENTO DE PIMIENTA EN LA VEREDA ALTAMIRA MUNICIPIO DE ORITO </t>
  </si>
  <si>
    <t>4,957079-3</t>
  </si>
  <si>
    <t>RP</t>
  </si>
  <si>
    <t>`03390</t>
  </si>
  <si>
    <t>04104</t>
  </si>
  <si>
    <t>2010-86-320-2048</t>
  </si>
  <si>
    <t>B. LA UNIÓN</t>
  </si>
  <si>
    <t xml:space="preserve">MUNICIPIO DE ORITO </t>
  </si>
  <si>
    <t>CONTRATOS PARA RESERVA PARA 2011</t>
  </si>
  <si>
    <t>V/PARA RESERVA</t>
  </si>
  <si>
    <t>04053</t>
  </si>
  <si>
    <t>03675</t>
  </si>
  <si>
    <t>03131</t>
  </si>
  <si>
    <r>
      <t xml:space="preserve">CONTRATOS PARA CAUSAR </t>
    </r>
    <r>
      <rPr>
        <i/>
        <sz val="12"/>
        <rFont val="Arial"/>
        <family val="2"/>
      </rPr>
      <t>diciembre 31 de 2010</t>
    </r>
  </si>
  <si>
    <t>SALDOS DE LOS CONTRATOS DE OBRA VIGENCIA 2010</t>
  </si>
  <si>
    <t>SALDOS</t>
  </si>
  <si>
    <t>02616    02615</t>
  </si>
  <si>
    <t>02975  02976</t>
  </si>
  <si>
    <t>0106/10</t>
  </si>
  <si>
    <t>2010-86-320-2017</t>
  </si>
  <si>
    <t>B/LAS ROSAS</t>
  </si>
  <si>
    <t>3125220225</t>
  </si>
  <si>
    <t>2010-86-320-2025</t>
  </si>
  <si>
    <t>4291082</t>
  </si>
  <si>
    <t>Colón pmayo</t>
  </si>
  <si>
    <t>4251767</t>
  </si>
  <si>
    <t>SERVIAMPETROL LTDA/RIGOBERTO RUALES MOREANO</t>
  </si>
  <si>
    <t>01881</t>
  </si>
  <si>
    <t>02718</t>
  </si>
  <si>
    <t>7 SALDO</t>
  </si>
  <si>
    <t>SALDO 84</t>
  </si>
  <si>
    <t>488/10</t>
  </si>
  <si>
    <t>CONSTRUCCIÓN DE BODEGA PARA PILADORA DE ARROZ VEREDA EL PARAISO MUNICIPIO DE ORITO.</t>
  </si>
  <si>
    <t>UT Y&amp;J CONSTRUCCIÓN BODEGA PILADORA DE ARROZ</t>
  </si>
  <si>
    <t>800,102,896-2</t>
  </si>
  <si>
    <t>CONV. 017/10</t>
  </si>
  <si>
    <t>846,001,794-3</t>
  </si>
  <si>
    <t>CORPORACIÓN CRECER AMAZONIA/MARLON YOVANNI COLMENARES  VELOSA</t>
  </si>
  <si>
    <t>0363/10</t>
  </si>
  <si>
    <t>MANTENIMIENTO E INSTALACIÓN A TODO COSTO DEL SISTEMA ELECTRICO INTERNO EN MEDIA Y BAJA DE LA Alcaldía MUNICIPAL DE ORTIO - PUTUMAYO.</t>
  </si>
  <si>
    <t>18143108-</t>
  </si>
  <si>
    <t>0502/10</t>
  </si>
  <si>
    <t>Interventoría PARA LAS OBRAS DE LOS SECTORES DE EDUCACIÓN AGUA POTABLE Y SANEAMIENTO BÁSICO VIGENCIA AÑO 2010, MUNICIPIO DE ORITO</t>
  </si>
  <si>
    <t>846,003,313-3</t>
  </si>
  <si>
    <t>0464/10</t>
  </si>
  <si>
    <t>CONTINUACIÓN TERCERA ETAPA ACUEDCUCTO REGIONAL INTERVEREDAL LUZÓN PALESTINA, MUNICIPIO DE ORITO.</t>
  </si>
  <si>
    <t>0503/10</t>
  </si>
  <si>
    <t>ACTUALIZACIÓN DE ESTUDIOS Y DISEÑOS. CONSTRUCCIÓN DE LA RED ALCANTARILLADO Y PLANTA DE TRATAMIENTO DE AGUAS RESIDUALES DE LA VEREDA EL YARUMO - LA CRISTALINA DE ORITO PUTUMAYO</t>
  </si>
  <si>
    <t>CONSORCIO ALCANTARILLADO RURAL ORITO /JHON MARLIO SAAVEDRA VARGAS</t>
  </si>
  <si>
    <t>900403358-6</t>
  </si>
  <si>
    <t>0481/10</t>
  </si>
  <si>
    <t>CONSTRUCCIÓN DE LA PRIMERA ETAPA DE LA CASA DE LA INFANCIA Y LA ADOLESCENCIA EN EL MUNICIPIO DE ORITO-PUTUMAYO</t>
  </si>
  <si>
    <t>CONSORCIO CASA DE LA INFANCIA DE ORITO /ORLANDO GUTIERREZ ESPINOZA</t>
  </si>
  <si>
    <t>900399870-9</t>
  </si>
  <si>
    <t>CONVENIO DE COOPERACIÓN ES AUNAR ESFUERZOS ENTRE LAS PARTES PARA IMPULSAR ACTIVIDADES CONJUNTAS PARA LA COFINANCIACIÓN Y EJECUCIÓN DEL PROGRAMA INFRAESTRUCTURA EDUCATIVA (A TRAVÉS DE LA EJECUCIÓN DE LOS PROYECTOS DE MANTENIMIENTOS, AMPLIACIONES, REPARACIONES, ADECUACIONES, TERMINACIONES Y CONSTRUCCIÓN DE INFRAESTRUCTURA NUEVA  EN INSTITUCIONES URBANAS Y RURALES  MUNICIPIO DE ORITO – PUTUMAYO</t>
  </si>
  <si>
    <t xml:space="preserve">Saldos/municipio </t>
  </si>
  <si>
    <t>4</t>
  </si>
  <si>
    <t>5</t>
  </si>
  <si>
    <t>6</t>
  </si>
  <si>
    <t>7</t>
  </si>
  <si>
    <t>11</t>
  </si>
  <si>
    <t>12</t>
  </si>
  <si>
    <t>CONTINUACIÓN TERCERA ETAPA ACUEDUCTO REGIONAL INTERVEREDAL LUZÓN - PALESTINA - MUNICIPIO DE ORITO, DEPARTAMENTO DEL PUTUMAYO</t>
  </si>
  <si>
    <t>OBRA</t>
  </si>
  <si>
    <t>02193</t>
  </si>
  <si>
    <t>03811</t>
  </si>
  <si>
    <t>90</t>
  </si>
  <si>
    <t>00554</t>
  </si>
  <si>
    <t>01244</t>
  </si>
  <si>
    <t>2010-86-320-1992</t>
  </si>
  <si>
    <t>CONSTRUCCION BODEGA PARA PILADORA DE ARROZ, VEREDA EL PARAÍSO , EN EL MUNICIPIO DE ORITO - PUTUMAYO</t>
  </si>
  <si>
    <t>UNIÓN TEMPORAL Y&amp;J CONSTRUCCION BODEGA PARA PILADORA DE ARROZ</t>
  </si>
  <si>
    <t>900404577-7</t>
  </si>
  <si>
    <t>02974</t>
  </si>
  <si>
    <t>04062</t>
  </si>
  <si>
    <t xml:space="preserve">RELACION DE CONTRATOS </t>
  </si>
  <si>
    <t>VIGENCIA  2010</t>
  </si>
  <si>
    <t>VIGENCIA  2011</t>
  </si>
  <si>
    <t>RECURSOS</t>
  </si>
  <si>
    <t>INTERVENTORIA</t>
  </si>
  <si>
    <t>PAGOS</t>
  </si>
  <si>
    <t xml:space="preserve">ANTICIPO </t>
  </si>
  <si>
    <t>PARCIAL</t>
  </si>
  <si>
    <t>FINAL</t>
  </si>
  <si>
    <t>SERGEP - M /WILSON YOVANI PANTOJA</t>
  </si>
  <si>
    <t>ADIC AL 0106/10</t>
  </si>
  <si>
    <t>MANTENIMIENTO CAMINO VEREDAL PARAISO - CAMPO ALEGRE</t>
  </si>
  <si>
    <t>S.G.P.</t>
  </si>
  <si>
    <t>ING. FERNANDO POVEDA GARCIA</t>
  </si>
  <si>
    <t xml:space="preserve">S.G.P. </t>
  </si>
  <si>
    <t>ESTAMPILLA PRO CULTURA</t>
  </si>
  <si>
    <t>PROPIOS</t>
  </si>
  <si>
    <t>SALDO AL MPIO $184</t>
  </si>
  <si>
    <t>S.G.P</t>
  </si>
  <si>
    <t>S.G.P. CULTURA</t>
  </si>
  <si>
    <t>FERNANDO POVEDA GARCIA</t>
  </si>
  <si>
    <t>SALDO AL MPIO  $25,013,013</t>
  </si>
  <si>
    <t>SALDO AL MPIO $11</t>
  </si>
  <si>
    <t>INTEGRAL LTDA/LINA MARIA SALAZAR VALENCIA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</si>
</sst>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 #,##0_ ;_ * \-#,##0_ ;_ * &quot;-&quot;??_ ;_ @_ "/>
    <numFmt numFmtId="165" formatCode="_(* #,##0.0_);_(* \(#,##0.0\);_(* &quot;-&quot;??_);_(@_)"/>
    <numFmt numFmtId="166" formatCode="_(* #,##0_);_(* \(#,##0\);_(* &quot;-&quot;??_);_(@_)"/>
    <numFmt numFmtId="167" formatCode="_ * #,##0.00_ ;_ * \-#,##0.00_ ;_ * &quot;-&quot;??_ ;_ @_ "/>
    <numFmt numFmtId="168" formatCode="_(* #,##0.0_);_(* \(#,##0.0\);_(* &quot;-&quot;?_);_(@_)"/>
  </numFmts>
  <fonts count="19" x14ac:knownFonts="1">
    <font>
      <sz val="11"/>
      <color theme="1"/>
      <name val="Calibri"/>
      <family val="2"/>
      <scheme val="minor"/>
    </font>
    <font>
      <sz val="11"/>
      <color theme="1"/>
      <name val="Calibri"/>
      <family val="2"/>
      <scheme val="minor"/>
    </font>
    <font>
      <sz val="10"/>
      <name val="Arial"/>
      <family val="2"/>
    </font>
    <font>
      <sz val="11"/>
      <name val="Arial"/>
      <family val="2"/>
    </font>
    <font>
      <sz val="14"/>
      <name val="Arial"/>
      <family val="2"/>
    </font>
    <font>
      <b/>
      <sz val="11"/>
      <name val="Arial"/>
      <family val="2"/>
    </font>
    <font>
      <sz val="10"/>
      <color theme="1"/>
      <name val="Arial"/>
      <family val="2"/>
    </font>
    <font>
      <sz val="11"/>
      <color theme="1"/>
      <name val="Arial"/>
      <family val="2"/>
    </font>
    <font>
      <sz val="8"/>
      <name val="Arial"/>
      <family val="2"/>
    </font>
    <font>
      <sz val="8"/>
      <color theme="1"/>
      <name val="Arial"/>
      <family val="2"/>
    </font>
    <font>
      <sz val="7"/>
      <name val="Arial"/>
      <family val="2"/>
    </font>
    <font>
      <sz val="12"/>
      <name val="Arial"/>
      <family val="2"/>
    </font>
    <font>
      <sz val="12"/>
      <color theme="1"/>
      <name val="Arial"/>
      <family val="2"/>
    </font>
    <font>
      <sz val="20"/>
      <name val="Arial"/>
      <family val="2"/>
    </font>
    <font>
      <i/>
      <sz val="20"/>
      <name val="Arial"/>
      <family val="2"/>
    </font>
    <font>
      <b/>
      <sz val="10"/>
      <name val="Arial"/>
      <family val="2"/>
    </font>
    <font>
      <i/>
      <sz val="12"/>
      <name val="Arial"/>
      <family val="2"/>
    </font>
    <font>
      <b/>
      <sz val="14"/>
      <name val="Arial"/>
      <family val="2"/>
    </font>
    <font>
      <b/>
      <sz val="10"/>
      <color rgb="FF000000"/>
      <name val="Arial"/>
      <family val="2"/>
    </font>
  </fonts>
  <fills count="23">
    <fill>
      <patternFill patternType="none"/>
    </fill>
    <fill>
      <patternFill patternType="gray125"/>
    </fill>
    <fill>
      <patternFill patternType="solid">
        <fgColor indexed="46"/>
        <bgColor indexed="64"/>
      </patternFill>
    </fill>
    <fill>
      <patternFill patternType="solid">
        <fgColor indexed="13"/>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47"/>
        <bgColor indexed="64"/>
      </patternFill>
    </fill>
    <fill>
      <patternFill patternType="solid">
        <fgColor indexed="53"/>
        <bgColor indexed="64"/>
      </patternFill>
    </fill>
    <fill>
      <patternFill patternType="solid">
        <fgColor indexed="43"/>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637">
    <xf numFmtId="0" fontId="0" fillId="0" borderId="0" xfId="0"/>
    <xf numFmtId="0" fontId="2" fillId="0" borderId="0" xfId="0" applyFont="1"/>
    <xf numFmtId="0" fontId="2" fillId="0" borderId="1" xfId="0" applyFont="1" applyBorder="1" applyAlignment="1">
      <alignment horizontal="centerContinuous" vertical="center"/>
    </xf>
    <xf numFmtId="0" fontId="2" fillId="3" borderId="1" xfId="0" applyFont="1" applyFill="1" applyBorder="1"/>
    <xf numFmtId="0" fontId="2" fillId="4" borderId="1" xfId="0" applyFont="1" applyFill="1" applyBorder="1"/>
    <xf numFmtId="0" fontId="2" fillId="5" borderId="1" xfId="0" applyFont="1" applyFill="1" applyBorder="1"/>
    <xf numFmtId="0" fontId="2" fillId="6" borderId="1" xfId="0" applyFont="1" applyFill="1" applyBorder="1"/>
    <xf numFmtId="0" fontId="2" fillId="7" borderId="1" xfId="0" applyFont="1" applyFill="1" applyBorder="1"/>
    <xf numFmtId="0" fontId="2" fillId="8" borderId="1" xfId="0" applyFont="1" applyFill="1" applyBorder="1"/>
    <xf numFmtId="0" fontId="2" fillId="9" borderId="1" xfId="0" applyFont="1" applyFill="1" applyBorder="1"/>
    <xf numFmtId="0" fontId="2" fillId="0" borderId="1" xfId="0" applyFont="1" applyFill="1" applyBorder="1"/>
    <xf numFmtId="0" fontId="2" fillId="0" borderId="0" xfId="0" applyFont="1" applyFill="1"/>
    <xf numFmtId="0" fontId="2" fillId="0" borderId="1" xfId="0" applyFont="1" applyBorder="1"/>
    <xf numFmtId="0" fontId="2" fillId="10" borderId="0" xfId="0" applyFont="1" applyFill="1"/>
    <xf numFmtId="43" fontId="2" fillId="0" borderId="0" xfId="1" applyFont="1"/>
    <xf numFmtId="0" fontId="2" fillId="0" borderId="1" xfId="0" applyFont="1" applyBorder="1" applyAlignment="1">
      <alignment horizontal="center" vertical="center"/>
    </xf>
    <xf numFmtId="0" fontId="5" fillId="0" borderId="1" xfId="0" applyFont="1" applyBorder="1" applyAlignment="1">
      <alignment horizontal="center"/>
    </xf>
    <xf numFmtId="0" fontId="2" fillId="10" borderId="1" xfId="0" applyFont="1" applyFill="1" applyBorder="1" applyAlignment="1">
      <alignment horizontal="center"/>
    </xf>
    <xf numFmtId="0" fontId="2" fillId="0" borderId="1" xfId="0" applyFont="1" applyBorder="1" applyAlignment="1">
      <alignment horizontal="centerContinuous"/>
    </xf>
    <xf numFmtId="0" fontId="2" fillId="0" borderId="1" xfId="0" applyFont="1" applyFill="1" applyBorder="1" applyAlignment="1">
      <alignment horizontal="centerContinuous"/>
    </xf>
    <xf numFmtId="0" fontId="2" fillId="0" borderId="1" xfId="0" applyFont="1" applyBorder="1" applyAlignment="1"/>
    <xf numFmtId="0" fontId="2" fillId="10" borderId="1" xfId="0" applyFont="1" applyFill="1" applyBorder="1" applyAlignment="1">
      <alignment horizontal="centerContinuous"/>
    </xf>
    <xf numFmtId="0" fontId="2" fillId="0" borderId="1" xfId="0" applyFont="1" applyBorder="1" applyAlignment="1">
      <alignment horizontal="left"/>
    </xf>
    <xf numFmtId="164" fontId="2" fillId="0" borderId="1" xfId="0" applyNumberFormat="1" applyFont="1" applyBorder="1" applyAlignment="1">
      <alignment horizontal="centerContinuous"/>
    </xf>
    <xf numFmtId="0" fontId="2" fillId="0" borderId="1" xfId="0" applyFont="1" applyBorder="1" applyAlignment="1">
      <alignment horizontal="left"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2" fillId="11" borderId="1" xfId="0" applyFont="1" applyFill="1" applyBorder="1"/>
    <xf numFmtId="43" fontId="2" fillId="0" borderId="1" xfId="1" applyFont="1" applyBorder="1"/>
    <xf numFmtId="43" fontId="5" fillId="0" borderId="1" xfId="1" applyFont="1" applyBorder="1" applyAlignment="1">
      <alignment horizontal="center"/>
    </xf>
    <xf numFmtId="43" fontId="5" fillId="0" borderId="1" xfId="1"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wrapText="1"/>
    </xf>
    <xf numFmtId="43" fontId="4" fillId="0" borderId="1" xfId="1" applyFont="1" applyFill="1" applyBorder="1" applyAlignment="1">
      <alignment horizontal="center" wrapText="1"/>
    </xf>
    <xf numFmtId="0" fontId="2" fillId="10" borderId="1" xfId="0" applyFont="1" applyFill="1" applyBorder="1"/>
    <xf numFmtId="43" fontId="3" fillId="0" borderId="1" xfId="1" applyFont="1" applyBorder="1"/>
    <xf numFmtId="43" fontId="3" fillId="0" borderId="1" xfId="1" applyFont="1" applyBorder="1" applyAlignment="1">
      <alignment wrapText="1"/>
    </xf>
    <xf numFmtId="14" fontId="3" fillId="0" borderId="1" xfId="1" applyNumberFormat="1" applyFont="1" applyBorder="1"/>
    <xf numFmtId="43" fontId="3" fillId="0" borderId="1" xfId="1" applyFont="1" applyFill="1" applyBorder="1"/>
    <xf numFmtId="43" fontId="3" fillId="10" borderId="1" xfId="1" applyFont="1" applyFill="1" applyBorder="1"/>
    <xf numFmtId="43" fontId="3" fillId="11" borderId="1" xfId="1" applyFont="1" applyFill="1" applyBorder="1"/>
    <xf numFmtId="43" fontId="3" fillId="0" borderId="0" xfId="1" applyFont="1"/>
    <xf numFmtId="0" fontId="3" fillId="0" borderId="1" xfId="0" applyFont="1" applyBorder="1"/>
    <xf numFmtId="0" fontId="3" fillId="11" borderId="1" xfId="0" applyFont="1" applyFill="1" applyBorder="1"/>
    <xf numFmtId="0" fontId="3" fillId="0" borderId="0" xfId="0" applyFont="1"/>
    <xf numFmtId="0" fontId="3" fillId="10" borderId="1" xfId="0" applyFont="1" applyFill="1" applyBorder="1"/>
    <xf numFmtId="49" fontId="3" fillId="0" borderId="1" xfId="1" applyNumberFormat="1" applyFont="1" applyBorder="1" applyAlignment="1">
      <alignment horizontal="right"/>
    </xf>
    <xf numFmtId="49" fontId="3" fillId="0" borderId="1" xfId="0" applyNumberFormat="1" applyFont="1" applyBorder="1" applyAlignment="1">
      <alignment horizontal="right"/>
    </xf>
    <xf numFmtId="49" fontId="2" fillId="0" borderId="1" xfId="0" applyNumberFormat="1" applyFont="1" applyBorder="1" applyAlignment="1">
      <alignment horizontal="right"/>
    </xf>
    <xf numFmtId="49" fontId="2" fillId="0" borderId="0" xfId="0" applyNumberFormat="1" applyFont="1" applyAlignment="1">
      <alignment horizontal="right"/>
    </xf>
    <xf numFmtId="49" fontId="2" fillId="0" borderId="1" xfId="0" applyNumberFormat="1" applyFont="1" applyBorder="1" applyAlignment="1">
      <alignment horizontal="centerContinuous"/>
    </xf>
    <xf numFmtId="49" fontId="3" fillId="0" borderId="1" xfId="1" applyNumberFormat="1" applyFont="1" applyBorder="1"/>
    <xf numFmtId="49" fontId="3" fillId="0" borderId="1" xfId="0" applyNumberFormat="1" applyFont="1" applyBorder="1"/>
    <xf numFmtId="49" fontId="2" fillId="0" borderId="1" xfId="0" applyNumberFormat="1" applyFont="1" applyBorder="1"/>
    <xf numFmtId="49" fontId="2" fillId="0" borderId="0" xfId="0" applyNumberFormat="1" applyFont="1"/>
    <xf numFmtId="49" fontId="2" fillId="0" borderId="1" xfId="0" applyNumberFormat="1" applyFont="1" applyBorder="1" applyAlignment="1">
      <alignment horizontal="center"/>
    </xf>
    <xf numFmtId="49" fontId="3" fillId="0" borderId="1" xfId="1" applyNumberFormat="1" applyFont="1" applyBorder="1" applyAlignment="1">
      <alignment horizontal="center"/>
    </xf>
    <xf numFmtId="49" fontId="3" fillId="0" borderId="1" xfId="0" applyNumberFormat="1" applyFont="1" applyBorder="1" applyAlignment="1">
      <alignment horizontal="center"/>
    </xf>
    <xf numFmtId="49" fontId="2" fillId="0" borderId="0" xfId="0" applyNumberFormat="1" applyFont="1" applyAlignment="1">
      <alignment horizontal="center"/>
    </xf>
    <xf numFmtId="49" fontId="2" fillId="0" borderId="1" xfId="0" applyNumberFormat="1" applyFont="1" applyFill="1" applyBorder="1"/>
    <xf numFmtId="49" fontId="3" fillId="0" borderId="1" xfId="1" applyNumberFormat="1" applyFont="1" applyBorder="1" applyAlignment="1">
      <alignment horizontal="left" vertical="center"/>
    </xf>
    <xf numFmtId="43" fontId="3" fillId="0" borderId="1" xfId="1" applyFont="1" applyBorder="1" applyAlignment="1">
      <alignment vertical="top" wrapText="1"/>
    </xf>
    <xf numFmtId="43" fontId="3" fillId="0" borderId="1" xfId="1" quotePrefix="1" applyFont="1" applyBorder="1" applyAlignment="1">
      <alignment horizontal="left"/>
    </xf>
    <xf numFmtId="165" fontId="3" fillId="0" borderId="1" xfId="1" applyNumberFormat="1" applyFont="1" applyBorder="1"/>
    <xf numFmtId="49" fontId="3" fillId="0" borderId="1" xfId="1" applyNumberFormat="1" applyFont="1" applyBorder="1" applyAlignment="1">
      <alignment horizontal="center" vertical="center"/>
    </xf>
    <xf numFmtId="43" fontId="3" fillId="0" borderId="1" xfId="1" applyFont="1" applyBorder="1" applyAlignment="1">
      <alignment horizontal="left" vertical="top"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top" wrapText="1"/>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wrapText="1"/>
    </xf>
    <xf numFmtId="43" fontId="2" fillId="0" borderId="1" xfId="1" applyFont="1" applyBorder="1" applyAlignment="1">
      <alignment horizontal="center" vertical="center"/>
    </xf>
    <xf numFmtId="165" fontId="2" fillId="0" borderId="1" xfId="1" applyNumberFormat="1" applyFont="1" applyBorder="1" applyAlignment="1">
      <alignment horizontal="center" vertical="center"/>
    </xf>
    <xf numFmtId="14" fontId="2" fillId="0" borderId="1" xfId="0" applyNumberFormat="1" applyFont="1" applyFill="1" applyBorder="1" applyAlignment="1">
      <alignment horizontal="center" vertical="center" wrapText="1"/>
    </xf>
    <xf numFmtId="43" fontId="2" fillId="0" borderId="1" xfId="1" applyFont="1" applyFill="1" applyBorder="1" applyAlignment="1">
      <alignment horizontal="center" vertical="center" wrapText="1"/>
    </xf>
    <xf numFmtId="165" fontId="2" fillId="5" borderId="1" xfId="1" applyNumberFormat="1" applyFont="1" applyFill="1" applyBorder="1"/>
    <xf numFmtId="165" fontId="2" fillId="3" borderId="1" xfId="1" applyNumberFormat="1" applyFont="1" applyFill="1" applyBorder="1"/>
    <xf numFmtId="165" fontId="2" fillId="4" borderId="1" xfId="1" applyNumberFormat="1" applyFont="1" applyFill="1" applyBorder="1"/>
    <xf numFmtId="165" fontId="2" fillId="6" borderId="1" xfId="1" applyNumberFormat="1" applyFont="1" applyFill="1" applyBorder="1"/>
    <xf numFmtId="165" fontId="2" fillId="7" borderId="1" xfId="1" applyNumberFormat="1" applyFont="1" applyFill="1" applyBorder="1"/>
    <xf numFmtId="165" fontId="2" fillId="8" borderId="1" xfId="1" applyNumberFormat="1" applyFont="1" applyFill="1" applyBorder="1"/>
    <xf numFmtId="165" fontId="2" fillId="9" borderId="1" xfId="1" applyNumberFormat="1" applyFont="1" applyFill="1" applyBorder="1"/>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165" fontId="2" fillId="2" borderId="1" xfId="0" applyNumberFormat="1" applyFont="1" applyFill="1" applyBorder="1" applyAlignment="1">
      <alignment horizontal="center" vertical="center"/>
    </xf>
    <xf numFmtId="0" fontId="2" fillId="2" borderId="1" xfId="0" quotePrefix="1" applyFont="1" applyFill="1" applyBorder="1" applyAlignment="1">
      <alignment horizontal="center" vertical="center"/>
    </xf>
    <xf numFmtId="0" fontId="2" fillId="0" borderId="1" xfId="0" quotePrefix="1" applyFont="1" applyFill="1" applyBorder="1" applyAlignment="1">
      <alignment horizontal="center" vertical="center" wrapText="1"/>
    </xf>
    <xf numFmtId="43" fontId="2" fillId="0" borderId="1" xfId="1" quotePrefix="1" applyFont="1" applyFill="1" applyBorder="1" applyAlignment="1">
      <alignment horizontal="center" vertical="center" wrapText="1"/>
    </xf>
    <xf numFmtId="43" fontId="3" fillId="0" borderId="1" xfId="1" quotePrefix="1" applyFont="1" applyFill="1" applyBorder="1"/>
    <xf numFmtId="43" fontId="3" fillId="0" borderId="1" xfId="1" quotePrefix="1" applyFont="1" applyBorder="1"/>
    <xf numFmtId="14" fontId="3" fillId="0" borderId="1" xfId="1" quotePrefix="1" applyNumberFormat="1" applyFont="1" applyBorder="1"/>
    <xf numFmtId="43" fontId="3" fillId="0" borderId="1" xfId="1" applyNumberFormat="1" applyFont="1" applyBorder="1"/>
    <xf numFmtId="49" fontId="3" fillId="0" borderId="1" xfId="1" applyNumberFormat="1" applyFont="1" applyBorder="1" applyAlignment="1">
      <alignment vertical="center"/>
    </xf>
    <xf numFmtId="14" fontId="3" fillId="0" borderId="1" xfId="1" applyNumberFormat="1" applyFont="1" applyFill="1" applyBorder="1"/>
    <xf numFmtId="14" fontId="3" fillId="0" borderId="1" xfId="1" quotePrefix="1" applyNumberFormat="1" applyFont="1" applyFill="1" applyBorder="1"/>
    <xf numFmtId="49" fontId="3" fillId="0" borderId="1" xfId="1" applyNumberFormat="1" applyFont="1" applyFill="1" applyBorder="1"/>
    <xf numFmtId="43" fontId="3" fillId="0" borderId="1" xfId="1" applyFont="1" applyFill="1" applyBorder="1" applyAlignment="1">
      <alignment horizontal="left" vertical="top" wrapText="1"/>
    </xf>
    <xf numFmtId="43" fontId="3" fillId="0" borderId="1" xfId="1" applyFont="1" applyFill="1" applyBorder="1" applyAlignment="1">
      <alignment wrapText="1"/>
    </xf>
    <xf numFmtId="49" fontId="3" fillId="0" borderId="1" xfId="1" applyNumberFormat="1" applyFont="1" applyFill="1" applyBorder="1" applyAlignment="1">
      <alignment horizontal="center"/>
    </xf>
    <xf numFmtId="49" fontId="3" fillId="0" borderId="1" xfId="1" applyNumberFormat="1" applyFont="1" applyFill="1" applyBorder="1" applyAlignment="1">
      <alignment horizontal="right"/>
    </xf>
    <xf numFmtId="43" fontId="5" fillId="0" borderId="1" xfId="1" applyFont="1" applyFill="1" applyBorder="1" applyAlignment="1">
      <alignment horizontal="center"/>
    </xf>
    <xf numFmtId="43" fontId="5" fillId="0" borderId="1" xfId="1" applyFont="1" applyFill="1" applyBorder="1" applyAlignment="1">
      <alignment horizontal="center" vertical="center"/>
    </xf>
    <xf numFmtId="43" fontId="3" fillId="0" borderId="0" xfId="1" applyFont="1" applyFill="1"/>
    <xf numFmtId="43" fontId="2" fillId="0" borderId="0" xfId="1" applyFont="1" applyAlignment="1">
      <alignment horizontal="center"/>
    </xf>
    <xf numFmtId="43" fontId="2" fillId="0" borderId="0" xfId="1" applyFont="1" applyFill="1"/>
    <xf numFmtId="43" fontId="2" fillId="10" borderId="0" xfId="1" applyFont="1" applyFill="1"/>
    <xf numFmtId="0" fontId="6" fillId="0" borderId="0" xfId="0" applyFont="1"/>
    <xf numFmtId="49" fontId="3" fillId="12" borderId="1" xfId="1" applyNumberFormat="1" applyFont="1" applyFill="1" applyBorder="1" applyAlignment="1">
      <alignment vertical="center"/>
    </xf>
    <xf numFmtId="49" fontId="7" fillId="12" borderId="1" xfId="0" applyNumberFormat="1" applyFont="1" applyFill="1" applyBorder="1" applyAlignment="1">
      <alignment wrapText="1"/>
    </xf>
    <xf numFmtId="43" fontId="3" fillId="12" borderId="1" xfId="1" applyFont="1" applyFill="1" applyBorder="1"/>
    <xf numFmtId="49" fontId="3" fillId="12" borderId="1" xfId="1" applyNumberFormat="1" applyFont="1" applyFill="1" applyBorder="1" applyAlignment="1">
      <alignment horizontal="center"/>
    </xf>
    <xf numFmtId="49" fontId="3" fillId="12" borderId="1" xfId="1" applyNumberFormat="1" applyFont="1" applyFill="1" applyBorder="1" applyAlignment="1">
      <alignment horizontal="right"/>
    </xf>
    <xf numFmtId="43" fontId="5" fillId="12" borderId="1" xfId="1" applyFont="1" applyFill="1" applyBorder="1" applyAlignment="1">
      <alignment horizontal="center"/>
    </xf>
    <xf numFmtId="43" fontId="5" fillId="12" borderId="1" xfId="1" applyFont="1" applyFill="1" applyBorder="1" applyAlignment="1">
      <alignment horizontal="center" vertical="center"/>
    </xf>
    <xf numFmtId="43" fontId="3" fillId="12" borderId="0" xfId="1" applyFont="1" applyFill="1"/>
    <xf numFmtId="43" fontId="3" fillId="12" borderId="1" xfId="1" quotePrefix="1" applyFont="1" applyFill="1" applyBorder="1"/>
    <xf numFmtId="14" fontId="3" fillId="12" borderId="1" xfId="1" applyNumberFormat="1" applyFont="1" applyFill="1" applyBorder="1"/>
    <xf numFmtId="49" fontId="8" fillId="0" borderId="0" xfId="0" applyNumberFormat="1" applyFont="1" applyAlignment="1">
      <alignment vertical="top"/>
    </xf>
    <xf numFmtId="0" fontId="8" fillId="0" borderId="0" xfId="0" applyFont="1"/>
    <xf numFmtId="0" fontId="8" fillId="0" borderId="0" xfId="0" applyFont="1" applyFill="1"/>
    <xf numFmtId="0" fontId="8" fillId="10" borderId="0" xfId="0" applyFont="1" applyFill="1"/>
    <xf numFmtId="0" fontId="8" fillId="0" borderId="1" xfId="0" applyFont="1" applyBorder="1" applyAlignment="1">
      <alignment horizontal="centerContinuous" vertical="center"/>
    </xf>
    <xf numFmtId="0" fontId="8" fillId="10" borderId="1" xfId="0" applyFont="1" applyFill="1" applyBorder="1" applyAlignment="1">
      <alignment horizontal="center" vertical="center" wrapText="1"/>
    </xf>
    <xf numFmtId="0" fontId="8" fillId="0" borderId="1" xfId="0" applyFont="1" applyBorder="1" applyAlignment="1">
      <alignment horizontal="center" vertical="center"/>
    </xf>
    <xf numFmtId="43" fontId="8" fillId="0" borderId="0" xfId="1" applyFont="1" applyFill="1"/>
    <xf numFmtId="43" fontId="8" fillId="0" borderId="1" xfId="1" applyFont="1" applyFill="1" applyBorder="1" applyAlignment="1">
      <alignment horizontal="left" vertical="center" wrapText="1"/>
    </xf>
    <xf numFmtId="43" fontId="8" fillId="0" borderId="1" xfId="1" applyFont="1" applyFill="1" applyBorder="1" applyAlignment="1">
      <alignment vertical="center"/>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43" fontId="8" fillId="0" borderId="1" xfId="1" applyFont="1" applyFill="1" applyBorder="1" applyAlignment="1">
      <alignment horizontal="center" vertical="center" wrapText="1"/>
    </xf>
    <xf numFmtId="0" fontId="8" fillId="0" borderId="1" xfId="0" applyFont="1" applyFill="1" applyBorder="1" applyAlignment="1">
      <alignment horizontal="center" vertical="center" wrapText="1"/>
    </xf>
    <xf numFmtId="166" fontId="8" fillId="0" borderId="1" xfId="1" applyNumberFormat="1" applyFont="1" applyFill="1" applyBorder="1" applyAlignment="1">
      <alignment horizontal="center" vertical="center"/>
    </xf>
    <xf numFmtId="49" fontId="8" fillId="0" borderId="1" xfId="1" applyNumberFormat="1" applyFont="1" applyFill="1" applyBorder="1" applyAlignment="1">
      <alignment horizontal="left" vertical="center"/>
    </xf>
    <xf numFmtId="43" fontId="8" fillId="0" borderId="1" xfId="1" applyFont="1" applyFill="1" applyBorder="1" applyAlignment="1">
      <alignment vertical="center" wrapText="1"/>
    </xf>
    <xf numFmtId="49" fontId="8" fillId="0" borderId="1" xfId="1" applyNumberFormat="1" applyFont="1" applyFill="1" applyBorder="1" applyAlignment="1">
      <alignment vertical="center"/>
    </xf>
    <xf numFmtId="49" fontId="9" fillId="0" borderId="1" xfId="0" applyNumberFormat="1" applyFont="1" applyFill="1" applyBorder="1" applyAlignment="1">
      <alignment vertical="center" wrapText="1"/>
    </xf>
    <xf numFmtId="49" fontId="10" fillId="0" borderId="2" xfId="0" applyNumberFormat="1" applyFont="1" applyBorder="1" applyAlignment="1">
      <alignment vertical="top"/>
    </xf>
    <xf numFmtId="43" fontId="8" fillId="0" borderId="3" xfId="1" applyFont="1" applyBorder="1"/>
    <xf numFmtId="43" fontId="8" fillId="0" borderId="3" xfId="1" applyFont="1" applyFill="1" applyBorder="1"/>
    <xf numFmtId="43" fontId="8" fillId="10" borderId="3" xfId="1" applyFont="1" applyFill="1" applyBorder="1"/>
    <xf numFmtId="0" fontId="8" fillId="0" borderId="4" xfId="0" applyFont="1" applyBorder="1"/>
    <xf numFmtId="49" fontId="8" fillId="0" borderId="7" xfId="0" applyNumberFormat="1" applyFont="1" applyBorder="1" applyAlignment="1">
      <alignment vertical="top"/>
    </xf>
    <xf numFmtId="43" fontId="8" fillId="0" borderId="8" xfId="1" applyFont="1" applyBorder="1"/>
    <xf numFmtId="43" fontId="8" fillId="0" borderId="8" xfId="1" applyFont="1" applyFill="1" applyBorder="1"/>
    <xf numFmtId="43" fontId="8" fillId="10" borderId="8" xfId="1" applyFont="1" applyFill="1" applyBorder="1"/>
    <xf numFmtId="0" fontId="8" fillId="0" borderId="9" xfId="0" applyFont="1" applyBorder="1"/>
    <xf numFmtId="49" fontId="8" fillId="0" borderId="2" xfId="0" applyNumberFormat="1" applyFont="1" applyBorder="1" applyAlignment="1">
      <alignment vertical="top"/>
    </xf>
    <xf numFmtId="0" fontId="8" fillId="0" borderId="3" xfId="0" applyFont="1" applyBorder="1"/>
    <xf numFmtId="0" fontId="8" fillId="0" borderId="3" xfId="0" applyFont="1" applyFill="1" applyBorder="1"/>
    <xf numFmtId="0" fontId="8" fillId="10" borderId="3" xfId="0" applyFont="1" applyFill="1" applyBorder="1"/>
    <xf numFmtId="49" fontId="8" fillId="0" borderId="5" xfId="0" applyNumberFormat="1" applyFont="1" applyBorder="1" applyAlignment="1">
      <alignment vertical="top"/>
    </xf>
    <xf numFmtId="0" fontId="8" fillId="0" borderId="0" xfId="0" applyFont="1" applyBorder="1"/>
    <xf numFmtId="0" fontId="8" fillId="0" borderId="0" xfId="0" applyFont="1" applyFill="1" applyBorder="1"/>
    <xf numFmtId="0" fontId="8" fillId="10" borderId="0" xfId="0" applyFont="1" applyFill="1" applyBorder="1"/>
    <xf numFmtId="0" fontId="8" fillId="0" borderId="6" xfId="0" applyFont="1" applyBorder="1"/>
    <xf numFmtId="0" fontId="8" fillId="0" borderId="8" xfId="0" applyFont="1" applyBorder="1"/>
    <xf numFmtId="0" fontId="8" fillId="0" borderId="8" xfId="0" applyFont="1" applyFill="1" applyBorder="1"/>
    <xf numFmtId="0" fontId="8" fillId="10" borderId="8" xfId="0" applyFont="1" applyFill="1" applyBorder="1"/>
    <xf numFmtId="49" fontId="10" fillId="0" borderId="5" xfId="0" applyNumberFormat="1" applyFont="1" applyBorder="1" applyAlignment="1">
      <alignment vertical="top"/>
    </xf>
    <xf numFmtId="43" fontId="8" fillId="0" borderId="0" xfId="1" applyFont="1" applyBorder="1"/>
    <xf numFmtId="43" fontId="8" fillId="0" borderId="0" xfId="1" applyFont="1" applyFill="1" applyBorder="1"/>
    <xf numFmtId="43" fontId="8" fillId="10" borderId="0" xfId="1" applyFont="1" applyFill="1" applyBorder="1"/>
    <xf numFmtId="43" fontId="3" fillId="0" borderId="1" xfId="1" applyFont="1" applyFill="1" applyBorder="1" applyAlignment="1">
      <alignment horizontal="left" vertical="center" wrapText="1"/>
    </xf>
    <xf numFmtId="43" fontId="3" fillId="0" borderId="1" xfId="1" applyFont="1" applyBorder="1" applyAlignment="1">
      <alignment vertical="center"/>
    </xf>
    <xf numFmtId="0" fontId="3" fillId="0" borderId="1" xfId="0" applyFont="1" applyBorder="1" applyAlignment="1">
      <alignment wrapText="1"/>
    </xf>
    <xf numFmtId="0" fontId="3" fillId="0" borderId="1" xfId="0" quotePrefix="1" applyFont="1" applyBorder="1" applyAlignment="1">
      <alignment horizontal="right"/>
    </xf>
    <xf numFmtId="43" fontId="2" fillId="0" borderId="1" xfId="1" applyFont="1" applyBorder="1" applyAlignment="1">
      <alignment vertical="center"/>
    </xf>
    <xf numFmtId="3" fontId="7" fillId="0" borderId="0" xfId="0" applyNumberFormat="1" applyFont="1"/>
    <xf numFmtId="43" fontId="3" fillId="0" borderId="1" xfId="1" applyFont="1" applyBorder="1" applyAlignment="1">
      <alignment horizontal="left" vertical="center" wrapText="1"/>
    </xf>
    <xf numFmtId="43" fontId="3" fillId="0" borderId="1" xfId="1" quotePrefix="1" applyFont="1" applyBorder="1" applyAlignment="1">
      <alignment vertical="center"/>
    </xf>
    <xf numFmtId="14" fontId="3" fillId="0" borderId="1" xfId="1" applyNumberFormat="1" applyFont="1" applyBorder="1" applyAlignment="1">
      <alignment vertical="center"/>
    </xf>
    <xf numFmtId="43" fontId="3" fillId="0" borderId="1" xfId="1" applyFont="1" applyFill="1" applyBorder="1" applyAlignment="1">
      <alignment vertical="center"/>
    </xf>
    <xf numFmtId="14" fontId="3" fillId="0" borderId="1" xfId="0" applyNumberFormat="1" applyFont="1" applyBorder="1"/>
    <xf numFmtId="0" fontId="3" fillId="13" borderId="1" xfId="0" applyFont="1" applyFill="1" applyBorder="1"/>
    <xf numFmtId="49" fontId="3" fillId="13" borderId="1" xfId="0" applyNumberFormat="1" applyFont="1" applyFill="1" applyBorder="1" applyAlignment="1">
      <alignment horizontal="right"/>
    </xf>
    <xf numFmtId="166" fontId="3" fillId="0" borderId="1" xfId="1" applyNumberFormat="1" applyFont="1" applyBorder="1"/>
    <xf numFmtId="43" fontId="2" fillId="0" borderId="0" xfId="0" applyNumberFormat="1" applyFont="1"/>
    <xf numFmtId="43" fontId="3" fillId="0" borderId="1" xfId="1" applyFont="1" applyFill="1" applyBorder="1" applyAlignment="1">
      <alignment horizontal="center" vertical="center" wrapText="1"/>
    </xf>
    <xf numFmtId="43" fontId="2" fillId="0" borderId="1" xfId="1" applyFont="1" applyFill="1" applyBorder="1"/>
    <xf numFmtId="0" fontId="3" fillId="0" borderId="1" xfId="0" quotePrefix="1" applyFont="1" applyBorder="1"/>
    <xf numFmtId="49" fontId="3" fillId="0" borderId="1" xfId="0" applyNumberFormat="1" applyFont="1" applyBorder="1" applyAlignment="1">
      <alignment vertical="top"/>
    </xf>
    <xf numFmtId="0" fontId="2" fillId="0" borderId="1" xfId="0" quotePrefix="1" applyFont="1" applyBorder="1"/>
    <xf numFmtId="14" fontId="2" fillId="0" borderId="1" xfId="0" applyNumberFormat="1" applyFont="1" applyBorder="1"/>
    <xf numFmtId="166" fontId="6" fillId="0" borderId="0" xfId="1" applyNumberFormat="1" applyFont="1"/>
    <xf numFmtId="0" fontId="3" fillId="0" borderId="1" xfId="0" quotePrefix="1" applyFont="1" applyFill="1" applyBorder="1"/>
    <xf numFmtId="14" fontId="3" fillId="0" borderId="1" xfId="0" quotePrefix="1" applyNumberFormat="1" applyFont="1" applyFill="1" applyBorder="1"/>
    <xf numFmtId="0" fontId="2" fillId="0" borderId="1" xfId="0" quotePrefix="1" applyFont="1" applyFill="1" applyBorder="1"/>
    <xf numFmtId="0" fontId="11" fillId="0" borderId="1" xfId="0" applyFont="1" applyFill="1" applyBorder="1"/>
    <xf numFmtId="0" fontId="11" fillId="0" borderId="0" xfId="0" applyFont="1" applyFill="1"/>
    <xf numFmtId="49" fontId="11" fillId="0" borderId="1" xfId="0" applyNumberFormat="1" applyFont="1" applyFill="1" applyBorder="1" applyAlignment="1">
      <alignment horizontal="center"/>
    </xf>
    <xf numFmtId="0" fontId="11" fillId="0" borderId="1" xfId="0" applyFont="1" applyFill="1" applyBorder="1" applyAlignment="1">
      <alignment horizontal="centerContinuous"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49" fontId="11" fillId="14" borderId="1" xfId="0" applyNumberFormat="1" applyFont="1" applyFill="1" applyBorder="1" applyAlignment="1">
      <alignment horizontal="center" vertical="center" wrapText="1"/>
    </xf>
    <xf numFmtId="0" fontId="11" fillId="14" borderId="1" xfId="0" applyFont="1" applyFill="1" applyBorder="1" applyAlignment="1">
      <alignment horizontal="left" vertical="top" wrapText="1"/>
    </xf>
    <xf numFmtId="0" fontId="11" fillId="14" borderId="1" xfId="0" applyFont="1" applyFill="1" applyBorder="1" applyAlignment="1">
      <alignment horizontal="left" vertical="center"/>
    </xf>
    <xf numFmtId="14" fontId="11" fillId="14" borderId="1" xfId="0" applyNumberFormat="1" applyFont="1" applyFill="1" applyBorder="1" applyAlignment="1">
      <alignment horizontal="center" vertical="center" wrapText="1"/>
    </xf>
    <xf numFmtId="0" fontId="11" fillId="14" borderId="1" xfId="0" quotePrefix="1" applyFont="1" applyFill="1" applyBorder="1" applyAlignment="1">
      <alignment horizontal="center" vertical="center" wrapText="1"/>
    </xf>
    <xf numFmtId="43" fontId="11" fillId="14" borderId="1" xfId="1"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0" xfId="0" applyFont="1" applyFill="1"/>
    <xf numFmtId="43" fontId="11" fillId="14" borderId="1" xfId="1" quotePrefix="1" applyFont="1" applyFill="1" applyBorder="1" applyAlignment="1">
      <alignment horizontal="center" vertical="center" wrapText="1"/>
    </xf>
    <xf numFmtId="43" fontId="11" fillId="0" borderId="1" xfId="1" applyFont="1" applyFill="1" applyBorder="1"/>
    <xf numFmtId="49" fontId="11" fillId="0" borderId="0" xfId="0" applyNumberFormat="1" applyFont="1" applyFill="1"/>
    <xf numFmtId="49" fontId="11" fillId="0" borderId="0" xfId="0" applyNumberFormat="1" applyFont="1" applyFill="1" applyAlignment="1">
      <alignment horizontal="center"/>
    </xf>
    <xf numFmtId="43" fontId="11" fillId="0" borderId="0" xfId="1" applyFont="1" applyFill="1"/>
    <xf numFmtId="43" fontId="11" fillId="0" borderId="0" xfId="1" applyFont="1" applyFill="1" applyAlignment="1">
      <alignment horizontal="center"/>
    </xf>
    <xf numFmtId="0" fontId="11" fillId="0" borderId="1" xfId="0" applyFont="1" applyFill="1" applyBorder="1" applyAlignment="1">
      <alignment horizontal="center" vertical="center" wrapText="1"/>
    </xf>
    <xf numFmtId="14" fontId="2" fillId="0" borderId="1" xfId="0" quotePrefix="1" applyNumberFormat="1" applyFont="1" applyBorder="1"/>
    <xf numFmtId="43" fontId="11" fillId="0" borderId="1" xfId="1" applyFont="1" applyFill="1" applyBorder="1" applyAlignment="1">
      <alignment horizontal="left" vertical="top" wrapText="1"/>
    </xf>
    <xf numFmtId="43" fontId="11" fillId="0" borderId="1" xfId="1" applyFont="1" applyFill="1" applyBorder="1" applyAlignment="1">
      <alignment horizontal="left" vertical="center" wrapText="1"/>
    </xf>
    <xf numFmtId="43" fontId="11" fillId="0" borderId="1" xfId="1" applyFont="1" applyFill="1" applyBorder="1" applyAlignment="1">
      <alignment horizontal="center" vertical="center" wrapText="1"/>
    </xf>
    <xf numFmtId="49" fontId="11" fillId="0" borderId="1" xfId="1" applyNumberFormat="1" applyFont="1" applyFill="1" applyBorder="1" applyAlignment="1">
      <alignment vertical="center"/>
    </xf>
    <xf numFmtId="49" fontId="12" fillId="0" borderId="1" xfId="0" applyNumberFormat="1" applyFont="1" applyFill="1" applyBorder="1" applyAlignment="1">
      <alignment wrapText="1"/>
    </xf>
    <xf numFmtId="14" fontId="11" fillId="0" borderId="1" xfId="1" applyNumberFormat="1" applyFont="1" applyFill="1" applyBorder="1"/>
    <xf numFmtId="43" fontId="11" fillId="0" borderId="1" xfId="1" quotePrefix="1" applyFont="1" applyFill="1" applyBorder="1"/>
    <xf numFmtId="49" fontId="11" fillId="0" borderId="1" xfId="1" applyNumberFormat="1" applyFont="1" applyFill="1" applyBorder="1" applyAlignment="1">
      <alignment horizontal="center"/>
    </xf>
    <xf numFmtId="43" fontId="11" fillId="0" borderId="1" xfId="1" applyFont="1" applyFill="1" applyBorder="1" applyAlignment="1">
      <alignment vertical="center"/>
    </xf>
    <xf numFmtId="43" fontId="11" fillId="0" borderId="0" xfId="0" applyNumberFormat="1" applyFont="1" applyFill="1"/>
    <xf numFmtId="49" fontId="11" fillId="0" borderId="1" xfId="0" applyNumberFormat="1" applyFont="1" applyFill="1" applyBorder="1" applyAlignment="1">
      <alignment vertical="top"/>
    </xf>
    <xf numFmtId="14" fontId="11" fillId="0" borderId="1" xfId="0" applyNumberFormat="1" applyFont="1" applyFill="1" applyBorder="1"/>
    <xf numFmtId="0" fontId="12" fillId="0" borderId="0" xfId="0" applyFont="1" applyFill="1"/>
    <xf numFmtId="14" fontId="11" fillId="0" borderId="1" xfId="0" quotePrefix="1" applyNumberFormat="1" applyFont="1" applyFill="1" applyBorder="1"/>
    <xf numFmtId="0" fontId="11" fillId="0" borderId="1" xfId="0" applyFont="1" applyFill="1" applyBorder="1" applyAlignment="1">
      <alignment vertical="center"/>
    </xf>
    <xf numFmtId="14" fontId="11" fillId="0" borderId="1" xfId="0" applyNumberFormat="1" applyFont="1" applyFill="1" applyBorder="1" applyAlignment="1">
      <alignment vertical="center"/>
    </xf>
    <xf numFmtId="0" fontId="11" fillId="0" borderId="1" xfId="0" quotePrefix="1" applyFont="1" applyFill="1" applyBorder="1" applyAlignment="1">
      <alignment vertical="center"/>
    </xf>
    <xf numFmtId="49" fontId="11" fillId="0" borderId="1" xfId="0" applyNumberFormat="1" applyFont="1" applyFill="1" applyBorder="1" applyAlignment="1">
      <alignment horizontal="center" vertical="center"/>
    </xf>
    <xf numFmtId="49" fontId="11" fillId="0" borderId="1" xfId="0" applyNumberFormat="1" applyFont="1" applyFill="1" applyBorder="1" applyAlignment="1">
      <alignment vertical="center"/>
    </xf>
    <xf numFmtId="0" fontId="15" fillId="0" borderId="1" xfId="0" applyFont="1" applyFill="1" applyBorder="1" applyAlignment="1">
      <alignment horizontal="center" vertical="center"/>
    </xf>
    <xf numFmtId="14" fontId="11" fillId="0" borderId="1" xfId="1" applyNumberFormat="1" applyFont="1" applyFill="1" applyBorder="1" applyAlignment="1">
      <alignment vertical="center"/>
    </xf>
    <xf numFmtId="43" fontId="11" fillId="0" borderId="1" xfId="1" quotePrefix="1" applyFont="1" applyFill="1" applyBorder="1" applyAlignment="1">
      <alignment vertical="center"/>
    </xf>
    <xf numFmtId="49" fontId="11" fillId="0" borderId="1" xfId="1"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Border="1"/>
    <xf numFmtId="14" fontId="2" fillId="0" borderId="1" xfId="1" applyNumberFormat="1" applyFont="1" applyBorder="1"/>
    <xf numFmtId="43" fontId="2" fillId="10" borderId="1" xfId="1" applyFont="1" applyFill="1" applyBorder="1"/>
    <xf numFmtId="49" fontId="2" fillId="0" borderId="1" xfId="1" applyNumberFormat="1" applyFont="1" applyBorder="1" applyAlignment="1">
      <alignment vertical="center"/>
    </xf>
    <xf numFmtId="49" fontId="2" fillId="0" borderId="1" xfId="1" applyNumberFormat="1" applyFont="1" applyFill="1" applyBorder="1"/>
    <xf numFmtId="43" fontId="2" fillId="0" borderId="1" xfId="1" applyFont="1" applyFill="1" applyBorder="1" applyAlignment="1">
      <alignment horizontal="left" vertical="top" wrapText="1"/>
    </xf>
    <xf numFmtId="43" fontId="2" fillId="0" borderId="1" xfId="1" applyFont="1" applyFill="1" applyBorder="1" applyAlignment="1">
      <alignment wrapText="1"/>
    </xf>
    <xf numFmtId="14" fontId="2" fillId="0" borderId="1" xfId="1" applyNumberFormat="1" applyFont="1" applyFill="1" applyBorder="1"/>
    <xf numFmtId="43" fontId="2" fillId="0" borderId="1" xfId="1" applyFont="1" applyFill="1" applyBorder="1" applyAlignment="1">
      <alignment vertical="center" wrapText="1"/>
    </xf>
    <xf numFmtId="0" fontId="15" fillId="0" borderId="1" xfId="0" applyFont="1" applyBorder="1" applyAlignment="1">
      <alignment horizontal="center" vertical="center"/>
    </xf>
    <xf numFmtId="43" fontId="2" fillId="0" borderId="1" xfId="1" quotePrefix="1" applyFont="1" applyFill="1" applyBorder="1" applyAlignment="1">
      <alignment vertical="center" wrapText="1"/>
    </xf>
    <xf numFmtId="49" fontId="3" fillId="0" borderId="1" xfId="0" applyNumberFormat="1" applyFont="1" applyBorder="1" applyAlignment="1">
      <alignment horizontal="center" vertical="center" wrapText="1"/>
    </xf>
    <xf numFmtId="49" fontId="3" fillId="15" borderId="1" xfId="1" applyNumberFormat="1" applyFont="1" applyFill="1" applyBorder="1" applyAlignment="1">
      <alignment vertical="center"/>
    </xf>
    <xf numFmtId="43" fontId="3" fillId="15" borderId="1" xfId="1" applyFont="1" applyFill="1" applyBorder="1" applyAlignment="1">
      <alignment horizontal="left" vertical="top" wrapText="1"/>
    </xf>
    <xf numFmtId="43" fontId="3" fillId="15" borderId="1" xfId="1" applyFont="1" applyFill="1" applyBorder="1"/>
    <xf numFmtId="43" fontId="3" fillId="15" borderId="1" xfId="1" quotePrefix="1" applyFont="1" applyFill="1" applyBorder="1"/>
    <xf numFmtId="14" fontId="3" fillId="15" borderId="1" xfId="1" applyNumberFormat="1" applyFont="1" applyFill="1" applyBorder="1"/>
    <xf numFmtId="166" fontId="3" fillId="15" borderId="1" xfId="1" applyNumberFormat="1" applyFont="1" applyFill="1" applyBorder="1"/>
    <xf numFmtId="49" fontId="3" fillId="15" borderId="1" xfId="1" applyNumberFormat="1" applyFont="1" applyFill="1" applyBorder="1" applyAlignment="1">
      <alignment horizontal="center"/>
    </xf>
    <xf numFmtId="0" fontId="3" fillId="15" borderId="1" xfId="0" applyFont="1" applyFill="1" applyBorder="1"/>
    <xf numFmtId="49" fontId="3" fillId="15" borderId="1" xfId="0" applyNumberFormat="1" applyFont="1" applyFill="1" applyBorder="1" applyAlignment="1">
      <alignment horizontal="right"/>
    </xf>
    <xf numFmtId="0" fontId="5" fillId="15" borderId="1" xfId="0" applyFont="1" applyFill="1" applyBorder="1" applyAlignment="1">
      <alignment horizontal="center"/>
    </xf>
    <xf numFmtId="0" fontId="5" fillId="15" borderId="1" xfId="0" applyFont="1" applyFill="1" applyBorder="1" applyAlignment="1">
      <alignment horizontal="center" vertical="center"/>
    </xf>
    <xf numFmtId="0" fontId="3" fillId="15" borderId="0" xfId="0" applyFont="1" applyFill="1"/>
    <xf numFmtId="43" fontId="18" fillId="0" borderId="0" xfId="1" applyFont="1"/>
    <xf numFmtId="0" fontId="2" fillId="0" borderId="1" xfId="0" applyFont="1" applyFill="1" applyBorder="1" applyAlignment="1">
      <alignment horizontal="center" vertical="center" wrapText="1"/>
    </xf>
    <xf numFmtId="0" fontId="3" fillId="0" borderId="0" xfId="0" applyFont="1" applyFill="1"/>
    <xf numFmtId="0" fontId="3" fillId="0" borderId="1" xfId="0" applyFont="1" applyFill="1" applyBorder="1"/>
    <xf numFmtId="14" fontId="3" fillId="0" borderId="1" xfId="0" applyNumberFormat="1" applyFont="1" applyFill="1" applyBorder="1"/>
    <xf numFmtId="0" fontId="6" fillId="0" borderId="0" xfId="0" applyFont="1" applyFill="1"/>
    <xf numFmtId="49" fontId="3" fillId="0" borderId="1" xfId="0" applyNumberFormat="1" applyFont="1" applyFill="1" applyBorder="1" applyAlignment="1">
      <alignment vertical="top"/>
    </xf>
    <xf numFmtId="166" fontId="6" fillId="0" borderId="0" xfId="1" applyNumberFormat="1" applyFont="1" applyFill="1"/>
    <xf numFmtId="14" fontId="2" fillId="0" borderId="1" xfId="0" applyNumberFormat="1" applyFont="1" applyFill="1" applyBorder="1"/>
    <xf numFmtId="49" fontId="2" fillId="0" borderId="0" xfId="0" applyNumberFormat="1" applyFont="1" applyFill="1"/>
    <xf numFmtId="0" fontId="2" fillId="0" borderId="1" xfId="0" applyFont="1" applyFill="1" applyBorder="1" applyAlignment="1">
      <alignment horizontal="centerContinuous" vertical="center"/>
    </xf>
    <xf numFmtId="0" fontId="2" fillId="0" borderId="10" xfId="0" applyFont="1" applyFill="1" applyBorder="1" applyAlignment="1">
      <alignment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xf>
    <xf numFmtId="165" fontId="2" fillId="0" borderId="1" xfId="1" applyNumberFormat="1" applyFont="1" applyFill="1" applyBorder="1" applyAlignment="1">
      <alignment horizontal="center" vertical="center"/>
    </xf>
    <xf numFmtId="43" fontId="3" fillId="0" borderId="1" xfId="1" applyFont="1" applyFill="1" applyBorder="1" applyAlignment="1">
      <alignment vertical="top" wrapText="1"/>
    </xf>
    <xf numFmtId="165" fontId="3" fillId="0" borderId="1" xfId="1" applyNumberFormat="1" applyFont="1" applyFill="1" applyBorder="1"/>
    <xf numFmtId="49" fontId="7" fillId="0" borderId="1" xfId="0" applyNumberFormat="1" applyFont="1" applyFill="1" applyBorder="1" applyAlignment="1">
      <alignment wrapText="1"/>
    </xf>
    <xf numFmtId="43" fontId="2" fillId="0" borderId="1" xfId="1" applyFont="1" applyFill="1" applyBorder="1" applyAlignment="1">
      <alignment vertical="center"/>
    </xf>
    <xf numFmtId="3" fontId="7" fillId="0" borderId="0" xfId="0" applyNumberFormat="1" applyFont="1" applyFill="1"/>
    <xf numFmtId="14" fontId="3" fillId="0" borderId="1" xfId="1" applyNumberFormat="1" applyFont="1" applyFill="1" applyBorder="1" applyAlignment="1">
      <alignment vertical="center"/>
    </xf>
    <xf numFmtId="49" fontId="3" fillId="0" borderId="1" xfId="0" applyNumberFormat="1" applyFont="1" applyFill="1" applyBorder="1" applyAlignment="1">
      <alignment horizontal="center" vertical="top" wrapText="1"/>
    </xf>
    <xf numFmtId="49" fontId="3" fillId="0" borderId="1" xfId="1" applyNumberFormat="1" applyFont="1" applyFill="1" applyBorder="1" applyAlignment="1">
      <alignment horizontal="left" vertical="top"/>
    </xf>
    <xf numFmtId="49" fontId="3" fillId="0" borderId="1" xfId="1" applyNumberFormat="1" applyFont="1" applyFill="1" applyBorder="1" applyAlignment="1">
      <alignment horizontal="center" vertical="top"/>
    </xf>
    <xf numFmtId="49" fontId="3" fillId="0" borderId="1" xfId="1" applyNumberFormat="1" applyFont="1" applyFill="1" applyBorder="1" applyAlignment="1">
      <alignment vertical="top"/>
    </xf>
    <xf numFmtId="49" fontId="2" fillId="0" borderId="1" xfId="0" applyNumberFormat="1" applyFont="1" applyFill="1" applyBorder="1" applyAlignment="1">
      <alignment vertical="top"/>
    </xf>
    <xf numFmtId="49" fontId="3" fillId="11" borderId="1" xfId="0" applyNumberFormat="1" applyFont="1" applyFill="1" applyBorder="1" applyAlignment="1">
      <alignment horizontal="center" vertical="center" wrapText="1"/>
    </xf>
    <xf numFmtId="0" fontId="2" fillId="11" borderId="1" xfId="0" applyFont="1" applyFill="1" applyBorder="1" applyAlignment="1">
      <alignment horizontal="left" vertical="top" wrapText="1"/>
    </xf>
    <xf numFmtId="0" fontId="2" fillId="11" borderId="1" xfId="0" applyFont="1" applyFill="1" applyBorder="1" applyAlignment="1">
      <alignment horizontal="center" vertical="center" wrapText="1"/>
    </xf>
    <xf numFmtId="0" fontId="2" fillId="11" borderId="1" xfId="0" applyFont="1" applyFill="1" applyBorder="1" applyAlignment="1">
      <alignment horizontal="left" vertical="center"/>
    </xf>
    <xf numFmtId="0" fontId="2" fillId="11" borderId="1" xfId="0" quotePrefix="1" applyFont="1" applyFill="1" applyBorder="1" applyAlignment="1">
      <alignment horizontal="center" vertical="center"/>
    </xf>
    <xf numFmtId="14" fontId="2" fillId="11" borderId="1" xfId="0" applyNumberFormat="1" applyFont="1" applyFill="1" applyBorder="1" applyAlignment="1">
      <alignment horizontal="center" vertical="center"/>
    </xf>
    <xf numFmtId="43" fontId="2" fillId="11" borderId="1" xfId="1" applyFont="1" applyFill="1" applyBorder="1" applyAlignment="1">
      <alignment horizontal="center" vertical="center"/>
    </xf>
    <xf numFmtId="43" fontId="2" fillId="11" borderId="1" xfId="1" quotePrefix="1" applyFont="1" applyFill="1" applyBorder="1" applyAlignment="1">
      <alignment horizontal="center" vertical="center" wrapText="1"/>
    </xf>
    <xf numFmtId="165" fontId="2" fillId="11" borderId="1" xfId="1" applyNumberFormat="1" applyFont="1" applyFill="1" applyBorder="1" applyAlignment="1">
      <alignment horizontal="center" vertical="center"/>
    </xf>
    <xf numFmtId="14" fontId="2" fillId="11"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wrapText="1"/>
    </xf>
    <xf numFmtId="43" fontId="2" fillId="11" borderId="1" xfId="1" applyFont="1" applyFill="1" applyBorder="1" applyAlignment="1">
      <alignment horizontal="center" vertical="center" wrapText="1"/>
    </xf>
    <xf numFmtId="0" fontId="2" fillId="11" borderId="1" xfId="0" applyFont="1" applyFill="1" applyBorder="1" applyAlignment="1">
      <alignment horizontal="center" vertical="center"/>
    </xf>
    <xf numFmtId="165" fontId="2" fillId="11" borderId="1" xfId="1" applyNumberFormat="1" applyFont="1" applyFill="1" applyBorder="1"/>
    <xf numFmtId="0" fontId="2" fillId="11" borderId="1" xfId="0" applyFont="1" applyFill="1" applyBorder="1" applyAlignment="1">
      <alignment horizontal="left" vertical="center" wrapText="1"/>
    </xf>
    <xf numFmtId="165" fontId="2" fillId="11" borderId="1" xfId="0" applyNumberFormat="1" applyFont="1" applyFill="1" applyBorder="1" applyAlignment="1">
      <alignment horizontal="center" vertical="center"/>
    </xf>
    <xf numFmtId="43" fontId="4" fillId="11" borderId="1" xfId="1" applyFont="1" applyFill="1" applyBorder="1" applyAlignment="1">
      <alignment horizontal="center" wrapText="1"/>
    </xf>
    <xf numFmtId="0" fontId="5" fillId="11" borderId="1" xfId="0" applyFont="1" applyFill="1" applyBorder="1" applyAlignment="1">
      <alignment horizontal="center" wrapText="1"/>
    </xf>
    <xf numFmtId="0" fontId="5" fillId="11" borderId="1" xfId="0" applyFont="1" applyFill="1" applyBorder="1" applyAlignment="1">
      <alignment horizontal="center" vertical="center" wrapText="1"/>
    </xf>
    <xf numFmtId="0" fontId="2" fillId="11" borderId="0" xfId="0" applyFont="1" applyFill="1"/>
    <xf numFmtId="166" fontId="2" fillId="11" borderId="1" xfId="1" applyNumberFormat="1" applyFont="1" applyFill="1" applyBorder="1" applyAlignment="1">
      <alignment horizontal="center" vertical="center"/>
    </xf>
    <xf numFmtId="0" fontId="2" fillId="0" borderId="1" xfId="0" applyFont="1" applyBorder="1" applyAlignment="1">
      <alignment horizontal="left" vertical="center" wrapText="1"/>
    </xf>
    <xf numFmtId="43" fontId="4" fillId="0" borderId="0" xfId="1" applyFont="1"/>
    <xf numFmtId="43" fontId="4" fillId="0" borderId="0" xfId="1" applyFont="1" applyAlignment="1">
      <alignment horizontal="center"/>
    </xf>
    <xf numFmtId="43" fontId="4" fillId="0" borderId="0" xfId="1" applyFont="1" applyFill="1"/>
    <xf numFmtId="43" fontId="4" fillId="10" borderId="0" xfId="1" applyFont="1" applyFill="1"/>
    <xf numFmtId="43" fontId="4" fillId="13" borderId="0" xfId="1" applyFont="1" applyFill="1"/>
    <xf numFmtId="0" fontId="5" fillId="0" borderId="1" xfId="0" applyFont="1" applyFill="1" applyBorder="1" applyAlignment="1">
      <alignment horizontal="center" wrapText="1"/>
    </xf>
    <xf numFmtId="0" fontId="5" fillId="0" borderId="1" xfId="0" applyFont="1" applyFill="1" applyBorder="1" applyAlignment="1">
      <alignment horizontal="center" vertical="center" wrapText="1"/>
    </xf>
    <xf numFmtId="0" fontId="2" fillId="2" borderId="1" xfId="0" applyFont="1" applyFill="1" applyBorder="1" applyAlignment="1">
      <alignment horizontal="center" vertical="center"/>
    </xf>
    <xf numFmtId="43" fontId="4" fillId="0" borderId="1" xfId="1" applyFont="1" applyFill="1" applyBorder="1"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3" fontId="2" fillId="11" borderId="1" xfId="1" applyFont="1" applyFill="1" applyBorder="1"/>
    <xf numFmtId="14" fontId="3" fillId="11" borderId="1" xfId="1" applyNumberFormat="1" applyFont="1" applyFill="1" applyBorder="1"/>
    <xf numFmtId="43" fontId="5" fillId="0" borderId="1" xfId="1" applyFont="1" applyFill="1" applyBorder="1"/>
    <xf numFmtId="0" fontId="4" fillId="0" borderId="0" xfId="0" applyFont="1"/>
    <xf numFmtId="49" fontId="17" fillId="0" borderId="0" xfId="1" applyNumberFormat="1" applyFont="1" applyAlignment="1">
      <alignment horizontal="center" vertical="center"/>
    </xf>
    <xf numFmtId="49" fontId="17" fillId="0" borderId="0" xfId="1" applyNumberFormat="1" applyFont="1" applyFill="1" applyAlignment="1">
      <alignment horizontal="center" vertical="center"/>
    </xf>
    <xf numFmtId="49" fontId="17" fillId="0" borderId="0" xfId="0" applyNumberFormat="1" applyFont="1" applyAlignment="1">
      <alignment horizontal="center" vertical="center"/>
    </xf>
    <xf numFmtId="0" fontId="4" fillId="0" borderId="0" xfId="0" applyFont="1" applyAlignment="1">
      <alignment horizontal="center" vertical="center"/>
    </xf>
    <xf numFmtId="0" fontId="4" fillId="15" borderId="0" xfId="0" applyFont="1" applyFill="1" applyAlignment="1">
      <alignment horizontal="center" vertical="center"/>
    </xf>
    <xf numFmtId="49" fontId="2" fillId="0" borderId="1" xfId="0" applyNumberFormat="1" applyFont="1" applyBorder="1" applyAlignment="1">
      <alignment vertical="center"/>
    </xf>
    <xf numFmtId="49" fontId="3" fillId="0" borderId="1" xfId="0" applyNumberFormat="1" applyFont="1" applyBorder="1" applyAlignment="1">
      <alignment vertical="center"/>
    </xf>
    <xf numFmtId="14" fontId="3" fillId="15" borderId="1" xfId="0" applyNumberFormat="1" applyFont="1" applyFill="1" applyBorder="1"/>
    <xf numFmtId="0" fontId="3" fillId="0" borderId="1" xfId="0" applyFont="1" applyBorder="1" applyAlignment="1">
      <alignment vertical="center"/>
    </xf>
    <xf numFmtId="166" fontId="3" fillId="0" borderId="1" xfId="1" applyNumberFormat="1" applyFont="1" applyBorder="1" applyAlignment="1">
      <alignment vertical="center"/>
    </xf>
    <xf numFmtId="49" fontId="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3" fontId="2" fillId="0" borderId="1" xfId="0" applyNumberFormat="1" applyFont="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xf numFmtId="0" fontId="8" fillId="16" borderId="1" xfId="0" applyFont="1" applyFill="1" applyBorder="1" applyAlignment="1">
      <alignment horizontal="center" vertical="center"/>
    </xf>
    <xf numFmtId="0" fontId="8" fillId="0" borderId="1" xfId="0" applyFont="1" applyBorder="1" applyAlignment="1">
      <alignment horizontal="left" vertical="center" wrapText="1"/>
    </xf>
    <xf numFmtId="0" fontId="8" fillId="0" borderId="1" xfId="0" quotePrefix="1" applyFont="1" applyBorder="1" applyAlignment="1">
      <alignment horizontal="center" vertical="center"/>
    </xf>
    <xf numFmtId="14" fontId="8" fillId="0" borderId="1" xfId="0" applyNumberFormat="1" applyFont="1" applyBorder="1" applyAlignment="1">
      <alignment horizontal="center" vertical="center"/>
    </xf>
    <xf numFmtId="43" fontId="8" fillId="0" borderId="1" xfId="1" applyNumberFormat="1" applyFont="1" applyBorder="1" applyAlignment="1">
      <alignment horizontal="center" vertical="center"/>
    </xf>
    <xf numFmtId="0" fontId="8" fillId="0" borderId="1" xfId="0" quotePrefix="1" applyFont="1" applyFill="1" applyBorder="1" applyAlignment="1">
      <alignment horizontal="center" vertical="center" wrapText="1"/>
    </xf>
    <xf numFmtId="165" fontId="8" fillId="0" borderId="1" xfId="1" applyNumberFormat="1" applyFont="1" applyBorder="1" applyAlignment="1">
      <alignment horizontal="center" vertical="center"/>
    </xf>
    <xf numFmtId="14" fontId="8" fillId="0" borderId="1" xfId="0" applyNumberFormat="1" applyFont="1" applyFill="1" applyBorder="1" applyAlignment="1">
      <alignment horizontal="center" vertical="center" wrapText="1"/>
    </xf>
    <xf numFmtId="168" fontId="8" fillId="0" borderId="1" xfId="0" applyNumberFormat="1" applyFont="1" applyBorder="1" applyAlignment="1">
      <alignment vertical="center"/>
    </xf>
    <xf numFmtId="0" fontId="8" fillId="0" borderId="1" xfId="0" applyFont="1" applyBorder="1" applyAlignment="1">
      <alignment horizontal="left" vertical="top" wrapText="1"/>
    </xf>
    <xf numFmtId="43" fontId="8" fillId="16" borderId="1" xfId="0" applyNumberFormat="1" applyFont="1" applyFill="1" applyBorder="1" applyAlignment="1">
      <alignment horizontal="center" vertical="center"/>
    </xf>
    <xf numFmtId="43" fontId="8" fillId="0" borderId="1" xfId="1" quotePrefix="1" applyNumberFormat="1" applyFont="1" applyFill="1" applyBorder="1" applyAlignment="1">
      <alignment horizontal="center" vertical="center" wrapText="1"/>
    </xf>
    <xf numFmtId="0" fontId="8" fillId="0" borderId="1" xfId="0" applyFont="1" applyFill="1" applyBorder="1" applyAlignment="1">
      <alignment horizontal="left" vertical="top" wrapText="1"/>
    </xf>
    <xf numFmtId="0" fontId="8" fillId="0" borderId="1" xfId="0" quotePrefix="1" applyFont="1" applyFill="1" applyBorder="1" applyAlignment="1">
      <alignment horizontal="center" vertical="center"/>
    </xf>
    <xf numFmtId="14" fontId="8" fillId="0" borderId="1" xfId="0" applyNumberFormat="1" applyFont="1" applyFill="1" applyBorder="1" applyAlignment="1">
      <alignment horizontal="center" vertical="center"/>
    </xf>
    <xf numFmtId="43" fontId="8" fillId="0" borderId="1" xfId="1"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3" fontId="8" fillId="0" borderId="1" xfId="1" applyNumberFormat="1" applyFont="1" applyFill="1" applyBorder="1" applyAlignment="1">
      <alignment horizontal="center" vertical="center" wrapText="1"/>
    </xf>
    <xf numFmtId="0" fontId="8" fillId="0" borderId="1" xfId="0" applyFont="1" applyFill="1" applyBorder="1" applyAlignment="1">
      <alignment horizontal="center" vertical="center"/>
    </xf>
    <xf numFmtId="166" fontId="8" fillId="0" borderId="1" xfId="0" applyNumberFormat="1" applyFont="1" applyFill="1" applyBorder="1" applyAlignment="1">
      <alignment vertical="center"/>
    </xf>
    <xf numFmtId="14" fontId="8" fillId="0" borderId="1" xfId="0" applyNumberFormat="1" applyFont="1" applyFill="1" applyBorder="1" applyAlignment="1">
      <alignment vertical="center"/>
    </xf>
    <xf numFmtId="167" fontId="8" fillId="0" borderId="1" xfId="1" applyNumberFormat="1" applyFont="1" applyFill="1" applyBorder="1" applyAlignment="1">
      <alignment vertical="center"/>
    </xf>
    <xf numFmtId="0" fontId="8" fillId="0" borderId="1" xfId="0" applyFont="1" applyFill="1" applyBorder="1"/>
    <xf numFmtId="49" fontId="8" fillId="17" borderId="1" xfId="0" applyNumberFormat="1" applyFont="1" applyFill="1" applyBorder="1" applyAlignment="1">
      <alignment horizontal="center" vertical="center" wrapText="1"/>
    </xf>
    <xf numFmtId="0" fontId="8" fillId="17" borderId="1" xfId="0" applyFont="1" applyFill="1" applyBorder="1" applyAlignment="1">
      <alignment horizontal="left" vertical="top" wrapText="1"/>
    </xf>
    <xf numFmtId="0" fontId="8" fillId="17" borderId="12" xfId="0" applyFont="1" applyFill="1" applyBorder="1" applyAlignment="1">
      <alignment horizontal="center" vertical="center" wrapText="1"/>
    </xf>
    <xf numFmtId="0" fontId="8" fillId="17" borderId="12" xfId="0" applyFont="1" applyFill="1" applyBorder="1" applyAlignment="1">
      <alignment horizontal="center" vertical="center"/>
    </xf>
    <xf numFmtId="0" fontId="8" fillId="17" borderId="1" xfId="0" quotePrefix="1" applyFont="1" applyFill="1" applyBorder="1" applyAlignment="1">
      <alignment horizontal="center" vertical="center"/>
    </xf>
    <xf numFmtId="14" fontId="8" fillId="17" borderId="1" xfId="0" applyNumberFormat="1" applyFont="1" applyFill="1" applyBorder="1" applyAlignment="1">
      <alignment horizontal="center" vertical="center"/>
    </xf>
    <xf numFmtId="43" fontId="8" fillId="17" borderId="1" xfId="1" applyNumberFormat="1" applyFont="1" applyFill="1" applyBorder="1" applyAlignment="1">
      <alignment horizontal="center" vertical="center"/>
    </xf>
    <xf numFmtId="14" fontId="8" fillId="17" borderId="1" xfId="0" applyNumberFormat="1" applyFont="1" applyFill="1" applyBorder="1" applyAlignment="1">
      <alignment horizontal="center" vertical="center" wrapText="1"/>
    </xf>
    <xf numFmtId="43" fontId="8" fillId="17" borderId="1" xfId="1" quotePrefix="1" applyNumberFormat="1" applyFont="1" applyFill="1" applyBorder="1" applyAlignment="1">
      <alignment horizontal="center" vertical="center" wrapText="1"/>
    </xf>
    <xf numFmtId="165" fontId="8" fillId="17" borderId="1" xfId="1" applyNumberFormat="1" applyFont="1" applyFill="1" applyBorder="1" applyAlignment="1">
      <alignment horizontal="center" vertical="center"/>
    </xf>
    <xf numFmtId="43" fontId="8" fillId="17" borderId="1" xfId="1" applyNumberFormat="1" applyFont="1" applyFill="1" applyBorder="1" applyAlignment="1">
      <alignment horizontal="center" vertical="center" wrapText="1"/>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vertical="center"/>
    </xf>
    <xf numFmtId="166" fontId="8" fillId="17" borderId="1" xfId="1" applyNumberFormat="1" applyFont="1" applyFill="1" applyBorder="1" applyAlignment="1">
      <alignment horizontal="center" vertical="center"/>
    </xf>
    <xf numFmtId="0" fontId="8" fillId="17" borderId="1" xfId="0" applyFont="1" applyFill="1" applyBorder="1"/>
    <xf numFmtId="49" fontId="8" fillId="0" borderId="1" xfId="1" applyNumberFormat="1" applyFont="1" applyBorder="1" applyAlignment="1">
      <alignment horizontal="center" vertical="center"/>
    </xf>
    <xf numFmtId="43" fontId="8" fillId="0" borderId="1" xfId="1" applyNumberFormat="1" applyFont="1" applyBorder="1" applyAlignment="1">
      <alignment vertical="top" wrapText="1"/>
    </xf>
    <xf numFmtId="43" fontId="8" fillId="0" borderId="1" xfId="1" applyNumberFormat="1" applyFont="1" applyBorder="1" applyAlignment="1">
      <alignment wrapText="1"/>
    </xf>
    <xf numFmtId="43" fontId="8" fillId="0" borderId="1" xfId="1" quotePrefix="1" applyNumberFormat="1" applyFont="1" applyBorder="1" applyAlignment="1">
      <alignment horizontal="center" vertical="center"/>
    </xf>
    <xf numFmtId="14" fontId="8" fillId="0" borderId="1" xfId="1" applyNumberFormat="1" applyFont="1" applyBorder="1" applyAlignment="1">
      <alignment horizontal="center" vertical="center"/>
    </xf>
    <xf numFmtId="43" fontId="8" fillId="0" borderId="1" xfId="1" applyNumberFormat="1" applyFont="1" applyBorder="1" applyAlignment="1">
      <alignment vertical="center"/>
    </xf>
    <xf numFmtId="43" fontId="8" fillId="0" borderId="1" xfId="1" quotePrefix="1" applyNumberFormat="1" applyFont="1" applyFill="1" applyBorder="1" applyAlignment="1">
      <alignment vertical="center"/>
    </xf>
    <xf numFmtId="165" fontId="8" fillId="0" borderId="1" xfId="1" applyNumberFormat="1" applyFont="1" applyBorder="1" applyAlignment="1">
      <alignment vertical="center"/>
    </xf>
    <xf numFmtId="14" fontId="8" fillId="0" borderId="1" xfId="1" applyNumberFormat="1" applyFont="1" applyFill="1" applyBorder="1" applyAlignment="1">
      <alignment horizontal="center" vertical="center"/>
    </xf>
    <xf numFmtId="43" fontId="8" fillId="10" borderId="1" xfId="1" applyNumberFormat="1" applyFont="1" applyFill="1" applyBorder="1"/>
    <xf numFmtId="43" fontId="8" fillId="16" borderId="1" xfId="1" applyNumberFormat="1" applyFont="1" applyFill="1" applyBorder="1"/>
    <xf numFmtId="14" fontId="8" fillId="0" borderId="1" xfId="1" applyNumberFormat="1" applyFont="1" applyBorder="1" applyAlignment="1">
      <alignment vertical="center"/>
    </xf>
    <xf numFmtId="43" fontId="8" fillId="0" borderId="1" xfId="1" applyNumberFormat="1" applyFont="1" applyBorder="1"/>
    <xf numFmtId="43" fontId="8" fillId="0" borderId="0" xfId="1" applyNumberFormat="1" applyFont="1"/>
    <xf numFmtId="43" fontId="8" fillId="0" borderId="1" xfId="1" applyNumberFormat="1" applyFont="1" applyBorder="1" applyAlignment="1">
      <alignment horizontal="left" vertical="top" wrapText="1"/>
    </xf>
    <xf numFmtId="43" fontId="8" fillId="0" borderId="1" xfId="1" applyNumberFormat="1" applyFont="1" applyBorder="1" applyAlignment="1">
      <alignment vertical="center" wrapText="1"/>
    </xf>
    <xf numFmtId="14" fontId="8" fillId="0" borderId="1" xfId="1" quotePrefix="1" applyNumberFormat="1" applyFont="1" applyFill="1" applyBorder="1" applyAlignment="1">
      <alignment horizontal="center" vertical="center"/>
    </xf>
    <xf numFmtId="49" fontId="8" fillId="18" borderId="1" xfId="1" applyNumberFormat="1" applyFont="1" applyFill="1" applyBorder="1" applyAlignment="1">
      <alignment horizontal="center" vertical="center"/>
    </xf>
    <xf numFmtId="43" fontId="8" fillId="18" borderId="1" xfId="1" applyNumberFormat="1" applyFont="1" applyFill="1" applyBorder="1" applyAlignment="1">
      <alignment horizontal="left" vertical="top" wrapText="1"/>
    </xf>
    <xf numFmtId="43" fontId="8" fillId="18" borderId="1" xfId="1" applyNumberFormat="1" applyFont="1" applyFill="1" applyBorder="1"/>
    <xf numFmtId="43" fontId="8" fillId="18" borderId="1" xfId="1" applyNumberFormat="1" applyFont="1" applyFill="1" applyBorder="1" applyAlignment="1">
      <alignment wrapText="1"/>
    </xf>
    <xf numFmtId="43" fontId="8" fillId="18" borderId="1" xfId="1" applyNumberFormat="1" applyFont="1" applyFill="1" applyBorder="1" applyAlignment="1">
      <alignment vertical="center"/>
    </xf>
    <xf numFmtId="43" fontId="8" fillId="18" borderId="1" xfId="1" quotePrefix="1" applyNumberFormat="1" applyFont="1" applyFill="1" applyBorder="1" applyAlignment="1">
      <alignment horizontal="left"/>
    </xf>
    <xf numFmtId="14" fontId="8" fillId="18" borderId="1" xfId="1" applyNumberFormat="1" applyFont="1" applyFill="1" applyBorder="1"/>
    <xf numFmtId="14" fontId="8" fillId="18" borderId="1" xfId="1" applyNumberFormat="1" applyFont="1" applyFill="1" applyBorder="1" applyAlignment="1">
      <alignment horizontal="center" vertical="center"/>
    </xf>
    <xf numFmtId="43" fontId="8" fillId="18" borderId="1" xfId="1" quotePrefix="1" applyNumberFormat="1" applyFont="1" applyFill="1" applyBorder="1"/>
    <xf numFmtId="165" fontId="8" fillId="18" borderId="1" xfId="1" applyNumberFormat="1" applyFont="1" applyFill="1" applyBorder="1"/>
    <xf numFmtId="14" fontId="8" fillId="18" borderId="1" xfId="1" quotePrefix="1" applyNumberFormat="1" applyFont="1" applyFill="1" applyBorder="1" applyAlignment="1">
      <alignment horizontal="center" vertical="center"/>
    </xf>
    <xf numFmtId="49" fontId="8" fillId="18" borderId="1" xfId="1" applyNumberFormat="1" applyFont="1" applyFill="1" applyBorder="1" applyAlignment="1">
      <alignment horizontal="center"/>
    </xf>
    <xf numFmtId="43" fontId="8" fillId="0" borderId="1" xfId="1" quotePrefix="1" applyNumberFormat="1" applyFont="1" applyFill="1" applyBorder="1" applyAlignment="1">
      <alignment horizontal="center" vertical="center"/>
    </xf>
    <xf numFmtId="43" fontId="8" fillId="10" borderId="1" xfId="1" applyNumberFormat="1" applyFont="1" applyFill="1" applyBorder="1" applyAlignment="1">
      <alignment horizontal="center" vertical="center"/>
    </xf>
    <xf numFmtId="43" fontId="8" fillId="16" borderId="1" xfId="1" applyNumberFormat="1" applyFont="1" applyFill="1" applyBorder="1" applyAlignment="1">
      <alignment horizontal="center" vertical="center"/>
    </xf>
    <xf numFmtId="14" fontId="8" fillId="0" borderId="1" xfId="1" applyNumberFormat="1" applyFont="1" applyBorder="1" applyAlignment="1">
      <alignment horizontal="center" vertical="center" wrapText="1"/>
    </xf>
    <xf numFmtId="49" fontId="8" fillId="19" borderId="1" xfId="1" applyNumberFormat="1" applyFont="1" applyFill="1" applyBorder="1" applyAlignment="1">
      <alignment horizontal="center" vertical="center"/>
    </xf>
    <xf numFmtId="43" fontId="8" fillId="19" borderId="1" xfId="1" applyNumberFormat="1" applyFont="1" applyFill="1" applyBorder="1" applyAlignment="1">
      <alignment horizontal="left" vertical="top" wrapText="1"/>
    </xf>
    <xf numFmtId="43" fontId="8" fillId="19" borderId="1" xfId="1" applyNumberFormat="1" applyFont="1" applyFill="1" applyBorder="1"/>
    <xf numFmtId="43" fontId="8" fillId="19" borderId="1" xfId="1" applyNumberFormat="1" applyFont="1" applyFill="1" applyBorder="1" applyAlignment="1">
      <alignment wrapText="1"/>
    </xf>
    <xf numFmtId="43" fontId="8" fillId="19" borderId="1" xfId="1" applyNumberFormat="1" applyFont="1" applyFill="1" applyBorder="1" applyAlignment="1">
      <alignment vertical="center"/>
    </xf>
    <xf numFmtId="43" fontId="8" fillId="19" borderId="1" xfId="1" quotePrefix="1" applyNumberFormat="1" applyFont="1" applyFill="1" applyBorder="1"/>
    <xf numFmtId="14" fontId="8" fillId="19" borderId="1" xfId="1" applyNumberFormat="1" applyFont="1" applyFill="1" applyBorder="1"/>
    <xf numFmtId="14" fontId="8" fillId="19" borderId="1" xfId="1" applyNumberFormat="1" applyFont="1" applyFill="1" applyBorder="1" applyAlignment="1">
      <alignment horizontal="center" vertical="center"/>
    </xf>
    <xf numFmtId="49" fontId="8" fillId="19" borderId="1" xfId="1" applyNumberFormat="1" applyFont="1" applyFill="1" applyBorder="1" applyAlignment="1">
      <alignment horizontal="center"/>
    </xf>
    <xf numFmtId="14" fontId="8" fillId="0" borderId="1" xfId="1" quotePrefix="1" applyNumberFormat="1" applyFont="1" applyBorder="1" applyAlignment="1">
      <alignment horizontal="center" vertical="center"/>
    </xf>
    <xf numFmtId="49" fontId="8" fillId="13" borderId="1" xfId="1" applyNumberFormat="1" applyFont="1" applyFill="1" applyBorder="1" applyAlignment="1">
      <alignment horizontal="center" vertical="center"/>
    </xf>
    <xf numFmtId="43" fontId="8" fillId="13" borderId="1" xfId="1" applyNumberFormat="1" applyFont="1" applyFill="1" applyBorder="1" applyAlignment="1">
      <alignment horizontal="left" vertical="top" wrapText="1"/>
    </xf>
    <xf numFmtId="43" fontId="8" fillId="13" borderId="1" xfId="1" applyNumberFormat="1" applyFont="1" applyFill="1" applyBorder="1"/>
    <xf numFmtId="43" fontId="8" fillId="13" borderId="1" xfId="1" applyNumberFormat="1" applyFont="1" applyFill="1" applyBorder="1" applyAlignment="1">
      <alignment wrapText="1"/>
    </xf>
    <xf numFmtId="43" fontId="8" fillId="13" borderId="1" xfId="1" applyNumberFormat="1" applyFont="1" applyFill="1" applyBorder="1" applyAlignment="1">
      <alignment vertical="center"/>
    </xf>
    <xf numFmtId="14" fontId="8" fillId="13" borderId="1" xfId="1" quotePrefix="1" applyNumberFormat="1" applyFont="1" applyFill="1" applyBorder="1"/>
    <xf numFmtId="14" fontId="8" fillId="13" borderId="1" xfId="1" applyNumberFormat="1" applyFont="1" applyFill="1" applyBorder="1"/>
    <xf numFmtId="14" fontId="8" fillId="13" borderId="1" xfId="1" applyNumberFormat="1" applyFont="1" applyFill="1" applyBorder="1" applyAlignment="1">
      <alignment horizontal="center" vertical="center"/>
    </xf>
    <xf numFmtId="43" fontId="8" fillId="13" borderId="1" xfId="1" quotePrefix="1" applyNumberFormat="1" applyFont="1" applyFill="1" applyBorder="1"/>
    <xf numFmtId="49" fontId="8" fillId="13" borderId="1" xfId="1" applyNumberFormat="1" applyFont="1" applyFill="1" applyBorder="1" applyAlignment="1">
      <alignment horizontal="center"/>
    </xf>
    <xf numFmtId="49" fontId="8" fillId="0" borderId="1" xfId="1" applyNumberFormat="1" applyFont="1" applyFill="1" applyBorder="1" applyAlignment="1">
      <alignment horizontal="center" vertical="center"/>
    </xf>
    <xf numFmtId="43" fontId="8" fillId="0" borderId="1" xfId="1" applyNumberFormat="1" applyFont="1" applyFill="1" applyBorder="1" applyAlignment="1">
      <alignment horizontal="left" vertical="top" wrapText="1"/>
    </xf>
    <xf numFmtId="43" fontId="8" fillId="0" borderId="1" xfId="1" applyNumberFormat="1" applyFont="1" applyFill="1" applyBorder="1" applyAlignment="1">
      <alignment wrapText="1"/>
    </xf>
    <xf numFmtId="43" fontId="8" fillId="0" borderId="1" xfId="1" applyNumberFormat="1" applyFont="1" applyFill="1" applyBorder="1" applyAlignment="1">
      <alignment vertical="center"/>
    </xf>
    <xf numFmtId="43" fontId="8" fillId="0" borderId="1" xfId="1" quotePrefix="1" applyNumberFormat="1" applyFont="1" applyFill="1" applyBorder="1"/>
    <xf numFmtId="14" fontId="8" fillId="0" borderId="1" xfId="1" applyNumberFormat="1" applyFont="1" applyFill="1" applyBorder="1"/>
    <xf numFmtId="43" fontId="8" fillId="0" borderId="1" xfId="1" applyNumberFormat="1" applyFont="1" applyFill="1" applyBorder="1"/>
    <xf numFmtId="43" fontId="8" fillId="0" borderId="1" xfId="1" applyNumberFormat="1" applyFont="1" applyFill="1" applyBorder="1" applyAlignment="1"/>
    <xf numFmtId="43" fontId="8" fillId="0" borderId="0" xfId="1" applyNumberFormat="1" applyFont="1" applyFill="1"/>
    <xf numFmtId="49" fontId="8" fillId="20" borderId="1" xfId="1" applyNumberFormat="1" applyFont="1" applyFill="1" applyBorder="1" applyAlignment="1">
      <alignment horizontal="center" vertical="center"/>
    </xf>
    <xf numFmtId="43" fontId="8" fillId="20" borderId="1" xfId="1" applyNumberFormat="1" applyFont="1" applyFill="1" applyBorder="1" applyAlignment="1">
      <alignment horizontal="left" vertical="top" wrapText="1"/>
    </xf>
    <xf numFmtId="43" fontId="8" fillId="20" borderId="1" xfId="1" applyNumberFormat="1" applyFont="1" applyFill="1" applyBorder="1"/>
    <xf numFmtId="43" fontId="8" fillId="20" borderId="1" xfId="1" applyNumberFormat="1" applyFont="1" applyFill="1" applyBorder="1" applyAlignment="1">
      <alignment wrapText="1"/>
    </xf>
    <xf numFmtId="43" fontId="8" fillId="20" borderId="1" xfId="1" applyNumberFormat="1" applyFont="1" applyFill="1" applyBorder="1" applyAlignment="1">
      <alignment vertical="center"/>
    </xf>
    <xf numFmtId="43" fontId="8" fillId="20" borderId="1" xfId="1" quotePrefix="1" applyNumberFormat="1" applyFont="1" applyFill="1" applyBorder="1"/>
    <xf numFmtId="14" fontId="8" fillId="20" borderId="1" xfId="1" applyNumberFormat="1" applyFont="1" applyFill="1" applyBorder="1"/>
    <xf numFmtId="14" fontId="8" fillId="20" borderId="1" xfId="1" applyNumberFormat="1" applyFont="1" applyFill="1" applyBorder="1" applyAlignment="1">
      <alignment horizontal="center" vertical="center"/>
    </xf>
    <xf numFmtId="49" fontId="8" fillId="20" borderId="1" xfId="1" applyNumberFormat="1" applyFont="1" applyFill="1" applyBorder="1" applyAlignment="1">
      <alignment horizontal="center"/>
    </xf>
    <xf numFmtId="49" fontId="8" fillId="0" borderId="1" xfId="1" applyNumberFormat="1" applyFont="1" applyFill="1" applyBorder="1" applyAlignment="1">
      <alignment horizontal="center"/>
    </xf>
    <xf numFmtId="14" fontId="8" fillId="0" borderId="1" xfId="1" applyNumberFormat="1" applyFont="1" applyFill="1" applyBorder="1" applyAlignment="1">
      <alignment wrapText="1"/>
    </xf>
    <xf numFmtId="43" fontId="8" fillId="0" borderId="1" xfId="1" quotePrefix="1" applyNumberFormat="1" applyFont="1" applyBorder="1"/>
    <xf numFmtId="14" fontId="8" fillId="0" borderId="1" xfId="1" applyNumberFormat="1" applyFont="1" applyBorder="1"/>
    <xf numFmtId="43" fontId="8" fillId="10" borderId="1" xfId="1" applyNumberFormat="1" applyFont="1" applyFill="1" applyBorder="1" applyAlignment="1">
      <alignment vertical="center"/>
    </xf>
    <xf numFmtId="43" fontId="8" fillId="16" borderId="1" xfId="1" applyNumberFormat="1" applyFont="1" applyFill="1" applyBorder="1" applyAlignment="1">
      <alignment vertical="center"/>
    </xf>
    <xf numFmtId="49" fontId="8" fillId="20" borderId="11" xfId="1" applyNumberFormat="1" applyFont="1" applyFill="1" applyBorder="1" applyAlignment="1">
      <alignment horizontal="center" vertical="center"/>
    </xf>
    <xf numFmtId="49" fontId="9" fillId="0" borderId="1" xfId="0" applyNumberFormat="1" applyFont="1" applyFill="1" applyBorder="1" applyAlignment="1">
      <alignment wrapText="1"/>
    </xf>
    <xf numFmtId="49" fontId="8" fillId="20" borderId="12" xfId="1" applyNumberFormat="1" applyFont="1" applyFill="1" applyBorder="1" applyAlignment="1">
      <alignment horizontal="center" vertical="center"/>
    </xf>
    <xf numFmtId="49" fontId="9" fillId="20" borderId="1" xfId="0" applyNumberFormat="1" applyFont="1" applyFill="1" applyBorder="1" applyAlignment="1">
      <alignment wrapText="1"/>
    </xf>
    <xf numFmtId="49" fontId="8" fillId="0" borderId="1" xfId="1" applyNumberFormat="1" applyFont="1" applyBorder="1" applyAlignment="1">
      <alignment horizontal="center"/>
    </xf>
    <xf numFmtId="43" fontId="8" fillId="19" borderId="0" xfId="1" applyNumberFormat="1" applyFont="1" applyFill="1" applyBorder="1"/>
    <xf numFmtId="43" fontId="8" fillId="19" borderId="1" xfId="1" applyNumberFormat="1" applyFont="1" applyFill="1" applyBorder="1" applyAlignment="1">
      <alignment horizontal="center" vertical="center"/>
    </xf>
    <xf numFmtId="43" fontId="8" fillId="0" borderId="1" xfId="1" applyNumberFormat="1" applyFont="1" applyFill="1" applyBorder="1" applyAlignment="1">
      <alignment vertical="top" wrapText="1"/>
    </xf>
    <xf numFmtId="43" fontId="8" fillId="0" borderId="1" xfId="1" applyNumberFormat="1" applyFont="1" applyFill="1" applyBorder="1" applyAlignment="1">
      <alignment horizontal="left" vertical="center" wrapText="1"/>
    </xf>
    <xf numFmtId="43" fontId="8" fillId="0" borderId="1" xfId="1" quotePrefix="1" applyNumberFormat="1" applyFont="1" applyFill="1" applyBorder="1" applyAlignment="1">
      <alignment horizontal="left" vertical="center"/>
    </xf>
    <xf numFmtId="3" fontId="9" fillId="0" borderId="0" xfId="0" applyNumberFormat="1" applyFont="1" applyFill="1" applyAlignment="1">
      <alignment horizontal="center" vertical="center"/>
    </xf>
    <xf numFmtId="43" fontId="8" fillId="0" borderId="1" xfId="1" applyNumberFormat="1" applyFont="1" applyBorder="1" applyAlignment="1">
      <alignment horizontal="center" vertical="center" wrapText="1"/>
    </xf>
    <xf numFmtId="43" fontId="8" fillId="19" borderId="1" xfId="1" applyNumberFormat="1" applyFont="1" applyFill="1" applyBorder="1" applyAlignment="1">
      <alignment horizontal="left" vertical="center" wrapText="1"/>
    </xf>
    <xf numFmtId="3" fontId="9" fillId="19" borderId="0" xfId="0" applyNumberFormat="1" applyFont="1" applyFill="1"/>
    <xf numFmtId="43" fontId="8" fillId="0" borderId="1" xfId="1" applyNumberFormat="1" applyFont="1" applyBorder="1" applyAlignment="1">
      <alignment horizontal="left" vertical="center" wrapText="1"/>
    </xf>
    <xf numFmtId="43" fontId="8" fillId="0" borderId="1" xfId="1" quotePrefix="1" applyNumberFormat="1" applyFont="1" applyBorder="1" applyAlignment="1">
      <alignment vertical="center"/>
    </xf>
    <xf numFmtId="14" fontId="8" fillId="0" borderId="1" xfId="0" applyNumberFormat="1" applyFont="1" applyBorder="1"/>
    <xf numFmtId="14" fontId="8" fillId="0" borderId="1" xfId="0" applyNumberFormat="1" applyFont="1" applyBorder="1" applyAlignment="1">
      <alignment horizontal="center" vertical="center" wrapText="1"/>
    </xf>
    <xf numFmtId="43" fontId="8" fillId="0" borderId="1" xfId="0" applyNumberFormat="1" applyFont="1" applyBorder="1"/>
    <xf numFmtId="43" fontId="8" fillId="13" borderId="1" xfId="1" applyNumberFormat="1" applyFont="1" applyFill="1" applyBorder="1" applyAlignment="1">
      <alignment horizontal="left" vertical="center" wrapText="1"/>
    </xf>
    <xf numFmtId="43" fontId="8" fillId="13" borderId="1" xfId="1" quotePrefix="1" applyNumberFormat="1" applyFont="1" applyFill="1" applyBorder="1" applyAlignment="1">
      <alignment vertical="center"/>
    </xf>
    <xf numFmtId="14" fontId="8" fillId="13" borderId="1" xfId="1" applyNumberFormat="1" applyFont="1" applyFill="1" applyBorder="1" applyAlignment="1">
      <alignment vertical="center"/>
    </xf>
    <xf numFmtId="14" fontId="8" fillId="13" borderId="1" xfId="0" applyNumberFormat="1" applyFont="1" applyFill="1" applyBorder="1"/>
    <xf numFmtId="0" fontId="8" fillId="13" borderId="1" xfId="0" applyFont="1" applyFill="1" applyBorder="1"/>
    <xf numFmtId="43" fontId="8" fillId="11" borderId="1" xfId="1" applyNumberFormat="1" applyFont="1" applyFill="1" applyBorder="1"/>
    <xf numFmtId="14" fontId="8" fillId="11" borderId="1" xfId="1" applyNumberFormat="1" applyFont="1" applyFill="1" applyBorder="1" applyAlignment="1">
      <alignment horizontal="center" vertical="center"/>
    </xf>
    <xf numFmtId="14" fontId="8" fillId="11" borderId="1" xfId="1" applyNumberFormat="1" applyFont="1" applyFill="1" applyBorder="1" applyAlignment="1">
      <alignment horizontal="center" vertical="center" wrapText="1"/>
    </xf>
    <xf numFmtId="43" fontId="8" fillId="0" borderId="1" xfId="0" applyNumberFormat="1" applyFont="1" applyBorder="1" applyAlignment="1">
      <alignment horizontal="center" vertical="center"/>
    </xf>
    <xf numFmtId="49" fontId="8" fillId="21" borderId="1" xfId="1" applyNumberFormat="1" applyFont="1" applyFill="1" applyBorder="1" applyAlignment="1">
      <alignment horizontal="center" vertical="center"/>
    </xf>
    <xf numFmtId="43" fontId="8" fillId="21" borderId="1" xfId="1" applyNumberFormat="1" applyFont="1" applyFill="1" applyBorder="1" applyAlignment="1">
      <alignment horizontal="left" vertical="top" wrapText="1"/>
    </xf>
    <xf numFmtId="43" fontId="8" fillId="21" borderId="1" xfId="1" applyNumberFormat="1" applyFont="1" applyFill="1" applyBorder="1"/>
    <xf numFmtId="43" fontId="8" fillId="21" borderId="1" xfId="1" quotePrefix="1" applyNumberFormat="1" applyFont="1" applyFill="1" applyBorder="1"/>
    <xf numFmtId="14" fontId="8" fillId="21" borderId="1" xfId="1" applyNumberFormat="1" applyFont="1" applyFill="1" applyBorder="1"/>
    <xf numFmtId="14" fontId="8" fillId="21" borderId="1" xfId="1" applyNumberFormat="1" applyFont="1" applyFill="1" applyBorder="1" applyAlignment="1">
      <alignment horizontal="center" vertical="center"/>
    </xf>
    <xf numFmtId="49" fontId="8" fillId="21" borderId="1" xfId="1" applyNumberFormat="1" applyFont="1" applyFill="1" applyBorder="1" applyAlignment="1">
      <alignment horizontal="center"/>
    </xf>
    <xf numFmtId="0" fontId="8" fillId="21" borderId="1" xfId="0" applyFont="1" applyFill="1" applyBorder="1"/>
    <xf numFmtId="49" fontId="8" fillId="15" borderId="1" xfId="1" applyNumberFormat="1" applyFont="1" applyFill="1" applyBorder="1" applyAlignment="1">
      <alignment horizontal="center" vertical="center"/>
    </xf>
    <xf numFmtId="43" fontId="8" fillId="15" borderId="1" xfId="1" applyNumberFormat="1" applyFont="1" applyFill="1" applyBorder="1" applyAlignment="1">
      <alignment horizontal="left" vertical="top" wrapText="1"/>
    </xf>
    <xf numFmtId="43" fontId="8" fillId="15" borderId="1" xfId="1" applyNumberFormat="1" applyFont="1" applyFill="1" applyBorder="1"/>
    <xf numFmtId="43" fontId="8" fillId="15" borderId="1" xfId="1" quotePrefix="1" applyNumberFormat="1" applyFont="1" applyFill="1" applyBorder="1"/>
    <xf numFmtId="14" fontId="8" fillId="15" borderId="1" xfId="1" applyNumberFormat="1" applyFont="1" applyFill="1" applyBorder="1"/>
    <xf numFmtId="166" fontId="8" fillId="15" borderId="1" xfId="1" applyNumberFormat="1" applyFont="1" applyFill="1" applyBorder="1"/>
    <xf numFmtId="14" fontId="8" fillId="15" borderId="1" xfId="1" applyNumberFormat="1" applyFont="1" applyFill="1" applyBorder="1" applyAlignment="1">
      <alignment horizontal="center" vertical="center"/>
    </xf>
    <xf numFmtId="43" fontId="8" fillId="15" borderId="1" xfId="1" applyNumberFormat="1" applyFont="1" applyFill="1" applyBorder="1" applyAlignment="1">
      <alignment horizontal="center" vertical="center"/>
    </xf>
    <xf numFmtId="49" fontId="8" fillId="15" borderId="1" xfId="1" applyNumberFormat="1" applyFont="1" applyFill="1" applyBorder="1" applyAlignment="1">
      <alignment horizontal="center"/>
    </xf>
    <xf numFmtId="0" fontId="8" fillId="15" borderId="1" xfId="0" applyFont="1" applyFill="1" applyBorder="1"/>
    <xf numFmtId="0" fontId="8" fillId="15" borderId="0" xfId="0" applyFont="1" applyFill="1"/>
    <xf numFmtId="166" fontId="8" fillId="16" borderId="1" xfId="1" applyNumberFormat="1" applyFont="1" applyFill="1" applyBorder="1"/>
    <xf numFmtId="166" fontId="8" fillId="0" borderId="1" xfId="1" applyNumberFormat="1" applyFont="1" applyBorder="1"/>
    <xf numFmtId="49" fontId="8" fillId="0" borderId="1" xfId="0" applyNumberFormat="1" applyFont="1" applyBorder="1" applyAlignment="1">
      <alignment horizontal="center" vertical="center"/>
    </xf>
    <xf numFmtId="0" fontId="8" fillId="0" borderId="1" xfId="0" quotePrefix="1" applyFont="1" applyBorder="1"/>
    <xf numFmtId="49" fontId="8" fillId="0" borderId="1" xfId="0" applyNumberFormat="1" applyFont="1" applyBorder="1" applyAlignment="1">
      <alignment horizontal="center"/>
    </xf>
    <xf numFmtId="0" fontId="8" fillId="10" borderId="1" xfId="0" applyFont="1" applyFill="1" applyBorder="1"/>
    <xf numFmtId="0" fontId="8" fillId="16" borderId="1" xfId="0" applyFont="1" applyFill="1" applyBorder="1"/>
    <xf numFmtId="0" fontId="9" fillId="0" borderId="0" xfId="0" applyFont="1"/>
    <xf numFmtId="0" fontId="8" fillId="0" borderId="1" xfId="0" quotePrefix="1" applyFont="1" applyFill="1" applyBorder="1"/>
    <xf numFmtId="14" fontId="8" fillId="0" borderId="1" xfId="0" quotePrefix="1" applyNumberFormat="1" applyFont="1" applyFill="1" applyBorder="1"/>
    <xf numFmtId="166" fontId="9" fillId="0" borderId="0" xfId="1" applyNumberFormat="1" applyFont="1"/>
    <xf numFmtId="0" fontId="8" fillId="0" borderId="1" xfId="0" applyFont="1" applyBorder="1" applyAlignment="1">
      <alignment vertical="center"/>
    </xf>
    <xf numFmtId="14" fontId="8" fillId="15" borderId="1" xfId="0" applyNumberFormat="1" applyFont="1" applyFill="1" applyBorder="1" applyAlignment="1">
      <alignment horizontal="center" vertical="center"/>
    </xf>
    <xf numFmtId="14" fontId="8" fillId="16" borderId="1" xfId="0" applyNumberFormat="1" applyFont="1" applyFill="1" applyBorder="1"/>
    <xf numFmtId="166" fontId="8" fillId="16" borderId="1" xfId="1" applyNumberFormat="1" applyFont="1" applyFill="1" applyBorder="1" applyAlignment="1">
      <alignment vertical="center"/>
    </xf>
    <xf numFmtId="0" fontId="8" fillId="0" borderId="1" xfId="0" applyFont="1" applyBorder="1" applyAlignment="1">
      <alignment wrapText="1"/>
    </xf>
    <xf numFmtId="167" fontId="8" fillId="0" borderId="1" xfId="1" applyNumberFormat="1" applyFont="1" applyBorder="1"/>
    <xf numFmtId="49" fontId="8" fillId="21" borderId="1" xfId="0" applyNumberFormat="1" applyFont="1" applyFill="1" applyBorder="1" applyAlignment="1">
      <alignment horizontal="center" vertical="center"/>
    </xf>
    <xf numFmtId="14" fontId="8" fillId="21" borderId="1" xfId="0" applyNumberFormat="1" applyFont="1" applyFill="1" applyBorder="1"/>
    <xf numFmtId="166" fontId="8" fillId="21" borderId="1" xfId="1" applyNumberFormat="1" applyFont="1" applyFill="1" applyBorder="1"/>
    <xf numFmtId="14" fontId="8" fillId="21" borderId="1" xfId="0" applyNumberFormat="1" applyFont="1" applyFill="1" applyBorder="1" applyAlignment="1">
      <alignment horizontal="center" vertical="center"/>
    </xf>
    <xf numFmtId="0" fontId="8" fillId="21" borderId="1" xfId="0" quotePrefix="1" applyFont="1" applyFill="1" applyBorder="1"/>
    <xf numFmtId="0" fontId="8" fillId="21" borderId="1" xfId="0" applyFont="1" applyFill="1" applyBorder="1" applyAlignment="1">
      <alignment horizontal="center" vertical="center"/>
    </xf>
    <xf numFmtId="49" fontId="8" fillId="21" borderId="1" xfId="0" applyNumberFormat="1" applyFont="1" applyFill="1" applyBorder="1" applyAlignment="1">
      <alignment horizontal="center"/>
    </xf>
    <xf numFmtId="14" fontId="8" fillId="0" borderId="1" xfId="0" applyNumberFormat="1" applyFont="1" applyBorder="1" applyAlignment="1">
      <alignment vertical="center" wrapText="1"/>
    </xf>
    <xf numFmtId="49" fontId="8" fillId="20" borderId="1" xfId="0" applyNumberFormat="1" applyFont="1" applyFill="1" applyBorder="1" applyAlignment="1">
      <alignment horizontal="center" vertical="center"/>
    </xf>
    <xf numFmtId="0" fontId="8" fillId="20" borderId="1" xfId="0" applyFont="1" applyFill="1" applyBorder="1"/>
    <xf numFmtId="43" fontId="8" fillId="20" borderId="1" xfId="1" applyNumberFormat="1" applyFont="1" applyFill="1" applyBorder="1" applyAlignment="1">
      <alignment horizontal="left" vertical="center" wrapText="1"/>
    </xf>
    <xf numFmtId="0" fontId="8" fillId="20" borderId="1" xfId="0" quotePrefix="1" applyFont="1" applyFill="1" applyBorder="1"/>
    <xf numFmtId="14" fontId="8" fillId="20" borderId="1" xfId="0" applyNumberFormat="1" applyFont="1" applyFill="1" applyBorder="1"/>
    <xf numFmtId="14" fontId="8" fillId="20" borderId="1" xfId="0" applyNumberFormat="1" applyFont="1" applyFill="1" applyBorder="1" applyAlignment="1">
      <alignment horizontal="center" vertical="center"/>
    </xf>
    <xf numFmtId="49" fontId="8" fillId="20" borderId="1" xfId="0" applyNumberFormat="1" applyFont="1" applyFill="1" applyBorder="1" applyAlignment="1">
      <alignment horizontal="center"/>
    </xf>
    <xf numFmtId="49" fontId="8" fillId="22" borderId="1" xfId="0" applyNumberFormat="1" applyFont="1" applyFill="1" applyBorder="1" applyAlignment="1">
      <alignment horizontal="center" vertical="center"/>
    </xf>
    <xf numFmtId="43" fontId="8" fillId="22" borderId="1" xfId="1" applyNumberFormat="1" applyFont="1" applyFill="1" applyBorder="1" applyAlignment="1">
      <alignment horizontal="left" vertical="top" wrapText="1"/>
    </xf>
    <xf numFmtId="0" fontId="8" fillId="22" borderId="1" xfId="0" applyFont="1" applyFill="1" applyBorder="1"/>
    <xf numFmtId="0" fontId="8" fillId="22" borderId="1" xfId="0" quotePrefix="1" applyFont="1" applyFill="1" applyBorder="1"/>
    <xf numFmtId="14" fontId="8" fillId="22" borderId="1" xfId="0" applyNumberFormat="1" applyFont="1" applyFill="1" applyBorder="1"/>
    <xf numFmtId="43" fontId="8" fillId="22" borderId="1" xfId="1" applyNumberFormat="1" applyFont="1" applyFill="1" applyBorder="1"/>
    <xf numFmtId="14" fontId="8" fillId="22" borderId="1" xfId="0" applyNumberFormat="1" applyFont="1" applyFill="1" applyBorder="1" applyAlignment="1">
      <alignment horizontal="center" vertical="center"/>
    </xf>
    <xf numFmtId="49" fontId="8" fillId="22" borderId="1" xfId="0" applyNumberFormat="1" applyFont="1" applyFill="1" applyBorder="1" applyAlignment="1">
      <alignment horizontal="center"/>
    </xf>
    <xf numFmtId="43" fontId="10" fillId="0" borderId="1" xfId="1" applyNumberFormat="1" applyFont="1" applyFill="1" applyBorder="1" applyAlignment="1">
      <alignment horizontal="left" vertical="top" wrapText="1"/>
    </xf>
    <xf numFmtId="14" fontId="8" fillId="0" borderId="1" xfId="0" quotePrefix="1" applyNumberFormat="1" applyFont="1" applyBorder="1"/>
    <xf numFmtId="49" fontId="8"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xf>
    <xf numFmtId="0" fontId="8" fillId="16" borderId="0" xfId="0" applyFont="1" applyFill="1"/>
    <xf numFmtId="167" fontId="8" fillId="0" borderId="0" xfId="1" applyNumberFormat="1" applyFont="1" applyFill="1"/>
    <xf numFmtId="0" fontId="2" fillId="0" borderId="1" xfId="0" applyFont="1" applyBorder="1" applyAlignment="1">
      <alignment horizontal="center"/>
    </xf>
    <xf numFmtId="0" fontId="5" fillId="0" borderId="1" xfId="0" applyFont="1" applyFill="1" applyBorder="1" applyAlignment="1">
      <alignment horizontal="center" wrapText="1"/>
    </xf>
    <xf numFmtId="0" fontId="5" fillId="0" borderId="1" xfId="0" applyFont="1" applyFill="1" applyBorder="1" applyAlignment="1">
      <alignment horizontal="center" vertical="center" wrapText="1"/>
    </xf>
    <xf numFmtId="0" fontId="2" fillId="2" borderId="1" xfId="0" applyFont="1" applyFill="1" applyBorder="1" applyAlignment="1">
      <alignment horizontal="center" vertical="center"/>
    </xf>
    <xf numFmtId="43" fontId="4" fillId="0" borderId="1" xfId="1" applyFont="1" applyFill="1" applyBorder="1"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4" fillId="12" borderId="6" xfId="1" applyNumberFormat="1" applyFont="1" applyFill="1" applyBorder="1" applyAlignment="1">
      <alignment horizontal="center" vertical="center"/>
    </xf>
    <xf numFmtId="49" fontId="17" fillId="0" borderId="6" xfId="1" applyNumberFormat="1" applyFont="1" applyBorder="1" applyAlignment="1">
      <alignment horizontal="center" vertical="center"/>
    </xf>
    <xf numFmtId="0" fontId="17" fillId="0" borderId="6" xfId="0" applyFont="1" applyBorder="1" applyAlignment="1">
      <alignment horizontal="center" vertical="center"/>
    </xf>
    <xf numFmtId="49" fontId="17" fillId="0" borderId="6" xfId="1" applyNumberFormat="1" applyFont="1" applyFill="1" applyBorder="1" applyAlignment="1">
      <alignment horizontal="center" vertical="center"/>
    </xf>
    <xf numFmtId="49" fontId="8" fillId="0" borderId="5" xfId="0" applyNumberFormat="1" applyFont="1" applyBorder="1" applyAlignment="1">
      <alignment horizontal="center" vertical="top"/>
    </xf>
    <xf numFmtId="49" fontId="8" fillId="0" borderId="0" xfId="0" applyNumberFormat="1" applyFont="1" applyBorder="1" applyAlignment="1">
      <alignment horizontal="center" vertical="top"/>
    </xf>
    <xf numFmtId="49" fontId="8" fillId="0" borderId="6" xfId="0" applyNumberFormat="1" applyFont="1" applyBorder="1" applyAlignment="1">
      <alignment horizontal="center" vertical="top"/>
    </xf>
    <xf numFmtId="0" fontId="8" fillId="0" borderId="1" xfId="0" applyFont="1" applyFill="1" applyBorder="1" applyAlignment="1">
      <alignment horizontal="center" vertical="center" wrapText="1"/>
    </xf>
    <xf numFmtId="49" fontId="8" fillId="0" borderId="1" xfId="0" applyNumberFormat="1" applyFont="1" applyBorder="1" applyAlignment="1">
      <alignment horizontal="center" vertical="top" wrapText="1"/>
    </xf>
    <xf numFmtId="0" fontId="8" fillId="0" borderId="1" xfId="0" applyFont="1" applyBorder="1" applyAlignment="1">
      <alignment horizontal="center" vertical="center" wrapText="1"/>
    </xf>
    <xf numFmtId="49" fontId="13" fillId="0" borderId="2" xfId="0" applyNumberFormat="1" applyFont="1" applyFill="1" applyBorder="1" applyAlignment="1">
      <alignment horizontal="center"/>
    </xf>
    <xf numFmtId="49" fontId="13" fillId="0" borderId="3" xfId="0" applyNumberFormat="1" applyFont="1" applyFill="1" applyBorder="1" applyAlignment="1">
      <alignment horizontal="center"/>
    </xf>
    <xf numFmtId="49" fontId="14" fillId="0" borderId="2" xfId="0" applyNumberFormat="1" applyFont="1" applyFill="1" applyBorder="1" applyAlignment="1">
      <alignment horizontal="center"/>
    </xf>
    <xf numFmtId="49" fontId="14" fillId="0" borderId="3" xfId="0" applyNumberFormat="1" applyFont="1" applyFill="1" applyBorder="1" applyAlignment="1">
      <alignment horizontal="center"/>
    </xf>
    <xf numFmtId="0" fontId="11" fillId="0" borderId="1" xfId="0"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7" fillId="0" borderId="0" xfId="0" applyNumberFormat="1" applyFont="1" applyBorder="1" applyAlignment="1">
      <alignment horizontal="center" vertical="center"/>
    </xf>
    <xf numFmtId="0" fontId="2" fillId="0" borderId="1" xfId="0" applyFont="1" applyFill="1" applyBorder="1" applyAlignment="1">
      <alignment horizontal="center"/>
    </xf>
    <xf numFmtId="49" fontId="2" fillId="0" borderId="1" xfId="0" applyNumberFormat="1" applyFont="1" applyFill="1" applyBorder="1" applyAlignment="1">
      <alignment horizontal="center" vertical="center" wrapText="1"/>
    </xf>
    <xf numFmtId="43" fontId="8" fillId="0" borderId="11" xfId="1" applyNumberFormat="1" applyFont="1" applyFill="1" applyBorder="1" applyAlignment="1">
      <alignment horizontal="center" vertical="center" wrapText="1"/>
    </xf>
    <xf numFmtId="43" fontId="8" fillId="0" borderId="13" xfId="1" applyNumberFormat="1" applyFont="1" applyFill="1" applyBorder="1" applyAlignment="1">
      <alignment horizontal="center" vertical="center" wrapText="1"/>
    </xf>
    <xf numFmtId="43" fontId="8" fillId="0" borderId="12" xfId="1" applyNumberFormat="1" applyFont="1" applyFill="1" applyBorder="1" applyAlignment="1">
      <alignment horizontal="center" vertical="center" wrapText="1"/>
    </xf>
    <xf numFmtId="14" fontId="8" fillId="0" borderId="11" xfId="1" applyNumberFormat="1" applyFont="1" applyFill="1" applyBorder="1" applyAlignment="1">
      <alignment horizontal="center"/>
    </xf>
    <xf numFmtId="43" fontId="8" fillId="0" borderId="12" xfId="1" applyNumberFormat="1" applyFont="1" applyFill="1" applyBorder="1" applyAlignment="1">
      <alignment horizontal="center"/>
    </xf>
    <xf numFmtId="43" fontId="8" fillId="0" borderId="11" xfId="1" applyNumberFormat="1" applyFont="1" applyFill="1" applyBorder="1" applyAlignment="1">
      <alignment horizontal="center"/>
    </xf>
    <xf numFmtId="43" fontId="8" fillId="0" borderId="11" xfId="1" applyNumberFormat="1" applyFont="1" applyFill="1" applyBorder="1" applyAlignment="1">
      <alignment horizontal="center" wrapText="1"/>
    </xf>
    <xf numFmtId="43" fontId="8" fillId="0" borderId="12" xfId="1" applyNumberFormat="1" applyFont="1" applyFill="1" applyBorder="1" applyAlignment="1">
      <alignment horizontal="center" wrapText="1"/>
    </xf>
    <xf numFmtId="14" fontId="8" fillId="0" borderId="11" xfId="1" applyNumberFormat="1" applyFont="1" applyFill="1" applyBorder="1" applyAlignment="1">
      <alignment horizontal="center" vertical="center"/>
    </xf>
    <xf numFmtId="43" fontId="8" fillId="0" borderId="13" xfId="1" applyNumberFormat="1" applyFont="1" applyFill="1" applyBorder="1" applyAlignment="1">
      <alignment horizontal="center" vertical="center"/>
    </xf>
    <xf numFmtId="43" fontId="8" fillId="0" borderId="12" xfId="1" applyNumberFormat="1" applyFont="1" applyFill="1" applyBorder="1" applyAlignment="1">
      <alignment horizontal="center" vertical="center"/>
    </xf>
    <xf numFmtId="43" fontId="8" fillId="0" borderId="13" xfId="1" applyNumberFormat="1" applyFont="1" applyFill="1" applyBorder="1" applyAlignment="1">
      <alignment horizontal="center"/>
    </xf>
    <xf numFmtId="43" fontId="8" fillId="0" borderId="1" xfId="1" applyNumberFormat="1" applyFont="1" applyFill="1" applyBorder="1" applyAlignment="1">
      <alignment horizontal="center"/>
    </xf>
    <xf numFmtId="43" fontId="8" fillId="0" borderId="1" xfId="1" applyNumberFormat="1" applyFont="1" applyFill="1" applyBorder="1" applyAlignment="1">
      <alignment horizontal="center" vertical="center"/>
    </xf>
    <xf numFmtId="14" fontId="8" fillId="0" borderId="1" xfId="1" applyNumberFormat="1" applyFont="1" applyFill="1" applyBorder="1" applyAlignment="1">
      <alignment horizontal="center" vertical="center"/>
    </xf>
    <xf numFmtId="14" fontId="8" fillId="0" borderId="11" xfId="1" applyNumberFormat="1" applyFont="1" applyBorder="1" applyAlignment="1">
      <alignment horizontal="center" vertical="center" wrapText="1"/>
    </xf>
    <xf numFmtId="14" fontId="8" fillId="0" borderId="12" xfId="1" applyNumberFormat="1" applyFont="1" applyBorder="1" applyAlignment="1">
      <alignment horizontal="center" vertical="center" wrapText="1"/>
    </xf>
    <xf numFmtId="49" fontId="8" fillId="0" borderId="11" xfId="1" applyNumberFormat="1" applyFont="1" applyFill="1" applyBorder="1" applyAlignment="1">
      <alignment horizontal="center" vertical="center"/>
    </xf>
    <xf numFmtId="49" fontId="8" fillId="0" borderId="13" xfId="1" applyNumberFormat="1" applyFont="1" applyFill="1" applyBorder="1" applyAlignment="1">
      <alignment horizontal="center" vertical="center"/>
    </xf>
    <xf numFmtId="49" fontId="8" fillId="0" borderId="12" xfId="1" applyNumberFormat="1" applyFont="1" applyFill="1" applyBorder="1" applyAlignment="1">
      <alignment horizontal="center" vertical="center"/>
    </xf>
    <xf numFmtId="43" fontId="8" fillId="0" borderId="11" xfId="1" applyNumberFormat="1" applyFont="1" applyFill="1" applyBorder="1" applyAlignment="1">
      <alignment horizontal="center" vertical="center"/>
    </xf>
    <xf numFmtId="14" fontId="8" fillId="0" borderId="11" xfId="1" applyNumberFormat="1" applyFont="1" applyBorder="1" applyAlignment="1">
      <alignment horizontal="center" vertical="center"/>
    </xf>
    <xf numFmtId="43" fontId="8" fillId="0" borderId="12" xfId="1" applyNumberFormat="1" applyFont="1" applyBorder="1" applyAlignment="1">
      <alignment horizontal="center" vertical="center"/>
    </xf>
    <xf numFmtId="14" fontId="8" fillId="0" borderId="12" xfId="1" applyNumberFormat="1" applyFont="1" applyFill="1" applyBorder="1" applyAlignment="1">
      <alignment horizontal="center" vertical="center"/>
    </xf>
    <xf numFmtId="14" fontId="8" fillId="0" borderId="12" xfId="1" applyNumberFormat="1" applyFont="1" applyBorder="1" applyAlignment="1">
      <alignment horizontal="center" vertical="center"/>
    </xf>
    <xf numFmtId="43" fontId="8" fillId="0" borderId="11" xfId="1" applyNumberFormat="1" applyFont="1" applyBorder="1" applyAlignment="1">
      <alignment horizontal="center"/>
    </xf>
    <xf numFmtId="43" fontId="8" fillId="0" borderId="12" xfId="1" applyNumberFormat="1" applyFont="1" applyBorder="1" applyAlignment="1">
      <alignment horizontal="center"/>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43" fontId="8" fillId="0" borderId="11" xfId="1" applyNumberFormat="1" applyFont="1" applyBorder="1" applyAlignment="1">
      <alignment horizontal="center" vertical="center"/>
    </xf>
    <xf numFmtId="49" fontId="8" fillId="0" borderId="11" xfId="1" applyNumberFormat="1" applyFont="1" applyBorder="1" applyAlignment="1">
      <alignment horizontal="center" vertical="center"/>
    </xf>
    <xf numFmtId="49" fontId="8" fillId="0" borderId="12" xfId="1" applyNumberFormat="1" applyFont="1" applyBorder="1" applyAlignment="1">
      <alignment horizontal="center" vertical="center"/>
    </xf>
    <xf numFmtId="49" fontId="8" fillId="0" borderId="11"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2" xfId="0" applyNumberFormat="1" applyFont="1" applyBorder="1" applyAlignment="1">
      <alignment horizontal="center" vertical="center" wrapText="1"/>
    </xf>
    <xf numFmtId="14" fontId="8" fillId="0" borderId="11" xfId="0" applyNumberFormat="1" applyFont="1" applyBorder="1" applyAlignment="1">
      <alignment horizontal="center" vertical="center" wrapText="1"/>
    </xf>
    <xf numFmtId="14" fontId="8" fillId="0" borderId="13" xfId="0" applyNumberFormat="1" applyFont="1" applyBorder="1" applyAlignment="1">
      <alignment horizontal="center" vertical="center" wrapText="1"/>
    </xf>
    <xf numFmtId="14" fontId="8" fillId="0" borderId="12" xfId="0" applyNumberFormat="1" applyFont="1" applyBorder="1" applyAlignment="1">
      <alignment horizontal="center" vertical="center" wrapText="1"/>
    </xf>
    <xf numFmtId="14" fontId="8" fillId="0" borderId="11" xfId="0" applyNumberFormat="1" applyFont="1" applyFill="1" applyBorder="1" applyAlignment="1">
      <alignment horizontal="center" vertical="center" wrapText="1"/>
    </xf>
    <xf numFmtId="14" fontId="8" fillId="0" borderId="13" xfId="0" applyNumberFormat="1" applyFont="1" applyFill="1" applyBorder="1" applyAlignment="1">
      <alignment horizontal="center" vertical="center" wrapText="1"/>
    </xf>
    <xf numFmtId="14" fontId="8" fillId="0" borderId="12" xfId="0" applyNumberFormat="1" applyFont="1" applyFill="1" applyBorder="1" applyAlignment="1">
      <alignment horizontal="center" vertical="center" wrapText="1"/>
    </xf>
    <xf numFmtId="0" fontId="8" fillId="0" borderId="1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1"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49" fontId="8" fillId="0" borderId="1" xfId="0" applyNumberFormat="1" applyFont="1" applyBorder="1" applyAlignment="1">
      <alignment horizontal="center" vertical="center" wrapText="1"/>
    </xf>
    <xf numFmtId="0" fontId="8" fillId="16" borderId="1" xfId="0" applyFont="1" applyFill="1" applyBorder="1" applyAlignment="1">
      <alignment horizontal="center" vertical="center"/>
    </xf>
    <xf numFmtId="167" fontId="8" fillId="0" borderId="1" xfId="1" applyNumberFormat="1" applyFont="1" applyBorder="1" applyAlignment="1">
      <alignment horizontal="center" vertical="center"/>
    </xf>
    <xf numFmtId="0" fontId="8" fillId="0" borderId="0" xfId="0" applyFont="1" applyBorder="1" applyAlignment="1">
      <alignment horizontal="center" vertical="center"/>
    </xf>
    <xf numFmtId="0" fontId="8" fillId="0" borderId="8" xfId="0" applyFont="1" applyBorder="1" applyAlignment="1">
      <alignment horizontal="center" vertical="center"/>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mruColors>
      <color rgb="FFFFCCFF"/>
      <color rgb="FF3333CC"/>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S166"/>
  <sheetViews>
    <sheetView tabSelected="1" zoomScale="60" zoomScaleNormal="60" workbookViewId="0">
      <pane xSplit="4" ySplit="8" topLeftCell="Z9" activePane="bottomRight" state="frozen"/>
      <selection pane="topRight" activeCell="D1" sqref="D1"/>
      <selection pane="bottomLeft" activeCell="A9" sqref="A9"/>
      <selection pane="bottomRight" activeCell="AJ9" sqref="AJ9"/>
    </sheetView>
  </sheetViews>
  <sheetFormatPr baseColWidth="10" defaultRowHeight="18" x14ac:dyDescent="0.25"/>
  <cols>
    <col min="1" max="1" width="11.42578125" style="329"/>
    <col min="2" max="2" width="9.28515625" style="58" customWidth="1"/>
    <col min="3" max="3" width="26.42578125" style="1" customWidth="1"/>
    <col min="4" max="4" width="5.85546875" style="1" customWidth="1"/>
    <col min="5" max="5" width="13.7109375" style="1" customWidth="1"/>
    <col min="6" max="6" width="16.7109375" style="1" customWidth="1"/>
    <col min="7" max="7" width="10.42578125" style="1" customWidth="1"/>
    <col min="8" max="8" width="13.28515625" style="1" customWidth="1"/>
    <col min="9" max="9" width="17.140625" style="1" customWidth="1"/>
    <col min="10" max="10" width="13.7109375" style="1" customWidth="1"/>
    <col min="11" max="11" width="7.85546875" style="1" customWidth="1"/>
    <col min="12" max="12" width="14.85546875" style="1" customWidth="1"/>
    <col min="13" max="13" width="17.7109375" style="1" customWidth="1"/>
    <col min="14" max="14" width="22.28515625" style="1" customWidth="1"/>
    <col min="15" max="15" width="20.85546875" style="1" customWidth="1"/>
    <col min="16" max="16" width="15.5703125" style="62" bestFit="1" customWidth="1"/>
    <col min="17" max="17" width="21.85546875" style="11" customWidth="1"/>
    <col min="18" max="21" width="11.42578125" style="13" hidden="1" customWidth="1"/>
    <col min="22" max="22" width="25" style="1" customWidth="1"/>
    <col min="23" max="23" width="14.5703125" style="1" bestFit="1" customWidth="1"/>
    <col min="24" max="24" width="14" style="1" customWidth="1"/>
    <col min="25" max="25" width="12.28515625" style="1" customWidth="1"/>
    <col min="26" max="26" width="12.42578125" style="1" bestFit="1" customWidth="1"/>
    <col min="27" max="27" width="16.5703125" style="1" customWidth="1"/>
    <col min="28" max="28" width="16.42578125" style="1" customWidth="1"/>
    <col min="29" max="29" width="17.5703125" style="1" customWidth="1"/>
    <col min="30" max="30" width="17.140625" style="1" customWidth="1"/>
    <col min="31" max="32" width="11.42578125" style="1" customWidth="1"/>
    <col min="33" max="33" width="15.28515625" style="1" customWidth="1"/>
    <col min="34" max="34" width="17.42578125" style="1" customWidth="1"/>
    <col min="35" max="35" width="14.85546875" style="1" customWidth="1"/>
    <col min="36" max="36" width="11.42578125" style="1"/>
    <col min="37" max="37" width="18" style="1" customWidth="1"/>
    <col min="38" max="38" width="20.28515625" style="1" customWidth="1"/>
    <col min="39" max="39" width="13.85546875" style="1" customWidth="1"/>
    <col min="40" max="40" width="17" style="1" customWidth="1"/>
    <col min="41" max="41" width="11.7109375" style="14" customWidth="1"/>
    <col min="42" max="42" width="11.42578125" style="16"/>
    <col min="43" max="43" width="11.42578125" style="27"/>
    <col min="44" max="44" width="11.42578125" style="16"/>
    <col min="45" max="45" width="11.5703125" style="28" bestFit="1" customWidth="1"/>
    <col min="46" max="16384" width="11.42578125" style="1"/>
  </cols>
  <sheetData>
    <row r="1" spans="1:45" x14ac:dyDescent="0.25">
      <c r="B1" s="555" t="s">
        <v>0</v>
      </c>
      <c r="C1" s="555"/>
      <c r="D1" s="555"/>
      <c r="E1" s="555"/>
      <c r="F1" s="555"/>
      <c r="G1" s="555"/>
      <c r="H1" s="555"/>
      <c r="I1" s="555"/>
      <c r="J1" s="555"/>
      <c r="K1" s="555"/>
      <c r="L1" s="555"/>
      <c r="M1" s="555"/>
      <c r="N1" s="555"/>
      <c r="O1" s="555"/>
      <c r="P1" s="555"/>
      <c r="Q1" s="555"/>
      <c r="R1" s="17"/>
      <c r="S1" s="17"/>
      <c r="T1" s="17"/>
      <c r="U1" s="17"/>
      <c r="V1" s="18"/>
      <c r="W1" s="18"/>
      <c r="X1" s="18"/>
      <c r="Y1" s="18"/>
      <c r="Z1" s="19"/>
      <c r="AA1" s="12"/>
      <c r="AB1" s="12"/>
      <c r="AC1" s="12"/>
      <c r="AD1" s="12"/>
      <c r="AE1" s="12"/>
      <c r="AF1" s="12"/>
      <c r="AG1" s="12"/>
      <c r="AH1" s="12"/>
      <c r="AI1" s="12"/>
      <c r="AJ1" s="12"/>
      <c r="AK1" s="12"/>
      <c r="AL1" s="12"/>
      <c r="AM1" s="12"/>
      <c r="AN1" s="12"/>
      <c r="AO1" s="29"/>
    </row>
    <row r="2" spans="1:45" x14ac:dyDescent="0.25">
      <c r="B2" s="555" t="s">
        <v>55</v>
      </c>
      <c r="C2" s="555"/>
      <c r="D2" s="555"/>
      <c r="E2" s="555"/>
      <c r="F2" s="555"/>
      <c r="G2" s="555"/>
      <c r="H2" s="555"/>
      <c r="I2" s="555"/>
      <c r="J2" s="555"/>
      <c r="K2" s="555"/>
      <c r="L2" s="555"/>
      <c r="M2" s="555"/>
      <c r="N2" s="555"/>
      <c r="O2" s="555"/>
      <c r="P2" s="555"/>
      <c r="Q2" s="555"/>
      <c r="R2" s="17"/>
      <c r="S2" s="17"/>
      <c r="T2" s="17"/>
      <c r="U2" s="17"/>
      <c r="V2" s="18"/>
      <c r="W2" s="18"/>
      <c r="X2" s="18"/>
      <c r="Y2" s="18"/>
      <c r="Z2" s="19"/>
      <c r="AA2" s="12"/>
      <c r="AB2" s="12"/>
      <c r="AC2" s="12"/>
      <c r="AD2" s="12"/>
      <c r="AE2" s="12"/>
      <c r="AF2" s="12"/>
      <c r="AG2" s="12"/>
      <c r="AH2" s="12"/>
      <c r="AI2" s="12"/>
      <c r="AJ2" s="12"/>
      <c r="AK2" s="12"/>
      <c r="AL2" s="12"/>
      <c r="AM2" s="12"/>
      <c r="AN2" s="12"/>
      <c r="AO2" s="29"/>
    </row>
    <row r="3" spans="1:45" x14ac:dyDescent="0.25">
      <c r="B3" s="54"/>
      <c r="C3" s="18">
        <f>12498955*50%</f>
        <v>6249477.5</v>
      </c>
      <c r="D3" s="18"/>
      <c r="E3" s="18"/>
      <c r="F3" s="20" t="s">
        <v>59</v>
      </c>
      <c r="G3" s="20"/>
      <c r="H3" s="20"/>
      <c r="I3" s="20"/>
      <c r="J3" s="20"/>
      <c r="K3" s="20"/>
      <c r="L3" s="20"/>
      <c r="M3" s="20"/>
      <c r="N3" s="19"/>
      <c r="O3" s="18"/>
      <c r="P3" s="59"/>
      <c r="Q3" s="19"/>
      <c r="R3" s="21"/>
      <c r="S3" s="21"/>
      <c r="T3" s="21"/>
      <c r="U3" s="21"/>
      <c r="V3" s="22" t="s">
        <v>1</v>
      </c>
      <c r="W3" s="18"/>
      <c r="X3" s="18"/>
      <c r="Y3" s="23" t="e">
        <f>#REF!/1000</f>
        <v>#REF!</v>
      </c>
      <c r="Z3" s="19"/>
      <c r="AA3" s="12"/>
      <c r="AB3" s="12"/>
      <c r="AC3" s="12"/>
      <c r="AD3" s="12"/>
      <c r="AE3" s="12"/>
      <c r="AF3" s="12"/>
      <c r="AG3" s="12"/>
      <c r="AH3" s="12"/>
      <c r="AI3" s="12"/>
      <c r="AJ3" s="12"/>
      <c r="AK3" s="12"/>
      <c r="AL3" s="12"/>
      <c r="AM3" s="12"/>
      <c r="AN3" s="12"/>
      <c r="AO3" s="29"/>
    </row>
    <row r="4" spans="1:45" x14ac:dyDescent="0.25">
      <c r="B4" s="54"/>
      <c r="C4" s="18"/>
      <c r="D4" s="18"/>
      <c r="E4" s="18"/>
      <c r="F4" s="20"/>
      <c r="G4" s="20"/>
      <c r="H4" s="20"/>
      <c r="I4" s="20"/>
      <c r="J4" s="20"/>
      <c r="K4" s="20"/>
      <c r="L4" s="20"/>
      <c r="M4" s="20"/>
      <c r="N4" s="19"/>
      <c r="O4" s="18"/>
      <c r="P4" s="59"/>
      <c r="Q4" s="19"/>
      <c r="R4" s="21"/>
      <c r="S4" s="21"/>
      <c r="T4" s="21"/>
      <c r="U4" s="21"/>
      <c r="V4" s="22"/>
      <c r="W4" s="18"/>
      <c r="X4" s="18"/>
      <c r="Y4" s="18"/>
      <c r="Z4" s="19"/>
      <c r="AA4" s="12"/>
      <c r="AB4" s="12"/>
      <c r="AC4" s="12"/>
      <c r="AD4" s="12"/>
      <c r="AE4" s="12"/>
      <c r="AF4" s="12"/>
      <c r="AG4" s="12"/>
      <c r="AH4" s="12"/>
      <c r="AI4" s="12"/>
      <c r="AJ4" s="12"/>
      <c r="AK4" s="12"/>
      <c r="AL4" s="12"/>
      <c r="AM4" s="12"/>
      <c r="AN4" s="12"/>
      <c r="AO4" s="29"/>
    </row>
    <row r="5" spans="1:45" x14ac:dyDescent="0.25">
      <c r="B5" s="54"/>
      <c r="C5" s="18"/>
      <c r="D5" s="18"/>
      <c r="E5" s="18"/>
      <c r="F5" s="20"/>
      <c r="G5" s="20"/>
      <c r="H5" s="20"/>
      <c r="I5" s="20"/>
      <c r="J5" s="20"/>
      <c r="K5" s="20"/>
      <c r="L5" s="20"/>
      <c r="M5" s="20"/>
      <c r="N5" s="19"/>
      <c r="O5" s="18"/>
      <c r="P5" s="59"/>
      <c r="Q5" s="19"/>
      <c r="R5" s="21"/>
      <c r="S5" s="21"/>
      <c r="T5" s="21"/>
      <c r="U5" s="21"/>
      <c r="V5" s="22"/>
      <c r="W5" s="18"/>
      <c r="X5" s="18"/>
      <c r="Y5" s="18"/>
      <c r="Z5" s="19"/>
      <c r="AA5" s="12"/>
      <c r="AB5" s="12"/>
      <c r="AC5" s="12"/>
      <c r="AD5" s="12"/>
      <c r="AE5" s="12"/>
      <c r="AF5" s="12"/>
      <c r="AG5" s="12"/>
      <c r="AH5" s="12"/>
      <c r="AI5" s="12"/>
      <c r="AJ5" s="12"/>
      <c r="AK5" s="12"/>
      <c r="AL5" s="12"/>
      <c r="AM5" s="12"/>
      <c r="AN5" s="12"/>
      <c r="AO5" s="29"/>
    </row>
    <row r="6" spans="1:45" x14ac:dyDescent="0.25">
      <c r="B6" s="63"/>
      <c r="C6" s="18"/>
      <c r="D6" s="24"/>
      <c r="E6" s="18"/>
      <c r="F6" s="18"/>
      <c r="G6" s="18"/>
      <c r="H6" s="18"/>
      <c r="I6" s="18"/>
      <c r="J6" s="18"/>
      <c r="K6" s="18"/>
      <c r="L6" s="12"/>
      <c r="M6" s="18"/>
      <c r="N6" s="19"/>
      <c r="O6" s="18"/>
      <c r="P6" s="59"/>
      <c r="Q6" s="19"/>
      <c r="R6" s="21"/>
      <c r="S6" s="21"/>
      <c r="T6" s="21"/>
      <c r="U6" s="21"/>
      <c r="V6" s="22" t="s">
        <v>2</v>
      </c>
      <c r="W6" s="18"/>
      <c r="X6" s="18"/>
      <c r="Y6" s="12"/>
      <c r="Z6" s="10"/>
      <c r="AA6" s="12"/>
      <c r="AB6" s="12"/>
      <c r="AC6" s="12"/>
      <c r="AD6" s="12"/>
      <c r="AE6" s="12"/>
      <c r="AF6" s="12"/>
      <c r="AG6" s="12"/>
      <c r="AH6" s="12"/>
      <c r="AI6" s="12"/>
      <c r="AJ6" s="12"/>
      <c r="AK6" s="12"/>
      <c r="AL6" s="12"/>
      <c r="AM6" s="12"/>
      <c r="AN6" s="12"/>
      <c r="AO6" s="29"/>
    </row>
    <row r="7" spans="1:45" ht="51" x14ac:dyDescent="0.25">
      <c r="B7" s="563" t="s">
        <v>3</v>
      </c>
      <c r="C7" s="561" t="s">
        <v>4</v>
      </c>
      <c r="D7" s="561" t="s">
        <v>5</v>
      </c>
      <c r="E7" s="2" t="s">
        <v>6</v>
      </c>
      <c r="F7" s="2"/>
      <c r="G7" s="2" t="s">
        <v>7</v>
      </c>
      <c r="H7" s="2"/>
      <c r="I7" s="2"/>
      <c r="J7" s="561" t="s">
        <v>8</v>
      </c>
      <c r="K7" s="560" t="s">
        <v>9</v>
      </c>
      <c r="L7" s="560"/>
      <c r="M7" s="560"/>
      <c r="N7" s="562" t="s">
        <v>10</v>
      </c>
      <c r="O7" s="561" t="s">
        <v>11</v>
      </c>
      <c r="P7" s="563" t="s">
        <v>12</v>
      </c>
      <c r="Q7" s="562" t="s">
        <v>13</v>
      </c>
      <c r="R7" s="25" t="s">
        <v>47</v>
      </c>
      <c r="S7" s="25" t="s">
        <v>44</v>
      </c>
      <c r="T7" s="25" t="s">
        <v>45</v>
      </c>
      <c r="U7" s="25" t="s">
        <v>46</v>
      </c>
      <c r="V7" s="560" t="s">
        <v>14</v>
      </c>
      <c r="W7" s="560"/>
      <c r="X7" s="560"/>
      <c r="Y7" s="561" t="s">
        <v>15</v>
      </c>
      <c r="Z7" s="562" t="s">
        <v>16</v>
      </c>
      <c r="AA7" s="555" t="s">
        <v>17</v>
      </c>
      <c r="AB7" s="555"/>
      <c r="AC7" s="555"/>
      <c r="AD7" s="555"/>
      <c r="AE7" s="555"/>
      <c r="AF7" s="555"/>
      <c r="AG7" s="555"/>
      <c r="AH7" s="555"/>
      <c r="AI7" s="555"/>
      <c r="AJ7" s="558" t="s">
        <v>18</v>
      </c>
      <c r="AK7" s="558" t="s">
        <v>19</v>
      </c>
      <c r="AL7" s="558" t="s">
        <v>40</v>
      </c>
      <c r="AM7" s="558" t="s">
        <v>41</v>
      </c>
      <c r="AN7" s="558" t="s">
        <v>42</v>
      </c>
      <c r="AO7" s="559" t="s">
        <v>312</v>
      </c>
      <c r="AP7" s="556" t="s">
        <v>50</v>
      </c>
      <c r="AQ7" s="557" t="s">
        <v>51</v>
      </c>
      <c r="AR7" s="556" t="s">
        <v>52</v>
      </c>
    </row>
    <row r="8" spans="1:45" x14ac:dyDescent="0.25">
      <c r="B8" s="563"/>
      <c r="C8" s="561"/>
      <c r="D8" s="561"/>
      <c r="E8" s="15" t="s">
        <v>20</v>
      </c>
      <c r="F8" s="15" t="s">
        <v>21</v>
      </c>
      <c r="G8" s="15" t="s">
        <v>22</v>
      </c>
      <c r="H8" s="15" t="s">
        <v>23</v>
      </c>
      <c r="I8" s="15" t="s">
        <v>24</v>
      </c>
      <c r="J8" s="561"/>
      <c r="K8" s="26" t="s">
        <v>25</v>
      </c>
      <c r="L8" s="15" t="s">
        <v>23</v>
      </c>
      <c r="M8" s="15" t="s">
        <v>26</v>
      </c>
      <c r="N8" s="562"/>
      <c r="O8" s="561"/>
      <c r="P8" s="563"/>
      <c r="Q8" s="562" t="s">
        <v>27</v>
      </c>
      <c r="R8" s="25"/>
      <c r="S8" s="25"/>
      <c r="T8" s="25"/>
      <c r="U8" s="25"/>
      <c r="V8" s="15" t="s">
        <v>28</v>
      </c>
      <c r="W8" s="15" t="s">
        <v>29</v>
      </c>
      <c r="X8" s="15" t="s">
        <v>30</v>
      </c>
      <c r="Y8" s="561" t="s">
        <v>31</v>
      </c>
      <c r="Z8" s="562" t="s">
        <v>32</v>
      </c>
      <c r="AA8" s="3" t="s">
        <v>33</v>
      </c>
      <c r="AB8" s="4" t="s">
        <v>34</v>
      </c>
      <c r="AC8" s="5" t="s">
        <v>35</v>
      </c>
      <c r="AD8" s="6" t="s">
        <v>36</v>
      </c>
      <c r="AE8" s="7" t="s">
        <v>37</v>
      </c>
      <c r="AF8" s="7" t="s">
        <v>53</v>
      </c>
      <c r="AG8" s="8" t="s">
        <v>38</v>
      </c>
      <c r="AH8" s="8" t="s">
        <v>49</v>
      </c>
      <c r="AI8" s="9" t="s">
        <v>39</v>
      </c>
      <c r="AJ8" s="558"/>
      <c r="AK8" s="558"/>
      <c r="AL8" s="558"/>
      <c r="AM8" s="558"/>
      <c r="AN8" s="558"/>
      <c r="AO8" s="559"/>
      <c r="AP8" s="556"/>
      <c r="AQ8" s="557"/>
      <c r="AR8" s="556"/>
    </row>
    <row r="9" spans="1:45" ht="96" customHeight="1" x14ac:dyDescent="0.25">
      <c r="A9" s="566">
        <v>1</v>
      </c>
      <c r="B9" s="251" t="s">
        <v>275</v>
      </c>
      <c r="C9" s="312" t="s">
        <v>66</v>
      </c>
      <c r="D9" s="32"/>
      <c r="E9" s="312" t="s">
        <v>67</v>
      </c>
      <c r="F9" s="24" t="s">
        <v>68</v>
      </c>
      <c r="G9" s="72" t="s">
        <v>69</v>
      </c>
      <c r="H9" s="73">
        <v>40221</v>
      </c>
      <c r="I9" s="75">
        <v>300000000</v>
      </c>
      <c r="J9" s="74">
        <v>40309</v>
      </c>
      <c r="K9" s="90" t="s">
        <v>76</v>
      </c>
      <c r="L9" s="73">
        <v>40309</v>
      </c>
      <c r="M9" s="76">
        <v>300000000</v>
      </c>
      <c r="N9" s="77">
        <v>40337</v>
      </c>
      <c r="O9" s="74">
        <v>40337</v>
      </c>
      <c r="P9" s="70" t="s">
        <v>73</v>
      </c>
      <c r="Q9" s="78">
        <v>300000000</v>
      </c>
      <c r="R9" s="25"/>
      <c r="S9" s="25"/>
      <c r="T9" s="25"/>
      <c r="U9" s="25"/>
      <c r="V9" s="34">
        <v>0</v>
      </c>
      <c r="W9" s="34">
        <v>0</v>
      </c>
      <c r="X9" s="34">
        <v>0</v>
      </c>
      <c r="Y9" s="74">
        <v>40515</v>
      </c>
      <c r="Z9" s="77">
        <v>40542</v>
      </c>
      <c r="AA9" s="80"/>
      <c r="AB9" s="81"/>
      <c r="AC9" s="79">
        <v>300000000</v>
      </c>
      <c r="AD9" s="82"/>
      <c r="AE9" s="83"/>
      <c r="AF9" s="83"/>
      <c r="AG9" s="84"/>
      <c r="AH9" s="84"/>
      <c r="AI9" s="85"/>
      <c r="AJ9" s="87" t="s">
        <v>74</v>
      </c>
      <c r="AK9" s="88">
        <f>AC9</f>
        <v>300000000</v>
      </c>
      <c r="AL9" s="89" t="s">
        <v>216</v>
      </c>
      <c r="AM9" s="86" t="s">
        <v>75</v>
      </c>
      <c r="AN9" s="33">
        <v>3142827341</v>
      </c>
      <c r="AO9" s="37"/>
      <c r="AP9" s="36"/>
      <c r="AQ9" s="35"/>
      <c r="AR9" s="36"/>
    </row>
    <row r="10" spans="1:45" ht="96.75" customHeight="1" x14ac:dyDescent="0.25">
      <c r="A10" s="566"/>
      <c r="B10" s="251" t="s">
        <v>275</v>
      </c>
      <c r="C10" s="71" t="s">
        <v>66</v>
      </c>
      <c r="D10" s="32"/>
      <c r="E10" s="312" t="s">
        <v>67</v>
      </c>
      <c r="F10" s="24" t="s">
        <v>68</v>
      </c>
      <c r="G10" s="72" t="s">
        <v>70</v>
      </c>
      <c r="H10" s="73">
        <v>40221</v>
      </c>
      <c r="I10" s="75">
        <v>31000000</v>
      </c>
      <c r="J10" s="74">
        <v>40309</v>
      </c>
      <c r="K10" s="90" t="s">
        <v>77</v>
      </c>
      <c r="L10" s="73">
        <v>40309</v>
      </c>
      <c r="M10" s="76">
        <v>30660460</v>
      </c>
      <c r="N10" s="77">
        <v>40337</v>
      </c>
      <c r="O10" s="74">
        <v>40337</v>
      </c>
      <c r="P10" s="70" t="s">
        <v>73</v>
      </c>
      <c r="Q10" s="78">
        <v>30660460</v>
      </c>
      <c r="R10" s="25"/>
      <c r="S10" s="25"/>
      <c r="T10" s="25"/>
      <c r="U10" s="25"/>
      <c r="V10" s="342">
        <f>V11+X12</f>
        <v>870658660</v>
      </c>
      <c r="W10" s="34">
        <v>0</v>
      </c>
      <c r="X10" s="34"/>
      <c r="Y10" s="74">
        <v>40515</v>
      </c>
      <c r="Z10" s="77">
        <v>40542</v>
      </c>
      <c r="AA10" s="80"/>
      <c r="AB10" s="81"/>
      <c r="AC10" s="79">
        <v>30660460</v>
      </c>
      <c r="AD10" s="82"/>
      <c r="AE10" s="83"/>
      <c r="AF10" s="83"/>
      <c r="AG10" s="84"/>
      <c r="AH10" s="84"/>
      <c r="AI10" s="85"/>
      <c r="AJ10" s="87" t="s">
        <v>74</v>
      </c>
      <c r="AK10" s="88">
        <f>AC10</f>
        <v>30660460</v>
      </c>
      <c r="AL10" s="89" t="s">
        <v>216</v>
      </c>
      <c r="AM10" s="86" t="s">
        <v>75</v>
      </c>
      <c r="AN10" s="33">
        <v>3142827341</v>
      </c>
      <c r="AO10" s="37"/>
      <c r="AP10" s="36"/>
      <c r="AQ10" s="35"/>
      <c r="AR10" s="36"/>
    </row>
    <row r="11" spans="1:45" ht="99" customHeight="1" x14ac:dyDescent="0.25">
      <c r="A11" s="566"/>
      <c r="B11" s="251" t="s">
        <v>275</v>
      </c>
      <c r="C11" s="312" t="s">
        <v>66</v>
      </c>
      <c r="D11" s="32"/>
      <c r="E11" s="312" t="s">
        <v>67</v>
      </c>
      <c r="F11" s="24" t="s">
        <v>68</v>
      </c>
      <c r="G11" s="72" t="s">
        <v>71</v>
      </c>
      <c r="H11" s="73">
        <v>40221</v>
      </c>
      <c r="I11" s="75">
        <v>400000000</v>
      </c>
      <c r="J11" s="32" t="s">
        <v>72</v>
      </c>
      <c r="K11" s="91" t="s">
        <v>78</v>
      </c>
      <c r="L11" s="73">
        <v>40309</v>
      </c>
      <c r="M11" s="76">
        <v>400000000</v>
      </c>
      <c r="N11" s="77">
        <v>40337</v>
      </c>
      <c r="O11" s="74">
        <v>40337</v>
      </c>
      <c r="P11" s="70" t="s">
        <v>73</v>
      </c>
      <c r="Q11" s="78">
        <v>400000000</v>
      </c>
      <c r="R11" s="25"/>
      <c r="S11" s="25"/>
      <c r="T11" s="25"/>
      <c r="U11" s="25"/>
      <c r="V11" s="342">
        <f>SUM(Q9:Q11)</f>
        <v>730660460</v>
      </c>
      <c r="W11" s="34">
        <v>0</v>
      </c>
      <c r="X11" s="34">
        <v>0</v>
      </c>
      <c r="Y11" s="74">
        <v>40515</v>
      </c>
      <c r="Z11" s="77">
        <v>40542</v>
      </c>
      <c r="AA11" s="80"/>
      <c r="AB11" s="81"/>
      <c r="AC11" s="79">
        <v>400000000</v>
      </c>
      <c r="AD11" s="82"/>
      <c r="AE11" s="83"/>
      <c r="AF11" s="83"/>
      <c r="AG11" s="84"/>
      <c r="AH11" s="84"/>
      <c r="AI11" s="85"/>
      <c r="AJ11" s="87" t="s">
        <v>74</v>
      </c>
      <c r="AK11" s="88">
        <f>AC11</f>
        <v>400000000</v>
      </c>
      <c r="AL11" s="89" t="s">
        <v>216</v>
      </c>
      <c r="AM11" s="86" t="s">
        <v>75</v>
      </c>
      <c r="AN11" s="33">
        <v>3142827341</v>
      </c>
      <c r="AO11" s="37"/>
      <c r="AP11" s="36"/>
      <c r="AQ11" s="35"/>
      <c r="AR11" s="36"/>
    </row>
    <row r="12" spans="1:45" s="310" customFormat="1" ht="66" customHeight="1" x14ac:dyDescent="0.25">
      <c r="A12" s="566"/>
      <c r="B12" s="291" t="s">
        <v>275</v>
      </c>
      <c r="C12" s="292" t="s">
        <v>66</v>
      </c>
      <c r="D12" s="293"/>
      <c r="E12" s="292" t="s">
        <v>67</v>
      </c>
      <c r="F12" s="294" t="s">
        <v>68</v>
      </c>
      <c r="G12" s="295">
        <v>2468</v>
      </c>
      <c r="H12" s="296">
        <v>40441</v>
      </c>
      <c r="I12" s="297">
        <v>140000000</v>
      </c>
      <c r="J12" s="300"/>
      <c r="K12" s="298" t="s">
        <v>285</v>
      </c>
      <c r="L12" s="296">
        <v>40449</v>
      </c>
      <c r="M12" s="299">
        <v>139998200</v>
      </c>
      <c r="N12" s="300">
        <v>40458</v>
      </c>
      <c r="O12" s="300">
        <v>40337</v>
      </c>
      <c r="P12" s="301" t="s">
        <v>202</v>
      </c>
      <c r="Q12" s="302"/>
      <c r="R12" s="293"/>
      <c r="S12" s="293"/>
      <c r="T12" s="293"/>
      <c r="U12" s="293"/>
      <c r="V12" s="296">
        <v>40449</v>
      </c>
      <c r="W12" s="303">
        <v>2</v>
      </c>
      <c r="X12" s="311">
        <v>139998200</v>
      </c>
      <c r="Y12" s="300">
        <v>40515</v>
      </c>
      <c r="Z12" s="300">
        <v>40542</v>
      </c>
      <c r="AA12" s="304"/>
      <c r="AB12" s="304"/>
      <c r="AC12" s="304">
        <v>400000000</v>
      </c>
      <c r="AD12" s="304">
        <v>139998200</v>
      </c>
      <c r="AE12" s="304"/>
      <c r="AF12" s="304"/>
      <c r="AG12" s="304"/>
      <c r="AH12" s="304"/>
      <c r="AI12" s="304"/>
      <c r="AJ12" s="305" t="s">
        <v>74</v>
      </c>
      <c r="AK12" s="306">
        <f>AC12</f>
        <v>400000000</v>
      </c>
      <c r="AL12" s="295" t="s">
        <v>216</v>
      </c>
      <c r="AM12" s="294" t="s">
        <v>75</v>
      </c>
      <c r="AN12" s="303">
        <v>3142827341</v>
      </c>
      <c r="AO12" s="307"/>
      <c r="AP12" s="308" t="s">
        <v>180</v>
      </c>
      <c r="AQ12" s="309" t="s">
        <v>180</v>
      </c>
      <c r="AR12" s="308"/>
      <c r="AS12" s="28"/>
    </row>
    <row r="13" spans="1:45" s="45" customFormat="1" ht="45.75" customHeight="1" x14ac:dyDescent="0.25">
      <c r="A13" s="565">
        <v>2</v>
      </c>
      <c r="B13" s="64" t="s">
        <v>60</v>
      </c>
      <c r="C13" s="65" t="s">
        <v>61</v>
      </c>
      <c r="D13" s="39"/>
      <c r="E13" s="40" t="s">
        <v>48</v>
      </c>
      <c r="F13" s="39" t="s">
        <v>56</v>
      </c>
      <c r="G13" s="66" t="s">
        <v>63</v>
      </c>
      <c r="H13" s="41">
        <v>40269</v>
      </c>
      <c r="I13" s="39">
        <v>7000000</v>
      </c>
      <c r="J13" s="41">
        <v>40372</v>
      </c>
      <c r="K13" s="92" t="s">
        <v>80</v>
      </c>
      <c r="L13" s="41">
        <v>40372</v>
      </c>
      <c r="M13" s="67">
        <v>6952437</v>
      </c>
      <c r="N13" s="41">
        <v>40378</v>
      </c>
      <c r="O13" s="97">
        <v>40400</v>
      </c>
      <c r="P13" s="60">
        <v>30</v>
      </c>
      <c r="Q13" s="42">
        <v>6952437</v>
      </c>
      <c r="R13" s="43"/>
      <c r="S13" s="43"/>
      <c r="T13" s="43"/>
      <c r="U13" s="43"/>
      <c r="V13" s="39">
        <v>0</v>
      </c>
      <c r="W13" s="39">
        <v>0</v>
      </c>
      <c r="X13" s="39">
        <v>0</v>
      </c>
      <c r="Y13" s="41">
        <v>40431</v>
      </c>
      <c r="Z13" s="41">
        <v>40465</v>
      </c>
      <c r="AA13" s="67">
        <v>6952437</v>
      </c>
      <c r="AB13" s="39"/>
      <c r="AC13" s="39"/>
      <c r="AD13" s="39"/>
      <c r="AE13" s="39"/>
      <c r="AF13" s="39"/>
      <c r="AG13" s="39"/>
      <c r="AH13" s="39"/>
      <c r="AI13" s="39"/>
      <c r="AJ13" s="40" t="s">
        <v>54</v>
      </c>
      <c r="AK13" s="39">
        <f>AA13+AB13+AC13+AD13+AE13+AF13+AG13+AH13+AI13</f>
        <v>6952437</v>
      </c>
      <c r="AL13" s="39" t="s">
        <v>57</v>
      </c>
      <c r="AM13" s="39" t="s">
        <v>58</v>
      </c>
      <c r="AN13" s="50">
        <v>3207179330</v>
      </c>
      <c r="AO13" s="39"/>
      <c r="AP13" s="30" t="s">
        <v>180</v>
      </c>
      <c r="AQ13" s="31" t="s">
        <v>180</v>
      </c>
      <c r="AR13" s="30" t="s">
        <v>180</v>
      </c>
      <c r="AS13" s="44"/>
    </row>
    <row r="14" spans="1:45" s="45" customFormat="1" ht="85.5" x14ac:dyDescent="0.25">
      <c r="A14" s="565"/>
      <c r="B14" s="68" t="s">
        <v>60</v>
      </c>
      <c r="C14" s="69" t="s">
        <v>62</v>
      </c>
      <c r="D14" s="39"/>
      <c r="E14" s="40" t="s">
        <v>48</v>
      </c>
      <c r="F14" s="39" t="s">
        <v>56</v>
      </c>
      <c r="G14" s="66" t="s">
        <v>64</v>
      </c>
      <c r="H14" s="41">
        <v>40305</v>
      </c>
      <c r="I14" s="39">
        <v>3500000</v>
      </c>
      <c r="J14" s="41">
        <v>40372</v>
      </c>
      <c r="K14" s="92" t="s">
        <v>79</v>
      </c>
      <c r="L14" s="41">
        <v>40372</v>
      </c>
      <c r="M14" s="67">
        <v>3500000</v>
      </c>
      <c r="N14" s="41">
        <v>40378</v>
      </c>
      <c r="O14" s="98">
        <v>40395</v>
      </c>
      <c r="P14" s="60">
        <v>30</v>
      </c>
      <c r="Q14" s="42">
        <v>3500000</v>
      </c>
      <c r="R14" s="43"/>
      <c r="S14" s="43"/>
      <c r="T14" s="43"/>
      <c r="U14" s="43"/>
      <c r="V14" s="39">
        <v>0</v>
      </c>
      <c r="W14" s="39">
        <v>0</v>
      </c>
      <c r="X14" s="39">
        <v>0</v>
      </c>
      <c r="Y14" s="41">
        <v>40431</v>
      </c>
      <c r="Z14" s="41">
        <v>40465</v>
      </c>
      <c r="AA14" s="67">
        <v>3500000</v>
      </c>
      <c r="AB14" s="39"/>
      <c r="AC14" s="39"/>
      <c r="AD14" s="39"/>
      <c r="AE14" s="39"/>
      <c r="AF14" s="39"/>
      <c r="AG14" s="39"/>
      <c r="AH14" s="39"/>
      <c r="AI14" s="39"/>
      <c r="AJ14" s="39" t="s">
        <v>54</v>
      </c>
      <c r="AK14" s="39">
        <f t="shared" ref="AK14:AK40" si="0">AA14+AB14+AC14+AD14+AE14+AF14+AG14+AH14+AI14</f>
        <v>3500000</v>
      </c>
      <c r="AL14" s="39" t="s">
        <v>57</v>
      </c>
      <c r="AM14" s="39" t="s">
        <v>58</v>
      </c>
      <c r="AN14" s="50">
        <v>3207179330</v>
      </c>
      <c r="AO14" s="39"/>
      <c r="AP14" s="30"/>
      <c r="AQ14" s="31"/>
      <c r="AR14" s="30"/>
      <c r="AS14" s="44"/>
    </row>
    <row r="15" spans="1:45" s="45" customFormat="1" ht="57" x14ac:dyDescent="0.25">
      <c r="A15" s="330">
        <v>3</v>
      </c>
      <c r="B15" s="96" t="s">
        <v>90</v>
      </c>
      <c r="C15" s="69" t="s">
        <v>82</v>
      </c>
      <c r="D15" s="39"/>
      <c r="E15" s="40" t="s">
        <v>83</v>
      </c>
      <c r="F15" s="39" t="s">
        <v>84</v>
      </c>
      <c r="G15" s="93" t="s">
        <v>85</v>
      </c>
      <c r="H15" s="41">
        <v>40322</v>
      </c>
      <c r="I15" s="39">
        <v>3000000</v>
      </c>
      <c r="J15" s="41">
        <v>40399</v>
      </c>
      <c r="K15" s="92" t="s">
        <v>99</v>
      </c>
      <c r="L15" s="41">
        <v>40399</v>
      </c>
      <c r="M15" s="39">
        <v>2934680</v>
      </c>
      <c r="N15" s="97">
        <v>40039</v>
      </c>
      <c r="O15" s="97">
        <v>40407</v>
      </c>
      <c r="P15" s="60" t="s">
        <v>86</v>
      </c>
      <c r="Q15" s="42">
        <v>2934680</v>
      </c>
      <c r="R15" s="43"/>
      <c r="S15" s="43"/>
      <c r="T15" s="43"/>
      <c r="U15" s="43"/>
      <c r="V15" s="39">
        <v>0</v>
      </c>
      <c r="W15" s="39">
        <v>0</v>
      </c>
      <c r="X15" s="39">
        <v>0</v>
      </c>
      <c r="Y15" s="41">
        <v>40421</v>
      </c>
      <c r="Z15" s="41">
        <v>40465</v>
      </c>
      <c r="AA15" s="39">
        <v>2934680</v>
      </c>
      <c r="AB15" s="39"/>
      <c r="AC15" s="39"/>
      <c r="AD15" s="39"/>
      <c r="AE15" s="39"/>
      <c r="AF15" s="39"/>
      <c r="AG15" s="39"/>
      <c r="AH15" s="39"/>
      <c r="AI15" s="39"/>
      <c r="AJ15" s="39" t="s">
        <v>54</v>
      </c>
      <c r="AK15" s="39">
        <f t="shared" si="0"/>
        <v>2934680</v>
      </c>
      <c r="AL15" s="39" t="s">
        <v>87</v>
      </c>
      <c r="AM15" s="39" t="s">
        <v>88</v>
      </c>
      <c r="AN15" s="50" t="s">
        <v>89</v>
      </c>
      <c r="AO15" s="39"/>
      <c r="AP15" s="30"/>
      <c r="AQ15" s="31"/>
      <c r="AR15" s="30"/>
      <c r="AS15" s="44"/>
    </row>
    <row r="16" spans="1:45" s="45" customFormat="1" ht="71.25" x14ac:dyDescent="0.25">
      <c r="A16" s="330" t="s">
        <v>313</v>
      </c>
      <c r="B16" s="55" t="s">
        <v>81</v>
      </c>
      <c r="C16" s="69" t="s">
        <v>97</v>
      </c>
      <c r="D16" s="39"/>
      <c r="E16" s="40" t="s">
        <v>91</v>
      </c>
      <c r="F16" s="39" t="s">
        <v>106</v>
      </c>
      <c r="G16" s="94" t="s">
        <v>92</v>
      </c>
      <c r="H16" s="41">
        <v>40322</v>
      </c>
      <c r="I16" s="95">
        <v>12000000</v>
      </c>
      <c r="J16" s="41">
        <v>40399</v>
      </c>
      <c r="K16" s="92" t="s">
        <v>98</v>
      </c>
      <c r="L16" s="41">
        <v>40399</v>
      </c>
      <c r="M16" s="39">
        <v>11398764</v>
      </c>
      <c r="N16" s="97">
        <v>40037</v>
      </c>
      <c r="O16" s="97">
        <v>40430</v>
      </c>
      <c r="P16" s="60" t="s">
        <v>93</v>
      </c>
      <c r="Q16" s="42">
        <v>11398764</v>
      </c>
      <c r="R16" s="43"/>
      <c r="S16" s="43"/>
      <c r="T16" s="43"/>
      <c r="U16" s="43"/>
      <c r="V16" s="39">
        <v>0</v>
      </c>
      <c r="W16" s="39">
        <v>0</v>
      </c>
      <c r="X16" s="39">
        <v>0</v>
      </c>
      <c r="Y16" s="41">
        <v>40459</v>
      </c>
      <c r="Z16" s="41">
        <v>40479</v>
      </c>
      <c r="AA16" s="39"/>
      <c r="AB16" s="39"/>
      <c r="AC16" s="39"/>
      <c r="AD16" s="39"/>
      <c r="AE16" s="39"/>
      <c r="AF16" s="39"/>
      <c r="AG16" s="39"/>
      <c r="AH16" s="39">
        <v>11398764</v>
      </c>
      <c r="AI16" s="39"/>
      <c r="AJ16" s="39" t="s">
        <v>54</v>
      </c>
      <c r="AK16" s="39">
        <f t="shared" si="0"/>
        <v>11398764</v>
      </c>
      <c r="AL16" s="39" t="s">
        <v>94</v>
      </c>
      <c r="AM16" s="39" t="s">
        <v>95</v>
      </c>
      <c r="AN16" s="50" t="s">
        <v>96</v>
      </c>
      <c r="AO16" s="39"/>
      <c r="AP16" s="30"/>
      <c r="AQ16" s="31"/>
      <c r="AR16" s="30"/>
      <c r="AS16" s="44"/>
    </row>
    <row r="17" spans="1:45" s="106" customFormat="1" ht="57" x14ac:dyDescent="0.25">
      <c r="A17" s="567" t="s">
        <v>314</v>
      </c>
      <c r="B17" s="99" t="s">
        <v>100</v>
      </c>
      <c r="C17" s="100" t="s">
        <v>101</v>
      </c>
      <c r="D17" s="42"/>
      <c r="E17" s="101" t="s">
        <v>102</v>
      </c>
      <c r="F17" s="42" t="s">
        <v>103</v>
      </c>
      <c r="G17" s="92" t="s">
        <v>104</v>
      </c>
      <c r="H17" s="97">
        <v>40378</v>
      </c>
      <c r="I17" s="42">
        <v>5927876</v>
      </c>
      <c r="J17" s="97">
        <v>40428</v>
      </c>
      <c r="K17" s="92" t="s">
        <v>107</v>
      </c>
      <c r="L17" s="97">
        <v>40428</v>
      </c>
      <c r="M17" s="42">
        <v>5927876</v>
      </c>
      <c r="N17" s="97">
        <v>40434</v>
      </c>
      <c r="O17" s="97">
        <v>40456</v>
      </c>
      <c r="P17" s="102" t="s">
        <v>93</v>
      </c>
      <c r="Q17" s="42">
        <v>5927876</v>
      </c>
      <c r="R17" s="42"/>
      <c r="S17" s="42"/>
      <c r="T17" s="42"/>
      <c r="U17" s="42"/>
      <c r="V17" s="42">
        <v>0</v>
      </c>
      <c r="W17" s="42">
        <v>0</v>
      </c>
      <c r="X17" s="42">
        <v>0</v>
      </c>
      <c r="Y17" s="97">
        <v>40487</v>
      </c>
      <c r="Z17" s="97">
        <v>40515</v>
      </c>
      <c r="AA17" s="42"/>
      <c r="AB17" s="42"/>
      <c r="AC17" s="42"/>
      <c r="AD17" s="42"/>
      <c r="AE17" s="42"/>
      <c r="AF17" s="42"/>
      <c r="AG17" s="42">
        <v>5927876</v>
      </c>
      <c r="AH17" s="42"/>
      <c r="AI17" s="42"/>
      <c r="AJ17" s="42" t="s">
        <v>54</v>
      </c>
      <c r="AK17" s="42">
        <f t="shared" si="0"/>
        <v>5927876</v>
      </c>
      <c r="AL17" s="42" t="s">
        <v>109</v>
      </c>
      <c r="AM17" s="42" t="s">
        <v>110</v>
      </c>
      <c r="AN17" s="103" t="s">
        <v>111</v>
      </c>
      <c r="AO17" s="328">
        <v>184</v>
      </c>
      <c r="AP17" s="104"/>
      <c r="AQ17" s="105"/>
      <c r="AR17" s="104"/>
      <c r="AS17" s="42"/>
    </row>
    <row r="18" spans="1:45" s="106" customFormat="1" ht="57" x14ac:dyDescent="0.25">
      <c r="A18" s="567"/>
      <c r="B18" s="99" t="s">
        <v>100</v>
      </c>
      <c r="C18" s="100" t="s">
        <v>101</v>
      </c>
      <c r="D18" s="42"/>
      <c r="E18" s="101" t="s">
        <v>102</v>
      </c>
      <c r="F18" s="42" t="s">
        <v>103</v>
      </c>
      <c r="G18" s="92" t="s">
        <v>105</v>
      </c>
      <c r="H18" s="97">
        <v>40378</v>
      </c>
      <c r="I18" s="42">
        <v>8000000</v>
      </c>
      <c r="J18" s="97">
        <v>40428</v>
      </c>
      <c r="K18" s="92" t="s">
        <v>108</v>
      </c>
      <c r="L18" s="97">
        <v>40428</v>
      </c>
      <c r="M18" s="42">
        <v>8000000</v>
      </c>
      <c r="N18" s="97">
        <v>40434</v>
      </c>
      <c r="O18" s="97">
        <v>40456</v>
      </c>
      <c r="P18" s="102" t="s">
        <v>93</v>
      </c>
      <c r="Q18" s="42">
        <v>8000000</v>
      </c>
      <c r="R18" s="42"/>
      <c r="S18" s="42"/>
      <c r="T18" s="42"/>
      <c r="U18" s="42"/>
      <c r="V18" s="42">
        <v>0</v>
      </c>
      <c r="W18" s="42">
        <v>0</v>
      </c>
      <c r="X18" s="42">
        <v>0</v>
      </c>
      <c r="Y18" s="97">
        <v>40487</v>
      </c>
      <c r="Z18" s="97">
        <v>40515</v>
      </c>
      <c r="AA18" s="42">
        <v>8000000</v>
      </c>
      <c r="AB18" s="42"/>
      <c r="AC18" s="42"/>
      <c r="AD18" s="42"/>
      <c r="AE18" s="42"/>
      <c r="AF18" s="42"/>
      <c r="AG18" s="42"/>
      <c r="AH18" s="42"/>
      <c r="AI18" s="42"/>
      <c r="AJ18" s="42" t="s">
        <v>127</v>
      </c>
      <c r="AK18" s="42">
        <f t="shared" si="0"/>
        <v>8000000</v>
      </c>
      <c r="AL18" s="42" t="s">
        <v>109</v>
      </c>
      <c r="AM18" s="42" t="s">
        <v>110</v>
      </c>
      <c r="AN18" s="103" t="s">
        <v>111</v>
      </c>
      <c r="AO18" s="42"/>
      <c r="AP18" s="104"/>
      <c r="AQ18" s="105"/>
      <c r="AR18" s="104"/>
      <c r="AS18" s="42"/>
    </row>
    <row r="19" spans="1:45" s="106" customFormat="1" ht="57" x14ac:dyDescent="0.25">
      <c r="A19" s="331" t="s">
        <v>315</v>
      </c>
      <c r="B19" s="99" t="s">
        <v>112</v>
      </c>
      <c r="C19" s="100" t="s">
        <v>113</v>
      </c>
      <c r="D19" s="42"/>
      <c r="E19" s="101" t="s">
        <v>114</v>
      </c>
      <c r="F19" s="42" t="s">
        <v>115</v>
      </c>
      <c r="G19" s="92" t="s">
        <v>116</v>
      </c>
      <c r="H19" s="97">
        <v>40381</v>
      </c>
      <c r="I19" s="42">
        <v>7000000</v>
      </c>
      <c r="J19" s="97">
        <v>40428</v>
      </c>
      <c r="K19" s="92" t="s">
        <v>117</v>
      </c>
      <c r="L19" s="97">
        <v>40428</v>
      </c>
      <c r="M19" s="42">
        <v>6953984</v>
      </c>
      <c r="N19" s="97">
        <v>40430</v>
      </c>
      <c r="O19" s="97">
        <v>40434</v>
      </c>
      <c r="P19" s="102" t="s">
        <v>93</v>
      </c>
      <c r="Q19" s="42">
        <v>6953984</v>
      </c>
      <c r="R19" s="42"/>
      <c r="S19" s="42"/>
      <c r="T19" s="42"/>
      <c r="U19" s="42"/>
      <c r="V19" s="42">
        <v>0</v>
      </c>
      <c r="W19" s="42">
        <v>0</v>
      </c>
      <c r="X19" s="42">
        <v>0</v>
      </c>
      <c r="Y19" s="97">
        <v>40457</v>
      </c>
      <c r="Z19" s="97">
        <v>40471</v>
      </c>
      <c r="AA19" s="42">
        <v>6953984</v>
      </c>
      <c r="AB19" s="42"/>
      <c r="AC19" s="42"/>
      <c r="AD19" s="42"/>
      <c r="AE19" s="42"/>
      <c r="AF19" s="42"/>
      <c r="AG19" s="42"/>
      <c r="AH19" s="42"/>
      <c r="AI19" s="42"/>
      <c r="AJ19" s="42" t="s">
        <v>127</v>
      </c>
      <c r="AK19" s="42">
        <f t="shared" si="0"/>
        <v>6953984</v>
      </c>
      <c r="AL19" s="42" t="s">
        <v>118</v>
      </c>
      <c r="AM19" s="42" t="s">
        <v>119</v>
      </c>
      <c r="AN19" s="103" t="s">
        <v>120</v>
      </c>
      <c r="AO19" s="42"/>
      <c r="AP19" s="104" t="s">
        <v>180</v>
      </c>
      <c r="AQ19" s="105" t="s">
        <v>180</v>
      </c>
      <c r="AR19" s="104"/>
      <c r="AS19" s="42"/>
    </row>
    <row r="20" spans="1:45" s="106" customFormat="1" ht="57.75" x14ac:dyDescent="0.25">
      <c r="A20" s="331" t="s">
        <v>316</v>
      </c>
      <c r="B20" s="99" t="s">
        <v>121</v>
      </c>
      <c r="C20" s="100" t="s">
        <v>122</v>
      </c>
      <c r="D20" s="42"/>
      <c r="E20" s="101" t="s">
        <v>123</v>
      </c>
      <c r="F20" s="42" t="s">
        <v>124</v>
      </c>
      <c r="G20" s="92" t="s">
        <v>125</v>
      </c>
      <c r="H20" s="97">
        <v>40378</v>
      </c>
      <c r="I20" s="42">
        <v>14200000</v>
      </c>
      <c r="J20" s="97">
        <v>40428</v>
      </c>
      <c r="K20" s="92" t="s">
        <v>126</v>
      </c>
      <c r="L20" s="97">
        <v>40428</v>
      </c>
      <c r="M20" s="42">
        <v>14145084</v>
      </c>
      <c r="N20" s="97">
        <v>40434</v>
      </c>
      <c r="O20" s="97">
        <v>40436</v>
      </c>
      <c r="P20" s="102" t="s">
        <v>86</v>
      </c>
      <c r="Q20" s="42">
        <v>14145084</v>
      </c>
      <c r="R20" s="42"/>
      <c r="S20" s="42"/>
      <c r="T20" s="42"/>
      <c r="U20" s="42"/>
      <c r="V20" s="42">
        <v>0</v>
      </c>
      <c r="W20" s="42">
        <v>0</v>
      </c>
      <c r="X20" s="42">
        <v>0</v>
      </c>
      <c r="Y20" s="97">
        <v>40441</v>
      </c>
      <c r="Z20" s="97">
        <v>40448</v>
      </c>
      <c r="AA20" s="42">
        <v>14145084</v>
      </c>
      <c r="AB20" s="42"/>
      <c r="AC20" s="42"/>
      <c r="AD20" s="42"/>
      <c r="AE20" s="42"/>
      <c r="AF20" s="42"/>
      <c r="AG20" s="42"/>
      <c r="AH20" s="42"/>
      <c r="AI20" s="42"/>
      <c r="AJ20" s="42" t="s">
        <v>127</v>
      </c>
      <c r="AK20" s="42">
        <f t="shared" si="0"/>
        <v>14145084</v>
      </c>
      <c r="AL20" s="42" t="s">
        <v>128</v>
      </c>
      <c r="AM20" s="42" t="s">
        <v>110</v>
      </c>
      <c r="AN20" s="103" t="s">
        <v>129</v>
      </c>
      <c r="AO20" s="42"/>
      <c r="AP20" s="104"/>
      <c r="AQ20" s="105"/>
      <c r="AR20" s="104"/>
      <c r="AS20" s="42" t="s">
        <v>287</v>
      </c>
    </row>
    <row r="21" spans="1:45" s="45" customFormat="1" ht="101.25" customHeight="1" x14ac:dyDescent="0.25">
      <c r="A21" s="565" t="s">
        <v>234</v>
      </c>
      <c r="B21" s="96" t="s">
        <v>130</v>
      </c>
      <c r="C21" s="100" t="s">
        <v>131</v>
      </c>
      <c r="D21" s="39"/>
      <c r="E21" s="101" t="s">
        <v>132</v>
      </c>
      <c r="F21" s="39" t="s">
        <v>133</v>
      </c>
      <c r="G21" s="93" t="s">
        <v>135</v>
      </c>
      <c r="H21" s="41">
        <v>40392</v>
      </c>
      <c r="I21" s="39">
        <v>607558.42000000004</v>
      </c>
      <c r="J21" s="41">
        <v>40457</v>
      </c>
      <c r="K21" s="92" t="s">
        <v>157</v>
      </c>
      <c r="L21" s="41">
        <v>40457</v>
      </c>
      <c r="M21" s="39">
        <v>607558</v>
      </c>
      <c r="N21" s="97">
        <v>40464</v>
      </c>
      <c r="O21" s="41">
        <v>40470</v>
      </c>
      <c r="P21" s="60" t="s">
        <v>93</v>
      </c>
      <c r="Q21" s="42">
        <v>607558</v>
      </c>
      <c r="R21" s="43"/>
      <c r="S21" s="43"/>
      <c r="T21" s="43"/>
      <c r="U21" s="43"/>
      <c r="V21" s="39">
        <v>0</v>
      </c>
      <c r="W21" s="39">
        <v>0</v>
      </c>
      <c r="X21" s="39">
        <v>0</v>
      </c>
      <c r="Y21" s="41">
        <v>40500</v>
      </c>
      <c r="Z21" s="41">
        <v>40508</v>
      </c>
      <c r="AA21" s="39"/>
      <c r="AB21" s="39"/>
      <c r="AC21" s="39"/>
      <c r="AD21" s="39"/>
      <c r="AE21" s="39"/>
      <c r="AF21" s="39"/>
      <c r="AG21" s="39">
        <v>607558</v>
      </c>
      <c r="AH21" s="39"/>
      <c r="AI21" s="39"/>
      <c r="AJ21" s="39" t="s">
        <v>127</v>
      </c>
      <c r="AK21" s="39">
        <f t="shared" si="0"/>
        <v>607558</v>
      </c>
      <c r="AL21" s="39" t="s">
        <v>136</v>
      </c>
      <c r="AM21" s="39" t="s">
        <v>137</v>
      </c>
      <c r="AN21" s="50" t="s">
        <v>138</v>
      </c>
      <c r="AO21" s="39"/>
      <c r="AP21" s="30"/>
      <c r="AQ21" s="31"/>
      <c r="AR21" s="30"/>
      <c r="AS21" s="44" t="s">
        <v>286</v>
      </c>
    </row>
    <row r="22" spans="1:45" s="45" customFormat="1" ht="111.75" customHeight="1" x14ac:dyDescent="0.25">
      <c r="A22" s="565"/>
      <c r="B22" s="96" t="s">
        <v>130</v>
      </c>
      <c r="C22" s="100" t="s">
        <v>131</v>
      </c>
      <c r="D22" s="39"/>
      <c r="E22" s="101" t="s">
        <v>132</v>
      </c>
      <c r="F22" s="39" t="s">
        <v>133</v>
      </c>
      <c r="G22" s="93" t="s">
        <v>134</v>
      </c>
      <c r="H22" s="41">
        <v>40392</v>
      </c>
      <c r="I22" s="39">
        <v>1656228</v>
      </c>
      <c r="J22" s="41">
        <v>40457</v>
      </c>
      <c r="K22" s="92" t="s">
        <v>158</v>
      </c>
      <c r="L22" s="41">
        <v>40457</v>
      </c>
      <c r="M22" s="39">
        <v>1567235</v>
      </c>
      <c r="N22" s="97">
        <v>40464</v>
      </c>
      <c r="O22" s="41">
        <v>40470</v>
      </c>
      <c r="P22" s="60" t="s">
        <v>93</v>
      </c>
      <c r="Q22" s="42">
        <v>1567235</v>
      </c>
      <c r="R22" s="43"/>
      <c r="S22" s="43"/>
      <c r="T22" s="43"/>
      <c r="U22" s="43"/>
      <c r="V22" s="39">
        <v>0</v>
      </c>
      <c r="W22" s="39">
        <v>0</v>
      </c>
      <c r="X22" s="39">
        <v>0</v>
      </c>
      <c r="Y22" s="41">
        <v>40500</v>
      </c>
      <c r="Z22" s="41">
        <v>40508</v>
      </c>
      <c r="AA22" s="39">
        <v>1567235</v>
      </c>
      <c r="AB22" s="39"/>
      <c r="AC22" s="39"/>
      <c r="AD22" s="39"/>
      <c r="AE22" s="39"/>
      <c r="AF22" s="39"/>
      <c r="AG22" s="39"/>
      <c r="AH22" s="39"/>
      <c r="AI22" s="39"/>
      <c r="AJ22" s="39" t="s">
        <v>127</v>
      </c>
      <c r="AK22" s="39">
        <f t="shared" si="0"/>
        <v>1567235</v>
      </c>
      <c r="AL22" s="39" t="s">
        <v>136</v>
      </c>
      <c r="AM22" s="39" t="s">
        <v>137</v>
      </c>
      <c r="AN22" s="50" t="s">
        <v>138</v>
      </c>
      <c r="AO22" s="39"/>
      <c r="AP22" s="30"/>
      <c r="AQ22" s="31"/>
      <c r="AR22" s="30"/>
      <c r="AS22" s="44"/>
    </row>
    <row r="23" spans="1:45" s="118" customFormat="1" ht="88.5" customHeight="1" x14ac:dyDescent="0.25">
      <c r="A23" s="564">
        <v>9</v>
      </c>
      <c r="B23" s="111" t="s">
        <v>139</v>
      </c>
      <c r="C23" s="112" t="s">
        <v>150</v>
      </c>
      <c r="D23" s="113"/>
      <c r="E23" s="112" t="s">
        <v>149</v>
      </c>
      <c r="F23" s="113" t="s">
        <v>154</v>
      </c>
      <c r="G23" s="119" t="s">
        <v>153</v>
      </c>
      <c r="H23" s="120">
        <v>40371</v>
      </c>
      <c r="I23" s="113">
        <v>50000000</v>
      </c>
      <c r="J23" s="120">
        <v>40466</v>
      </c>
      <c r="K23" s="119" t="s">
        <v>185</v>
      </c>
      <c r="L23" s="120">
        <v>40466</v>
      </c>
      <c r="M23" s="113">
        <v>49999903</v>
      </c>
      <c r="N23" s="120">
        <v>40485</v>
      </c>
      <c r="O23" s="120">
        <v>40508</v>
      </c>
      <c r="P23" s="114" t="s">
        <v>73</v>
      </c>
      <c r="Q23" s="113">
        <v>49999903</v>
      </c>
      <c r="R23" s="113"/>
      <c r="S23" s="113"/>
      <c r="T23" s="113"/>
      <c r="U23" s="113"/>
      <c r="V23" s="113">
        <v>0</v>
      </c>
      <c r="W23" s="113">
        <v>0</v>
      </c>
      <c r="X23" s="113">
        <v>0</v>
      </c>
      <c r="Y23" s="113"/>
      <c r="Z23" s="113"/>
      <c r="AA23" s="113"/>
      <c r="AB23" s="113"/>
      <c r="AC23" s="113"/>
      <c r="AD23" s="113">
        <v>49999903</v>
      </c>
      <c r="AE23" s="113"/>
      <c r="AF23" s="113"/>
      <c r="AG23" s="113"/>
      <c r="AH23" s="113"/>
      <c r="AI23" s="113"/>
      <c r="AJ23" s="113" t="s">
        <v>127</v>
      </c>
      <c r="AK23" s="113">
        <f t="shared" si="0"/>
        <v>49999903</v>
      </c>
      <c r="AL23" s="113"/>
      <c r="AM23" s="113" t="s">
        <v>181</v>
      </c>
      <c r="AN23" s="115"/>
      <c r="AO23" s="113"/>
      <c r="AP23" s="116"/>
      <c r="AQ23" s="117"/>
      <c r="AR23" s="116"/>
      <c r="AS23" s="113"/>
    </row>
    <row r="24" spans="1:45" s="118" customFormat="1" ht="93" customHeight="1" x14ac:dyDescent="0.25">
      <c r="A24" s="564"/>
      <c r="B24" s="111" t="s">
        <v>139</v>
      </c>
      <c r="C24" s="112" t="s">
        <v>151</v>
      </c>
      <c r="D24" s="113"/>
      <c r="E24" s="112" t="s">
        <v>149</v>
      </c>
      <c r="F24" s="113" t="s">
        <v>154</v>
      </c>
      <c r="G24" s="119" t="s">
        <v>155</v>
      </c>
      <c r="H24" s="120">
        <v>40389</v>
      </c>
      <c r="I24" s="113">
        <v>25000000</v>
      </c>
      <c r="J24" s="120">
        <v>40466</v>
      </c>
      <c r="K24" s="119" t="s">
        <v>186</v>
      </c>
      <c r="L24" s="120">
        <v>40466</v>
      </c>
      <c r="M24" s="113">
        <v>24998748</v>
      </c>
      <c r="N24" s="120">
        <v>40485</v>
      </c>
      <c r="O24" s="120">
        <v>40508</v>
      </c>
      <c r="P24" s="114" t="s">
        <v>73</v>
      </c>
      <c r="Q24" s="113">
        <v>24998748</v>
      </c>
      <c r="R24" s="113"/>
      <c r="S24" s="113"/>
      <c r="T24" s="113"/>
      <c r="U24" s="113"/>
      <c r="V24" s="113">
        <v>0</v>
      </c>
      <c r="W24" s="113">
        <v>0</v>
      </c>
      <c r="X24" s="113">
        <v>0</v>
      </c>
      <c r="Y24" s="113"/>
      <c r="Z24" s="113"/>
      <c r="AA24" s="113"/>
      <c r="AB24" s="113"/>
      <c r="AC24" s="113"/>
      <c r="AD24" s="113">
        <v>24998748</v>
      </c>
      <c r="AE24" s="113"/>
      <c r="AF24" s="113"/>
      <c r="AG24" s="113"/>
      <c r="AH24" s="113"/>
      <c r="AI24" s="113"/>
      <c r="AJ24" s="113" t="s">
        <v>127</v>
      </c>
      <c r="AK24" s="113">
        <f t="shared" si="0"/>
        <v>24998748</v>
      </c>
      <c r="AL24" s="113"/>
      <c r="AM24" s="113" t="s">
        <v>181</v>
      </c>
      <c r="AN24" s="115"/>
      <c r="AO24" s="113"/>
      <c r="AP24" s="116"/>
      <c r="AQ24" s="117"/>
      <c r="AR24" s="116"/>
      <c r="AS24" s="113"/>
    </row>
    <row r="25" spans="1:45" s="118" customFormat="1" ht="82.5" customHeight="1" x14ac:dyDescent="0.25">
      <c r="A25" s="564"/>
      <c r="B25" s="111" t="s">
        <v>139</v>
      </c>
      <c r="C25" s="112" t="s">
        <v>152</v>
      </c>
      <c r="D25" s="113"/>
      <c r="E25" s="112" t="s">
        <v>149</v>
      </c>
      <c r="F25" s="113" t="s">
        <v>154</v>
      </c>
      <c r="G25" s="119" t="s">
        <v>156</v>
      </c>
      <c r="H25" s="120">
        <v>40389</v>
      </c>
      <c r="I25" s="113">
        <v>25000000</v>
      </c>
      <c r="J25" s="120">
        <v>40466</v>
      </c>
      <c r="K25" s="119" t="s">
        <v>187</v>
      </c>
      <c r="L25" s="120">
        <v>40466</v>
      </c>
      <c r="M25" s="113">
        <v>24999527</v>
      </c>
      <c r="N25" s="120">
        <v>40485</v>
      </c>
      <c r="O25" s="120">
        <v>40508</v>
      </c>
      <c r="P25" s="114" t="s">
        <v>73</v>
      </c>
      <c r="Q25" s="113">
        <v>24999527</v>
      </c>
      <c r="R25" s="113"/>
      <c r="S25" s="113"/>
      <c r="T25" s="113"/>
      <c r="U25" s="113"/>
      <c r="V25" s="113"/>
      <c r="W25" s="113">
        <v>0</v>
      </c>
      <c r="X25" s="113">
        <v>0</v>
      </c>
      <c r="Y25" s="113">
        <v>0</v>
      </c>
      <c r="Z25" s="113"/>
      <c r="AA25" s="113"/>
      <c r="AB25" s="113"/>
      <c r="AC25" s="113"/>
      <c r="AD25" s="113">
        <v>24999527</v>
      </c>
      <c r="AE25" s="113"/>
      <c r="AF25" s="113"/>
      <c r="AG25" s="113"/>
      <c r="AH25" s="113"/>
      <c r="AI25" s="113"/>
      <c r="AJ25" s="113" t="s">
        <v>127</v>
      </c>
      <c r="AK25" s="113">
        <f t="shared" si="0"/>
        <v>24999527</v>
      </c>
      <c r="AL25" s="113"/>
      <c r="AM25" s="113" t="s">
        <v>181</v>
      </c>
      <c r="AN25" s="115"/>
      <c r="AO25" s="113"/>
      <c r="AP25" s="116"/>
      <c r="AQ25" s="117"/>
      <c r="AR25" s="116"/>
      <c r="AS25" s="113"/>
    </row>
    <row r="26" spans="1:45" s="45" customFormat="1" ht="85.5" x14ac:dyDescent="0.25">
      <c r="A26" s="565">
        <v>10</v>
      </c>
      <c r="B26" s="96" t="s">
        <v>140</v>
      </c>
      <c r="C26" s="100" t="s">
        <v>141</v>
      </c>
      <c r="D26" s="39"/>
      <c r="E26" s="100" t="s">
        <v>142</v>
      </c>
      <c r="F26" s="39" t="s">
        <v>143</v>
      </c>
      <c r="G26" s="93" t="s">
        <v>144</v>
      </c>
      <c r="H26" s="41">
        <v>40322</v>
      </c>
      <c r="I26" s="39">
        <v>45000000</v>
      </c>
      <c r="J26" s="41">
        <v>40472</v>
      </c>
      <c r="K26" s="93" t="s">
        <v>184</v>
      </c>
      <c r="L26" s="41">
        <v>40472</v>
      </c>
      <c r="M26" s="39">
        <v>45000000</v>
      </c>
      <c r="N26" s="41">
        <v>40478</v>
      </c>
      <c r="O26" s="39"/>
      <c r="P26" s="60" t="s">
        <v>73</v>
      </c>
      <c r="Q26" s="42">
        <v>45000000</v>
      </c>
      <c r="R26" s="43"/>
      <c r="S26" s="43"/>
      <c r="T26" s="43"/>
      <c r="U26" s="43"/>
      <c r="V26" s="39"/>
      <c r="W26" s="39"/>
      <c r="X26" s="39"/>
      <c r="Y26" s="39"/>
      <c r="Z26" s="39"/>
      <c r="AA26" s="39">
        <v>45000000</v>
      </c>
      <c r="AB26" s="39"/>
      <c r="AC26" s="39"/>
      <c r="AD26" s="39"/>
      <c r="AE26" s="39"/>
      <c r="AF26" s="39"/>
      <c r="AG26" s="39"/>
      <c r="AH26" s="39"/>
      <c r="AI26" s="39"/>
      <c r="AJ26" s="39" t="s">
        <v>127</v>
      </c>
      <c r="AK26" s="39">
        <f t="shared" si="0"/>
        <v>45000000</v>
      </c>
      <c r="AL26" s="39" t="s">
        <v>146</v>
      </c>
      <c r="AM26" s="39" t="s">
        <v>147</v>
      </c>
      <c r="AN26" s="50" t="s">
        <v>148</v>
      </c>
      <c r="AO26" s="39"/>
      <c r="AP26" s="30"/>
      <c r="AQ26" s="31"/>
      <c r="AR26" s="30"/>
      <c r="AS26" s="44"/>
    </row>
    <row r="27" spans="1:45" s="45" customFormat="1" ht="85.5" x14ac:dyDescent="0.25">
      <c r="A27" s="565"/>
      <c r="B27" s="96" t="s">
        <v>140</v>
      </c>
      <c r="C27" s="100" t="s">
        <v>141</v>
      </c>
      <c r="D27" s="39"/>
      <c r="E27" s="100" t="s">
        <v>142</v>
      </c>
      <c r="F27" s="168" t="s">
        <v>143</v>
      </c>
      <c r="G27" s="93" t="s">
        <v>145</v>
      </c>
      <c r="H27" s="41">
        <v>40322</v>
      </c>
      <c r="I27" s="39">
        <v>30000000</v>
      </c>
      <c r="J27" s="41">
        <v>40472</v>
      </c>
      <c r="K27" s="93" t="s">
        <v>183</v>
      </c>
      <c r="L27" s="41">
        <v>40472</v>
      </c>
      <c r="M27" s="39">
        <v>29982857</v>
      </c>
      <c r="N27" s="41">
        <v>40478</v>
      </c>
      <c r="O27" s="39"/>
      <c r="P27" s="60" t="s">
        <v>73</v>
      </c>
      <c r="Q27" s="42">
        <v>29982857</v>
      </c>
      <c r="R27" s="43"/>
      <c r="S27" s="43"/>
      <c r="T27" s="43"/>
      <c r="U27" s="43"/>
      <c r="V27" s="39">
        <f>SUM(Q26:Q27)</f>
        <v>74982857</v>
      </c>
      <c r="W27" s="39"/>
      <c r="X27" s="39"/>
      <c r="Y27" s="39"/>
      <c r="Z27" s="39"/>
      <c r="AA27" s="39"/>
      <c r="AB27" s="39"/>
      <c r="AC27" s="39"/>
      <c r="AD27" s="39">
        <v>29982857</v>
      </c>
      <c r="AE27" s="39"/>
      <c r="AF27" s="39"/>
      <c r="AG27" s="39"/>
      <c r="AH27" s="39"/>
      <c r="AI27" s="39"/>
      <c r="AJ27" s="40" t="s">
        <v>127</v>
      </c>
      <c r="AK27" s="39">
        <f t="shared" si="0"/>
        <v>29982857</v>
      </c>
      <c r="AL27" s="39" t="s">
        <v>146</v>
      </c>
      <c r="AM27" s="39" t="s">
        <v>147</v>
      </c>
      <c r="AN27" s="50" t="s">
        <v>148</v>
      </c>
      <c r="AO27" s="39"/>
      <c r="AP27" s="30"/>
      <c r="AQ27" s="31"/>
      <c r="AR27" s="30"/>
      <c r="AS27" s="44"/>
    </row>
    <row r="28" spans="1:45" s="45" customFormat="1" ht="144.75" customHeight="1" x14ac:dyDescent="0.25">
      <c r="A28" s="330" t="s">
        <v>317</v>
      </c>
      <c r="B28" s="96" t="s">
        <v>167</v>
      </c>
      <c r="C28" s="100" t="s">
        <v>175</v>
      </c>
      <c r="D28" s="39"/>
      <c r="E28" s="167" t="s">
        <v>176</v>
      </c>
      <c r="F28" s="171" t="s">
        <v>177</v>
      </c>
      <c r="G28" s="93" t="s">
        <v>284</v>
      </c>
      <c r="H28" s="41">
        <v>40375</v>
      </c>
      <c r="I28" s="39">
        <v>37000000</v>
      </c>
      <c r="J28" s="41">
        <v>40478</v>
      </c>
      <c r="K28" s="93" t="s">
        <v>182</v>
      </c>
      <c r="L28" s="41">
        <v>40478</v>
      </c>
      <c r="M28" s="172">
        <v>36919586</v>
      </c>
      <c r="N28" s="41">
        <v>40479</v>
      </c>
      <c r="O28" s="41">
        <v>40513</v>
      </c>
      <c r="P28" s="60" t="s">
        <v>178</v>
      </c>
      <c r="Q28" s="42">
        <v>36919586</v>
      </c>
      <c r="R28" s="43"/>
      <c r="S28" s="43"/>
      <c r="T28" s="43"/>
      <c r="U28" s="43"/>
      <c r="V28" s="39">
        <v>0</v>
      </c>
      <c r="W28" s="39">
        <v>0</v>
      </c>
      <c r="X28" s="39">
        <v>0</v>
      </c>
      <c r="Y28" s="41">
        <v>40546</v>
      </c>
      <c r="Z28" s="44"/>
      <c r="AA28" s="39">
        <v>36919575</v>
      </c>
      <c r="AB28" s="39"/>
      <c r="AC28" s="39"/>
      <c r="AD28" s="39"/>
      <c r="AE28" s="39"/>
      <c r="AF28" s="39"/>
      <c r="AG28" s="39"/>
      <c r="AH28" s="39"/>
      <c r="AI28" s="39"/>
      <c r="AJ28" s="40" t="s">
        <v>127</v>
      </c>
      <c r="AK28" s="39">
        <f t="shared" si="0"/>
        <v>36919575</v>
      </c>
      <c r="AL28" s="39"/>
      <c r="AM28" s="40" t="s">
        <v>179</v>
      </c>
      <c r="AN28" s="110">
        <v>3207179330</v>
      </c>
      <c r="AO28" s="39"/>
      <c r="AP28" s="30"/>
      <c r="AQ28" s="31"/>
      <c r="AR28" s="30"/>
      <c r="AS28" s="44"/>
    </row>
    <row r="29" spans="1:45" s="48" customFormat="1" ht="114" x14ac:dyDescent="0.25">
      <c r="A29" s="332" t="s">
        <v>318</v>
      </c>
      <c r="B29" s="96" t="s">
        <v>168</v>
      </c>
      <c r="C29" s="100" t="s">
        <v>169</v>
      </c>
      <c r="D29" s="39"/>
      <c r="E29" s="173" t="s">
        <v>170</v>
      </c>
      <c r="F29" s="168" t="s">
        <v>124</v>
      </c>
      <c r="G29" s="174" t="s">
        <v>171</v>
      </c>
      <c r="H29" s="175">
        <v>40451</v>
      </c>
      <c r="I29" s="168">
        <v>13980000</v>
      </c>
      <c r="J29" s="175">
        <v>40478</v>
      </c>
      <c r="K29" s="174" t="s">
        <v>269</v>
      </c>
      <c r="L29" s="175">
        <v>40478</v>
      </c>
      <c r="M29" s="168">
        <v>13916460</v>
      </c>
      <c r="N29" s="175">
        <v>40480</v>
      </c>
      <c r="O29" s="175">
        <v>40478</v>
      </c>
      <c r="P29" s="68" t="s">
        <v>86</v>
      </c>
      <c r="Q29" s="176">
        <v>13916460</v>
      </c>
      <c r="R29" s="43"/>
      <c r="S29" s="43"/>
      <c r="T29" s="43"/>
      <c r="U29" s="43"/>
      <c r="V29" s="39">
        <v>0</v>
      </c>
      <c r="W29" s="39">
        <v>0</v>
      </c>
      <c r="X29" s="39">
        <v>0</v>
      </c>
      <c r="Y29" s="41">
        <v>40494</v>
      </c>
      <c r="Z29" s="177">
        <v>40498</v>
      </c>
      <c r="AA29" s="39">
        <v>13916460</v>
      </c>
      <c r="AB29" s="46"/>
      <c r="AC29" s="46"/>
      <c r="AD29" s="46"/>
      <c r="AE29" s="46"/>
      <c r="AF29" s="46"/>
      <c r="AG29" s="46"/>
      <c r="AH29" s="46"/>
      <c r="AI29" s="46"/>
      <c r="AJ29" s="169" t="s">
        <v>127</v>
      </c>
      <c r="AK29" s="39">
        <f t="shared" si="0"/>
        <v>13916460</v>
      </c>
      <c r="AL29" s="170" t="s">
        <v>172</v>
      </c>
      <c r="AM29" s="46" t="s">
        <v>173</v>
      </c>
      <c r="AN29" s="51" t="s">
        <v>174</v>
      </c>
      <c r="AO29" s="39"/>
      <c r="AP29" s="16"/>
      <c r="AQ29" s="27"/>
      <c r="AR29" s="16"/>
      <c r="AS29" s="47"/>
    </row>
    <row r="30" spans="1:45" s="48" customFormat="1" ht="108.75" customHeight="1" x14ac:dyDescent="0.25">
      <c r="A30" s="333">
        <v>13</v>
      </c>
      <c r="B30" s="96" t="s">
        <v>188</v>
      </c>
      <c r="C30" s="100" t="s">
        <v>189</v>
      </c>
      <c r="D30" s="39"/>
      <c r="E30" s="100" t="s">
        <v>283</v>
      </c>
      <c r="F30" s="39" t="s">
        <v>191</v>
      </c>
      <c r="G30" s="93" t="s">
        <v>192</v>
      </c>
      <c r="H30" s="41">
        <v>40322</v>
      </c>
      <c r="I30" s="42">
        <v>14400000</v>
      </c>
      <c r="J30" s="97">
        <v>40493</v>
      </c>
      <c r="K30" s="92" t="s">
        <v>204</v>
      </c>
      <c r="L30" s="41">
        <v>40493</v>
      </c>
      <c r="M30" s="39">
        <v>14276254</v>
      </c>
      <c r="N30" s="97">
        <v>40504</v>
      </c>
      <c r="O30" s="97">
        <v>40513</v>
      </c>
      <c r="P30" s="60" t="s">
        <v>178</v>
      </c>
      <c r="Q30" s="42">
        <v>14276254</v>
      </c>
      <c r="R30" s="43"/>
      <c r="S30" s="43"/>
      <c r="T30" s="43"/>
      <c r="U30" s="43"/>
      <c r="V30" s="39">
        <v>0</v>
      </c>
      <c r="W30" s="39">
        <v>0</v>
      </c>
      <c r="X30" s="39">
        <v>0</v>
      </c>
      <c r="Y30" s="41">
        <v>40546</v>
      </c>
      <c r="Z30" s="44"/>
      <c r="AA30" s="46"/>
      <c r="AB30" s="46"/>
      <c r="AC30" s="46"/>
      <c r="AD30" s="46"/>
      <c r="AE30" s="46"/>
      <c r="AF30" s="46"/>
      <c r="AG30" s="46"/>
      <c r="AH30" s="180">
        <v>14276254</v>
      </c>
      <c r="AI30" s="46"/>
      <c r="AJ30" s="46" t="s">
        <v>127</v>
      </c>
      <c r="AK30" s="39">
        <f t="shared" si="0"/>
        <v>14276254</v>
      </c>
      <c r="AL30" s="178"/>
      <c r="AM30" s="46" t="s">
        <v>193</v>
      </c>
      <c r="AN30" s="179"/>
      <c r="AO30" s="39"/>
      <c r="AP30" s="16"/>
      <c r="AQ30" s="27"/>
      <c r="AR30" s="16"/>
      <c r="AS30" s="47"/>
    </row>
    <row r="31" spans="1:45" s="48" customFormat="1" ht="85.5" x14ac:dyDescent="0.25">
      <c r="A31" s="333">
        <v>14</v>
      </c>
      <c r="B31" s="96" t="s">
        <v>194</v>
      </c>
      <c r="C31" s="100" t="s">
        <v>195</v>
      </c>
      <c r="D31" s="39"/>
      <c r="E31" s="100" t="s">
        <v>142</v>
      </c>
      <c r="F31" s="39" t="s">
        <v>143</v>
      </c>
      <c r="G31" s="93" t="s">
        <v>196</v>
      </c>
      <c r="H31" s="41">
        <v>40452</v>
      </c>
      <c r="I31" s="92">
        <v>13000000</v>
      </c>
      <c r="J31" s="97">
        <v>40493</v>
      </c>
      <c r="K31" s="92" t="s">
        <v>203</v>
      </c>
      <c r="L31" s="41">
        <v>40493</v>
      </c>
      <c r="M31" s="39">
        <v>12997564</v>
      </c>
      <c r="N31" s="97">
        <v>40505</v>
      </c>
      <c r="O31" s="97">
        <v>40527</v>
      </c>
      <c r="P31" s="60" t="s">
        <v>178</v>
      </c>
      <c r="Q31" s="42">
        <v>12997564</v>
      </c>
      <c r="R31" s="43"/>
      <c r="S31" s="43"/>
      <c r="T31" s="43"/>
      <c r="U31" s="43"/>
      <c r="V31" s="39">
        <v>0</v>
      </c>
      <c r="W31" s="39">
        <v>0</v>
      </c>
      <c r="X31" s="39">
        <v>0</v>
      </c>
      <c r="Y31" s="41">
        <v>40557</v>
      </c>
      <c r="Z31" s="327">
        <v>40599</v>
      </c>
      <c r="AA31" s="39">
        <v>12997564</v>
      </c>
      <c r="AB31" s="46"/>
      <c r="AC31" s="46"/>
      <c r="AD31" s="46"/>
      <c r="AE31" s="46"/>
      <c r="AF31" s="46"/>
      <c r="AG31" s="46"/>
      <c r="AH31" s="46"/>
      <c r="AI31" s="46"/>
      <c r="AJ31" s="46" t="s">
        <v>127</v>
      </c>
      <c r="AK31" s="39">
        <f t="shared" si="0"/>
        <v>12997564</v>
      </c>
      <c r="AL31" s="46"/>
      <c r="AM31" s="46" t="s">
        <v>75</v>
      </c>
      <c r="AN31" s="179"/>
      <c r="AO31" s="39"/>
      <c r="AP31" s="16"/>
      <c r="AQ31" s="27"/>
      <c r="AR31" s="16"/>
      <c r="AS31" s="47"/>
    </row>
    <row r="32" spans="1:45" s="263" customFormat="1" ht="85.5" x14ac:dyDescent="0.25">
      <c r="A32" s="334"/>
      <c r="B32" s="252" t="s">
        <v>197</v>
      </c>
      <c r="C32" s="253" t="s">
        <v>198</v>
      </c>
      <c r="D32" s="254"/>
      <c r="E32" s="253" t="s">
        <v>199</v>
      </c>
      <c r="F32" s="254" t="s">
        <v>200</v>
      </c>
      <c r="G32" s="255" t="s">
        <v>201</v>
      </c>
      <c r="H32" s="256">
        <v>40451</v>
      </c>
      <c r="I32" s="257"/>
      <c r="J32" s="256">
        <v>40499</v>
      </c>
      <c r="K32" s="254"/>
      <c r="L32" s="256">
        <v>40499</v>
      </c>
      <c r="M32" s="254">
        <v>49946406</v>
      </c>
      <c r="N32" s="254"/>
      <c r="O32" s="254"/>
      <c r="P32" s="258" t="s">
        <v>202</v>
      </c>
      <c r="Q32" s="254">
        <v>49946406</v>
      </c>
      <c r="R32" s="254"/>
      <c r="S32" s="254"/>
      <c r="T32" s="254"/>
      <c r="U32" s="254"/>
      <c r="V32" s="254"/>
      <c r="W32" s="254"/>
      <c r="X32" s="254"/>
      <c r="Y32" s="254"/>
      <c r="Z32" s="259"/>
      <c r="AA32" s="259"/>
      <c r="AB32" s="259"/>
      <c r="AC32" s="259"/>
      <c r="AD32" s="259">
        <v>49946406</v>
      </c>
      <c r="AE32" s="259"/>
      <c r="AF32" s="259"/>
      <c r="AG32" s="259"/>
      <c r="AH32" s="259"/>
      <c r="AI32" s="259"/>
      <c r="AJ32" s="259" t="s">
        <v>127</v>
      </c>
      <c r="AK32" s="254">
        <f t="shared" si="0"/>
        <v>49946406</v>
      </c>
      <c r="AL32" s="259"/>
      <c r="AM32" s="259" t="s">
        <v>75</v>
      </c>
      <c r="AN32" s="260"/>
      <c r="AO32" s="254"/>
      <c r="AP32" s="261"/>
      <c r="AQ32" s="262"/>
      <c r="AR32" s="261"/>
      <c r="AS32" s="259"/>
    </row>
    <row r="33" spans="1:45" s="48" customFormat="1" ht="112.5" customHeight="1" x14ac:dyDescent="0.25">
      <c r="A33" s="333">
        <v>15</v>
      </c>
      <c r="B33" s="96" t="s">
        <v>205</v>
      </c>
      <c r="C33" s="100" t="s">
        <v>206</v>
      </c>
      <c r="D33" s="39"/>
      <c r="E33" s="182" t="s">
        <v>142</v>
      </c>
      <c r="F33" s="39" t="s">
        <v>143</v>
      </c>
      <c r="G33" s="93" t="s">
        <v>207</v>
      </c>
      <c r="H33" s="41">
        <v>40441</v>
      </c>
      <c r="I33" s="39">
        <v>13330000</v>
      </c>
      <c r="J33" s="41">
        <v>40513</v>
      </c>
      <c r="K33" s="92" t="s">
        <v>268</v>
      </c>
      <c r="L33" s="41">
        <v>40513</v>
      </c>
      <c r="M33" s="39">
        <v>13325000</v>
      </c>
      <c r="N33" s="41">
        <v>40522</v>
      </c>
      <c r="O33" s="39"/>
      <c r="P33" s="60" t="s">
        <v>73</v>
      </c>
      <c r="Q33" s="42">
        <v>13325000</v>
      </c>
      <c r="R33" s="43"/>
      <c r="S33" s="43"/>
      <c r="T33" s="43"/>
      <c r="U33" s="43"/>
      <c r="V33" s="39"/>
      <c r="W33" s="39"/>
      <c r="X33" s="180"/>
      <c r="Y33" s="39"/>
      <c r="Z33" s="46"/>
      <c r="AA33" s="46">
        <v>13325000</v>
      </c>
      <c r="AB33" s="46"/>
      <c r="AC33" s="46"/>
      <c r="AD33" s="46"/>
      <c r="AE33" s="46"/>
      <c r="AF33" s="46"/>
      <c r="AG33" s="46"/>
      <c r="AH33" s="46"/>
      <c r="AI33" s="46"/>
      <c r="AJ33" s="46" t="s">
        <v>208</v>
      </c>
      <c r="AK33" s="39">
        <f t="shared" si="0"/>
        <v>13325000</v>
      </c>
      <c r="AL33" s="46" t="s">
        <v>209</v>
      </c>
      <c r="AM33" s="46" t="s">
        <v>75</v>
      </c>
      <c r="AN33" s="51" t="s">
        <v>148</v>
      </c>
      <c r="AO33" s="39"/>
      <c r="AP33" s="16"/>
      <c r="AQ33" s="27"/>
      <c r="AR33" s="16"/>
      <c r="AS33" s="47"/>
    </row>
    <row r="34" spans="1:45" s="48" customFormat="1" ht="85.5" x14ac:dyDescent="0.25">
      <c r="A34" s="333">
        <v>16</v>
      </c>
      <c r="B34" s="96" t="s">
        <v>217</v>
      </c>
      <c r="C34" s="100" t="s">
        <v>250</v>
      </c>
      <c r="D34" s="39"/>
      <c r="E34" s="100" t="s">
        <v>210</v>
      </c>
      <c r="F34" s="39" t="s">
        <v>211</v>
      </c>
      <c r="G34" s="93" t="s">
        <v>212</v>
      </c>
      <c r="H34" s="41">
        <v>40480</v>
      </c>
      <c r="I34" s="180">
        <v>14359028</v>
      </c>
      <c r="J34" s="41">
        <v>40525</v>
      </c>
      <c r="K34" s="92" t="s">
        <v>236</v>
      </c>
      <c r="L34" s="41">
        <v>40525</v>
      </c>
      <c r="M34" s="39">
        <v>14046537</v>
      </c>
      <c r="N34" s="41">
        <v>40536</v>
      </c>
      <c r="O34" s="41">
        <v>40542</v>
      </c>
      <c r="P34" s="60" t="s">
        <v>213</v>
      </c>
      <c r="Q34" s="42">
        <v>14046537</v>
      </c>
      <c r="R34" s="43"/>
      <c r="S34" s="43"/>
      <c r="T34" s="43"/>
      <c r="U34" s="43"/>
      <c r="V34" s="39">
        <v>0</v>
      </c>
      <c r="W34" s="39">
        <v>0</v>
      </c>
      <c r="X34" s="39">
        <v>0</v>
      </c>
      <c r="Y34" s="41">
        <v>40585</v>
      </c>
      <c r="Z34" s="97">
        <v>40606</v>
      </c>
      <c r="AA34" s="39">
        <v>14046537</v>
      </c>
      <c r="AB34" s="39"/>
      <c r="AC34" s="39"/>
      <c r="AD34" s="39"/>
      <c r="AE34" s="39"/>
      <c r="AF34" s="39"/>
      <c r="AG34" s="39"/>
      <c r="AH34" s="39"/>
      <c r="AI34" s="39"/>
      <c r="AJ34" s="46" t="s">
        <v>127</v>
      </c>
      <c r="AK34" s="39">
        <f t="shared" si="0"/>
        <v>14046537</v>
      </c>
      <c r="AL34" s="46" t="s">
        <v>214</v>
      </c>
      <c r="AM34" s="46" t="s">
        <v>75</v>
      </c>
      <c r="AN34" s="51" t="s">
        <v>215</v>
      </c>
      <c r="AO34" s="39">
        <v>263</v>
      </c>
      <c r="AP34" s="16"/>
      <c r="AQ34" s="27"/>
      <c r="AR34" s="16"/>
      <c r="AS34" s="47"/>
    </row>
    <row r="35" spans="1:45" s="48" customFormat="1" ht="57" x14ac:dyDescent="0.25">
      <c r="A35" s="333">
        <v>17</v>
      </c>
      <c r="B35" s="56" t="s">
        <v>218</v>
      </c>
      <c r="C35" s="100" t="s">
        <v>219</v>
      </c>
      <c r="D35" s="46"/>
      <c r="E35" s="100" t="s">
        <v>132</v>
      </c>
      <c r="F35" s="46" t="s">
        <v>133</v>
      </c>
      <c r="G35" s="184" t="s">
        <v>249</v>
      </c>
      <c r="H35" s="177">
        <v>40451</v>
      </c>
      <c r="I35" s="180">
        <v>2800000</v>
      </c>
      <c r="J35" s="177">
        <v>40529</v>
      </c>
      <c r="K35" s="184" t="s">
        <v>252</v>
      </c>
      <c r="L35" s="177">
        <v>40529</v>
      </c>
      <c r="M35" s="39">
        <v>2758860</v>
      </c>
      <c r="N35" s="177">
        <v>40532</v>
      </c>
      <c r="O35" s="177">
        <v>40568</v>
      </c>
      <c r="P35" s="61" t="s">
        <v>220</v>
      </c>
      <c r="Q35" s="42">
        <v>2758000</v>
      </c>
      <c r="R35" s="49"/>
      <c r="S35" s="49"/>
      <c r="T35" s="49"/>
      <c r="U35" s="49"/>
      <c r="V35" s="46">
        <v>0</v>
      </c>
      <c r="W35" s="46">
        <v>0</v>
      </c>
      <c r="X35" s="46">
        <v>0</v>
      </c>
      <c r="Y35" s="177">
        <v>40577</v>
      </c>
      <c r="Z35" s="97">
        <v>40599</v>
      </c>
      <c r="AA35" s="39">
        <v>2758000</v>
      </c>
      <c r="AB35" s="39"/>
      <c r="AC35" s="39"/>
      <c r="AD35" s="39"/>
      <c r="AE35" s="39"/>
      <c r="AF35" s="39"/>
      <c r="AG35" s="39"/>
      <c r="AH35" s="39"/>
      <c r="AI35" s="39"/>
      <c r="AJ35" s="46" t="s">
        <v>127</v>
      </c>
      <c r="AK35" s="39">
        <f t="shared" si="0"/>
        <v>2758000</v>
      </c>
      <c r="AL35" s="46" t="s">
        <v>276</v>
      </c>
      <c r="AM35" s="46" t="s">
        <v>277</v>
      </c>
      <c r="AN35" s="51" t="s">
        <v>278</v>
      </c>
      <c r="AO35" s="39"/>
      <c r="AP35" s="16"/>
      <c r="AQ35" s="27"/>
      <c r="AR35" s="16"/>
      <c r="AS35" s="47"/>
    </row>
    <row r="36" spans="1:45" s="48" customFormat="1" ht="71.25" x14ac:dyDescent="0.25">
      <c r="A36" s="333">
        <v>18</v>
      </c>
      <c r="B36" s="56" t="s">
        <v>221</v>
      </c>
      <c r="C36" s="100" t="s">
        <v>230</v>
      </c>
      <c r="D36" s="46"/>
      <c r="E36" s="100" t="s">
        <v>231</v>
      </c>
      <c r="F36" s="110" t="s">
        <v>232</v>
      </c>
      <c r="G36" s="184" t="s">
        <v>233</v>
      </c>
      <c r="H36" s="177">
        <v>40451</v>
      </c>
      <c r="I36" s="189">
        <v>6200000</v>
      </c>
      <c r="J36" s="177">
        <v>40529</v>
      </c>
      <c r="K36" s="190" t="s">
        <v>253</v>
      </c>
      <c r="L36" s="177">
        <v>40529</v>
      </c>
      <c r="M36" s="39">
        <v>6189468</v>
      </c>
      <c r="N36" s="177">
        <v>40541</v>
      </c>
      <c r="O36" s="177">
        <v>40535</v>
      </c>
      <c r="P36" s="61" t="s">
        <v>234</v>
      </c>
      <c r="Q36" s="42">
        <v>6189468</v>
      </c>
      <c r="R36" s="49"/>
      <c r="S36" s="49"/>
      <c r="T36" s="49"/>
      <c r="U36" s="49"/>
      <c r="V36" s="46">
        <v>0</v>
      </c>
      <c r="W36" s="46">
        <v>0</v>
      </c>
      <c r="X36" s="46">
        <v>0</v>
      </c>
      <c r="Y36" s="177">
        <v>40542</v>
      </c>
      <c r="Z36" s="177">
        <v>40543</v>
      </c>
      <c r="AA36" s="39">
        <v>6189468</v>
      </c>
      <c r="AB36" s="46"/>
      <c r="AC36" s="46"/>
      <c r="AD36" s="46"/>
      <c r="AE36" s="46"/>
      <c r="AF36" s="46"/>
      <c r="AG36" s="46"/>
      <c r="AH36" s="46"/>
      <c r="AI36" s="46"/>
      <c r="AJ36" s="46" t="s">
        <v>127</v>
      </c>
      <c r="AK36" s="39">
        <f t="shared" si="0"/>
        <v>6189468</v>
      </c>
      <c r="AL36" s="46" t="s">
        <v>279</v>
      </c>
      <c r="AM36" s="46" t="s">
        <v>235</v>
      </c>
      <c r="AN36" s="51" t="s">
        <v>280</v>
      </c>
      <c r="AO36" s="39"/>
      <c r="AP36" s="16"/>
      <c r="AQ36" s="27"/>
      <c r="AR36" s="16"/>
      <c r="AS36" s="47"/>
    </row>
    <row r="37" spans="1:45" s="48" customFormat="1" ht="139.5" customHeight="1" x14ac:dyDescent="0.25">
      <c r="A37" s="333">
        <v>19</v>
      </c>
      <c r="B37" s="340" t="s">
        <v>222</v>
      </c>
      <c r="C37" s="100" t="s">
        <v>237</v>
      </c>
      <c r="D37" s="46"/>
      <c r="E37" s="167" t="s">
        <v>238</v>
      </c>
      <c r="F37" s="46" t="s">
        <v>239</v>
      </c>
      <c r="G37" s="184" t="s">
        <v>187</v>
      </c>
      <c r="H37" s="177">
        <v>40499</v>
      </c>
      <c r="I37" s="180">
        <v>10000000</v>
      </c>
      <c r="J37" s="177">
        <v>40529</v>
      </c>
      <c r="K37" s="189" t="s">
        <v>251</v>
      </c>
      <c r="L37" s="177">
        <v>40529</v>
      </c>
      <c r="M37" s="188">
        <v>9990000</v>
      </c>
      <c r="N37" s="177">
        <v>40539</v>
      </c>
      <c r="O37" s="268">
        <v>40560</v>
      </c>
      <c r="P37" s="61" t="s">
        <v>93</v>
      </c>
      <c r="Q37" s="42">
        <v>9990000</v>
      </c>
      <c r="R37" s="49"/>
      <c r="S37" s="49"/>
      <c r="T37" s="49"/>
      <c r="U37" s="49"/>
      <c r="V37" s="46">
        <v>0</v>
      </c>
      <c r="W37" s="46">
        <v>0</v>
      </c>
      <c r="X37" s="46">
        <v>0</v>
      </c>
      <c r="Y37" s="177">
        <v>40591</v>
      </c>
      <c r="Z37" s="177">
        <v>40591</v>
      </c>
      <c r="AA37" s="46"/>
      <c r="AB37" s="39">
        <v>9990000</v>
      </c>
      <c r="AC37" s="46"/>
      <c r="AD37" s="46"/>
      <c r="AE37" s="46"/>
      <c r="AF37" s="46"/>
      <c r="AG37" s="46"/>
      <c r="AH37" s="46"/>
      <c r="AI37" s="46"/>
      <c r="AJ37" s="46" t="s">
        <v>208</v>
      </c>
      <c r="AK37" s="39">
        <f t="shared" si="0"/>
        <v>9990000</v>
      </c>
      <c r="AL37" s="46"/>
      <c r="AM37" s="46" t="s">
        <v>281</v>
      </c>
      <c r="AN37" s="51" t="s">
        <v>282</v>
      </c>
      <c r="AO37" s="39"/>
      <c r="AP37" s="16"/>
      <c r="AQ37" s="27"/>
      <c r="AR37" s="16"/>
      <c r="AS37" s="47"/>
    </row>
    <row r="38" spans="1:45" s="48" customFormat="1" ht="139.5" customHeight="1" x14ac:dyDescent="0.25">
      <c r="A38" s="333"/>
      <c r="B38" s="336" t="s">
        <v>301</v>
      </c>
      <c r="C38" s="100" t="s">
        <v>319</v>
      </c>
      <c r="D38" s="338" t="s">
        <v>320</v>
      </c>
      <c r="E38" s="182" t="s">
        <v>149</v>
      </c>
      <c r="F38" s="46" t="s">
        <v>154</v>
      </c>
      <c r="G38" s="184" t="s">
        <v>321</v>
      </c>
      <c r="H38" s="177">
        <v>40403</v>
      </c>
      <c r="I38" s="180">
        <v>200000000</v>
      </c>
      <c r="J38" s="177">
        <v>40532</v>
      </c>
      <c r="K38" s="189" t="s">
        <v>322</v>
      </c>
      <c r="L38" s="177">
        <v>40532</v>
      </c>
      <c r="M38" s="188">
        <v>199999126</v>
      </c>
      <c r="N38" s="177">
        <v>40532</v>
      </c>
      <c r="O38" s="337">
        <v>40554</v>
      </c>
      <c r="P38" s="61" t="s">
        <v>323</v>
      </c>
      <c r="Q38" s="42">
        <v>199999126</v>
      </c>
      <c r="R38" s="49"/>
      <c r="S38" s="49"/>
      <c r="T38" s="49"/>
      <c r="U38" s="49"/>
      <c r="V38" s="46">
        <v>0</v>
      </c>
      <c r="W38" s="46">
        <v>0</v>
      </c>
      <c r="X38" s="46">
        <v>0</v>
      </c>
      <c r="Y38" s="46"/>
      <c r="Z38" s="46"/>
      <c r="AA38" s="46">
        <v>199999126</v>
      </c>
      <c r="AB38" s="39"/>
      <c r="AC38" s="46"/>
      <c r="AD38" s="46"/>
      <c r="AE38" s="46"/>
      <c r="AF38" s="46"/>
      <c r="AG38" s="46"/>
      <c r="AH38" s="46"/>
      <c r="AI38" s="46"/>
      <c r="AJ38" s="46" t="s">
        <v>127</v>
      </c>
      <c r="AK38" s="39">
        <f t="shared" si="0"/>
        <v>199999126</v>
      </c>
      <c r="AL38" s="46" t="s">
        <v>326</v>
      </c>
      <c r="AM38" s="46" t="s">
        <v>181</v>
      </c>
      <c r="AN38" s="51"/>
      <c r="AO38" s="39"/>
      <c r="AP38" s="16"/>
      <c r="AQ38" s="27"/>
      <c r="AR38" s="16"/>
      <c r="AS38" s="47"/>
    </row>
    <row r="39" spans="1:45" s="48" customFormat="1" ht="139.5" customHeight="1" x14ac:dyDescent="0.25">
      <c r="A39" s="333"/>
      <c r="B39" s="336" t="s">
        <v>301</v>
      </c>
      <c r="C39" s="100" t="s">
        <v>319</v>
      </c>
      <c r="D39" s="338" t="s">
        <v>320</v>
      </c>
      <c r="E39" s="100" t="s">
        <v>149</v>
      </c>
      <c r="F39" s="46" t="s">
        <v>154</v>
      </c>
      <c r="G39" s="184" t="s">
        <v>324</v>
      </c>
      <c r="H39" s="177">
        <v>40575</v>
      </c>
      <c r="I39" s="180">
        <v>90000000</v>
      </c>
      <c r="J39" s="177">
        <v>40644</v>
      </c>
      <c r="K39" s="189" t="s">
        <v>325</v>
      </c>
      <c r="L39" s="177">
        <v>40644</v>
      </c>
      <c r="M39" s="188">
        <v>89995799</v>
      </c>
      <c r="N39" s="177">
        <v>40651</v>
      </c>
      <c r="O39" s="337">
        <v>40554</v>
      </c>
      <c r="P39" s="61"/>
      <c r="Q39" s="42"/>
      <c r="R39" s="49"/>
      <c r="S39" s="49"/>
      <c r="T39" s="49"/>
      <c r="U39" s="49"/>
      <c r="V39" s="177">
        <v>40644</v>
      </c>
      <c r="W39" s="46">
        <v>45</v>
      </c>
      <c r="X39" s="339">
        <v>89995799</v>
      </c>
      <c r="Y39" s="46"/>
      <c r="Z39" s="46"/>
      <c r="AA39" s="46">
        <f>AA38/2</f>
        <v>99999563</v>
      </c>
      <c r="AB39" s="39">
        <v>89995799</v>
      </c>
      <c r="AC39" s="46"/>
      <c r="AD39" s="46"/>
      <c r="AE39" s="46"/>
      <c r="AF39" s="46"/>
      <c r="AG39" s="46"/>
      <c r="AH39" s="46"/>
      <c r="AI39" s="46"/>
      <c r="AJ39" s="46" t="s">
        <v>127</v>
      </c>
      <c r="AK39" s="39">
        <f t="shared" si="0"/>
        <v>189995362</v>
      </c>
      <c r="AL39" s="46" t="s">
        <v>326</v>
      </c>
      <c r="AM39" s="46" t="s">
        <v>181</v>
      </c>
      <c r="AN39" s="51"/>
      <c r="AO39" s="39"/>
      <c r="AP39" s="16"/>
      <c r="AQ39" s="27"/>
      <c r="AR39" s="16"/>
      <c r="AS39" s="47"/>
    </row>
    <row r="40" spans="1:45" s="48" customFormat="1" ht="57" x14ac:dyDescent="0.25">
      <c r="A40" s="333">
        <v>20</v>
      </c>
      <c r="B40" s="185" t="s">
        <v>223</v>
      </c>
      <c r="C40" s="100" t="s">
        <v>224</v>
      </c>
      <c r="D40" s="46"/>
      <c r="E40" s="100" t="s">
        <v>225</v>
      </c>
      <c r="F40" s="46" t="s">
        <v>226</v>
      </c>
      <c r="G40" s="46">
        <v>3162</v>
      </c>
      <c r="H40" s="177">
        <v>40512</v>
      </c>
      <c r="I40" s="180">
        <v>14395506</v>
      </c>
      <c r="J40" s="177">
        <v>40532</v>
      </c>
      <c r="K40" s="189" t="s">
        <v>255</v>
      </c>
      <c r="L40" s="177">
        <v>40532</v>
      </c>
      <c r="M40" s="39">
        <v>14394483</v>
      </c>
      <c r="N40" s="177">
        <v>40533</v>
      </c>
      <c r="O40" s="259"/>
      <c r="P40" s="61" t="s">
        <v>213</v>
      </c>
      <c r="Q40" s="42">
        <v>14394483</v>
      </c>
      <c r="R40" s="49"/>
      <c r="S40" s="49"/>
      <c r="T40" s="49"/>
      <c r="U40" s="49"/>
      <c r="V40" s="46">
        <v>0</v>
      </c>
      <c r="W40" s="46">
        <v>0</v>
      </c>
      <c r="X40" s="46">
        <v>0</v>
      </c>
      <c r="Y40" s="46"/>
      <c r="Z40" s="46"/>
      <c r="AA40" s="46">
        <v>14394483</v>
      </c>
      <c r="AB40" s="46"/>
      <c r="AC40" s="46"/>
      <c r="AD40" s="46"/>
      <c r="AE40" s="46"/>
      <c r="AF40" s="46"/>
      <c r="AG40" s="46"/>
      <c r="AH40" s="46"/>
      <c r="AI40" s="46"/>
      <c r="AJ40" s="46" t="s">
        <v>127</v>
      </c>
      <c r="AK40" s="39">
        <f t="shared" si="0"/>
        <v>14394483</v>
      </c>
      <c r="AL40" s="46" t="s">
        <v>227</v>
      </c>
      <c r="AM40" s="46" t="s">
        <v>228</v>
      </c>
      <c r="AN40" s="51" t="s">
        <v>229</v>
      </c>
      <c r="AO40" s="39"/>
      <c r="AP40" s="16"/>
      <c r="AQ40" s="27"/>
      <c r="AR40" s="16"/>
      <c r="AS40" s="47"/>
    </row>
    <row r="41" spans="1:45" ht="141" customHeight="1" x14ac:dyDescent="0.25">
      <c r="A41" s="333">
        <v>21</v>
      </c>
      <c r="B41" s="341" t="s">
        <v>240</v>
      </c>
      <c r="C41" s="100" t="s">
        <v>244</v>
      </c>
      <c r="D41" s="12"/>
      <c r="E41" s="167" t="s">
        <v>241</v>
      </c>
      <c r="F41" s="12" t="s">
        <v>242</v>
      </c>
      <c r="G41" s="186" t="s">
        <v>186</v>
      </c>
      <c r="H41" s="187">
        <v>40499</v>
      </c>
      <c r="I41" s="29">
        <v>10000000</v>
      </c>
      <c r="J41" s="187">
        <v>40532</v>
      </c>
      <c r="K41" s="191" t="s">
        <v>254</v>
      </c>
      <c r="L41" s="187">
        <v>40532</v>
      </c>
      <c r="M41" s="29">
        <v>9930000</v>
      </c>
      <c r="N41" s="187">
        <v>40536</v>
      </c>
      <c r="O41" s="272">
        <v>40560</v>
      </c>
      <c r="P41" s="59" t="s">
        <v>178</v>
      </c>
      <c r="Q41" s="183">
        <v>9930000</v>
      </c>
      <c r="R41" s="38"/>
      <c r="S41" s="38"/>
      <c r="T41" s="38"/>
      <c r="U41" s="38"/>
      <c r="V41" s="12">
        <v>0</v>
      </c>
      <c r="W41" s="12">
        <v>0</v>
      </c>
      <c r="X41" s="12">
        <v>0</v>
      </c>
      <c r="Y41" s="187">
        <v>40591</v>
      </c>
      <c r="Z41" s="187">
        <v>40591</v>
      </c>
      <c r="AA41" s="12"/>
      <c r="AB41" s="12"/>
      <c r="AC41" s="12"/>
      <c r="AD41" s="12"/>
      <c r="AE41" s="12"/>
      <c r="AF41" s="12"/>
      <c r="AG41" s="12"/>
      <c r="AH41" s="12"/>
      <c r="AI41" s="12"/>
      <c r="AJ41" s="12" t="s">
        <v>208</v>
      </c>
      <c r="AK41" s="12"/>
      <c r="AL41" s="12"/>
      <c r="AM41" s="12"/>
      <c r="AN41" s="52"/>
      <c r="AO41" s="29"/>
    </row>
    <row r="42" spans="1:45" ht="114" x14ac:dyDescent="0.25">
      <c r="A42" s="333">
        <v>22</v>
      </c>
      <c r="B42" s="57" t="s">
        <v>243</v>
      </c>
      <c r="C42" s="100" t="s">
        <v>245</v>
      </c>
      <c r="D42" s="12"/>
      <c r="E42" s="100" t="s">
        <v>246</v>
      </c>
      <c r="F42" s="12" t="s">
        <v>247</v>
      </c>
      <c r="G42" s="186" t="s">
        <v>248</v>
      </c>
      <c r="H42" s="187">
        <v>40499</v>
      </c>
      <c r="I42" s="29">
        <v>10000000</v>
      </c>
      <c r="J42" s="187">
        <v>40534</v>
      </c>
      <c r="K42" s="186" t="s">
        <v>267</v>
      </c>
      <c r="L42" s="187">
        <v>40534</v>
      </c>
      <c r="M42" s="29">
        <v>9990000</v>
      </c>
      <c r="N42" s="187">
        <v>40539</v>
      </c>
      <c r="O42" s="272">
        <v>40560</v>
      </c>
      <c r="P42" s="59" t="s">
        <v>178</v>
      </c>
      <c r="Q42" s="183">
        <v>9990000</v>
      </c>
      <c r="R42" s="38"/>
      <c r="S42" s="38"/>
      <c r="T42" s="38"/>
      <c r="U42" s="38"/>
      <c r="V42" s="12">
        <v>0</v>
      </c>
      <c r="W42" s="12">
        <v>0</v>
      </c>
      <c r="X42" s="12">
        <v>0</v>
      </c>
      <c r="Y42" s="12"/>
      <c r="Z42" s="12"/>
      <c r="AA42" s="12"/>
      <c r="AB42" s="12"/>
      <c r="AC42" s="12"/>
      <c r="AD42" s="12"/>
      <c r="AE42" s="12"/>
      <c r="AF42" s="12"/>
      <c r="AG42" s="12"/>
      <c r="AH42" s="12"/>
      <c r="AI42" s="12"/>
      <c r="AJ42" s="12" t="s">
        <v>208</v>
      </c>
      <c r="AK42" s="12"/>
      <c r="AL42" s="12"/>
      <c r="AM42" s="12"/>
      <c r="AN42" s="52"/>
      <c r="AO42" s="29"/>
    </row>
    <row r="43" spans="1:45" ht="128.25" x14ac:dyDescent="0.25">
      <c r="A43" s="333"/>
      <c r="B43" s="335" t="s">
        <v>288</v>
      </c>
      <c r="C43" s="167" t="s">
        <v>327</v>
      </c>
      <c r="D43" s="12"/>
      <c r="E43" s="100" t="s">
        <v>328</v>
      </c>
      <c r="F43" s="12" t="s">
        <v>329</v>
      </c>
      <c r="G43" s="186" t="s">
        <v>330</v>
      </c>
      <c r="H43" s="187">
        <v>40480</v>
      </c>
      <c r="I43" s="29">
        <v>82000000</v>
      </c>
      <c r="J43" s="187">
        <v>40535</v>
      </c>
      <c r="K43" s="186" t="s">
        <v>331</v>
      </c>
      <c r="L43" s="187">
        <v>40535</v>
      </c>
      <c r="M43" s="29">
        <v>81816067</v>
      </c>
      <c r="N43" s="187">
        <v>40542</v>
      </c>
      <c r="O43" s="272">
        <v>40569</v>
      </c>
      <c r="P43" s="59" t="s">
        <v>202</v>
      </c>
      <c r="Q43" s="183">
        <v>81816067</v>
      </c>
      <c r="R43" s="38"/>
      <c r="S43" s="38"/>
      <c r="T43" s="38"/>
      <c r="U43" s="38"/>
      <c r="V43" s="12">
        <v>0</v>
      </c>
      <c r="W43" s="12">
        <v>0</v>
      </c>
      <c r="X43" s="12">
        <v>0</v>
      </c>
      <c r="Y43" s="187">
        <v>40679</v>
      </c>
      <c r="Z43" s="187">
        <v>40751</v>
      </c>
      <c r="AA43" s="12"/>
      <c r="AB43" s="12"/>
      <c r="AC43" s="12"/>
      <c r="AD43" s="12"/>
      <c r="AE43" s="12"/>
      <c r="AF43" s="12"/>
      <c r="AG43" s="12"/>
      <c r="AH43" s="12"/>
      <c r="AI43" s="12"/>
      <c r="AJ43" s="12"/>
      <c r="AK43" s="12"/>
      <c r="AL43" s="12"/>
      <c r="AM43" s="12"/>
      <c r="AN43" s="52"/>
      <c r="AO43" s="29"/>
    </row>
    <row r="44" spans="1:45" ht="165" x14ac:dyDescent="0.25">
      <c r="A44" s="333">
        <v>23</v>
      </c>
      <c r="B44" s="335" t="s">
        <v>256</v>
      </c>
      <c r="C44" s="215" t="s">
        <v>257</v>
      </c>
      <c r="D44" s="10"/>
      <c r="E44" s="216" t="s">
        <v>102</v>
      </c>
      <c r="F44" s="217" t="s">
        <v>258</v>
      </c>
      <c r="G44" s="12" t="s">
        <v>260</v>
      </c>
      <c r="H44" s="214">
        <v>40529</v>
      </c>
      <c r="I44" s="29">
        <v>14000000</v>
      </c>
      <c r="J44" s="187">
        <v>40542</v>
      </c>
      <c r="K44" s="186" t="s">
        <v>261</v>
      </c>
      <c r="L44" s="187">
        <v>40542</v>
      </c>
      <c r="M44" s="29">
        <v>13809075</v>
      </c>
      <c r="N44" s="187">
        <v>40543</v>
      </c>
      <c r="O44" s="12"/>
      <c r="P44" s="59" t="s">
        <v>93</v>
      </c>
      <c r="Q44" s="183">
        <v>13809075</v>
      </c>
      <c r="R44" s="38"/>
      <c r="S44" s="38"/>
      <c r="T44" s="38"/>
      <c r="U44" s="38"/>
      <c r="V44" s="12">
        <v>0</v>
      </c>
      <c r="W44" s="12">
        <v>0</v>
      </c>
      <c r="X44" s="12">
        <v>0</v>
      </c>
      <c r="Y44" s="12">
        <v>0</v>
      </c>
      <c r="Z44" s="12"/>
      <c r="AA44" s="12"/>
      <c r="AB44" s="12"/>
      <c r="AC44" s="12"/>
      <c r="AD44" s="12">
        <v>13809075</v>
      </c>
      <c r="AE44" s="12"/>
      <c r="AF44" s="12"/>
      <c r="AG44" s="12"/>
      <c r="AH44" s="12"/>
      <c r="AI44" s="12"/>
      <c r="AJ44" s="12" t="s">
        <v>127</v>
      </c>
      <c r="AK44" s="12">
        <f>AI44+AH44+AG44+AF44+AD44+AC44+AB44+AA44</f>
        <v>13809075</v>
      </c>
      <c r="AL44" s="12" t="s">
        <v>262</v>
      </c>
      <c r="AM44" s="12" t="s">
        <v>263</v>
      </c>
      <c r="AN44" s="52"/>
      <c r="AO44" s="29"/>
    </row>
    <row r="45" spans="1:45" x14ac:dyDescent="0.25">
      <c r="B45" s="57"/>
      <c r="C45" s="12"/>
      <c r="D45" s="12"/>
      <c r="E45" s="12"/>
      <c r="F45" s="12"/>
      <c r="G45" s="12"/>
      <c r="H45" s="12"/>
      <c r="I45" s="29"/>
      <c r="J45" s="12"/>
      <c r="K45" s="12"/>
      <c r="L45" s="12"/>
      <c r="M45" s="29"/>
      <c r="N45" s="12"/>
      <c r="O45" s="12"/>
      <c r="P45" s="59"/>
      <c r="Q45" s="183"/>
      <c r="R45" s="38"/>
      <c r="S45" s="38"/>
      <c r="T45" s="38"/>
      <c r="U45" s="38"/>
      <c r="V45" s="12"/>
      <c r="W45" s="12"/>
      <c r="X45" s="12"/>
      <c r="Y45" s="12"/>
      <c r="Z45" s="12"/>
      <c r="AA45" s="12"/>
      <c r="AB45" s="12"/>
      <c r="AC45" s="12"/>
      <c r="AD45" s="12"/>
      <c r="AE45" s="12"/>
      <c r="AF45" s="12"/>
      <c r="AG45" s="12"/>
      <c r="AH45" s="12"/>
      <c r="AI45" s="12"/>
      <c r="AJ45" s="12"/>
      <c r="AK45" s="12"/>
      <c r="AL45" s="12"/>
      <c r="AM45" s="12"/>
      <c r="AN45" s="52"/>
      <c r="AO45" s="29"/>
    </row>
    <row r="46" spans="1:45" x14ac:dyDescent="0.25">
      <c r="B46" s="57"/>
      <c r="C46" s="12"/>
      <c r="D46" s="12"/>
      <c r="E46" s="12"/>
      <c r="F46" s="12"/>
      <c r="G46" s="12"/>
      <c r="H46" s="12"/>
      <c r="I46" s="29"/>
      <c r="J46" s="12"/>
      <c r="K46" s="12"/>
      <c r="L46" s="12"/>
      <c r="M46" s="29"/>
      <c r="N46" s="12"/>
      <c r="O46" s="12"/>
      <c r="P46" s="59"/>
      <c r="Q46" s="183"/>
      <c r="R46" s="38"/>
      <c r="S46" s="38"/>
      <c r="T46" s="38"/>
      <c r="U46" s="38"/>
      <c r="V46" s="12"/>
      <c r="W46" s="12"/>
      <c r="X46" s="12"/>
      <c r="Y46" s="12"/>
      <c r="Z46" s="12"/>
      <c r="AA46" s="12"/>
      <c r="AB46" s="12"/>
      <c r="AC46" s="12"/>
      <c r="AD46" s="12"/>
      <c r="AE46" s="12"/>
      <c r="AF46" s="12"/>
      <c r="AG46" s="12"/>
      <c r="AH46" s="12"/>
      <c r="AI46" s="12"/>
      <c r="AJ46" s="12"/>
      <c r="AK46" s="12"/>
      <c r="AL46" s="12"/>
      <c r="AM46" s="12"/>
      <c r="AN46" s="52"/>
      <c r="AO46" s="29"/>
    </row>
    <row r="47" spans="1:45" x14ac:dyDescent="0.25">
      <c r="B47" s="57"/>
      <c r="C47" s="12"/>
      <c r="D47" s="12"/>
      <c r="E47" s="12"/>
      <c r="F47" s="12"/>
      <c r="G47" s="12"/>
      <c r="H47" s="12"/>
      <c r="I47" s="29"/>
      <c r="J47" s="12"/>
      <c r="K47" s="12"/>
      <c r="L47" s="12"/>
      <c r="M47" s="29"/>
      <c r="N47" s="12"/>
      <c r="O47" s="12"/>
      <c r="P47" s="59"/>
      <c r="Q47" s="183"/>
      <c r="R47" s="38"/>
      <c r="S47" s="38"/>
      <c r="T47" s="38"/>
      <c r="U47" s="38"/>
      <c r="V47" s="12"/>
      <c r="W47" s="12"/>
      <c r="X47" s="12"/>
      <c r="Y47" s="12"/>
      <c r="Z47" s="12"/>
      <c r="AA47" s="12"/>
      <c r="AB47" s="12"/>
      <c r="AC47" s="12"/>
      <c r="AD47" s="12"/>
      <c r="AE47" s="12"/>
      <c r="AF47" s="12"/>
      <c r="AG47" s="12"/>
      <c r="AH47" s="12"/>
      <c r="AI47" s="12"/>
      <c r="AJ47" s="12"/>
      <c r="AK47" s="12"/>
      <c r="AL47" s="12"/>
      <c r="AM47" s="12"/>
      <c r="AN47" s="52"/>
      <c r="AO47" s="29"/>
    </row>
    <row r="48" spans="1:45" x14ac:dyDescent="0.25">
      <c r="B48" s="57"/>
      <c r="C48" s="12"/>
      <c r="D48" s="12"/>
      <c r="E48" s="12"/>
      <c r="F48" s="12"/>
      <c r="G48" s="12"/>
      <c r="H48" s="12"/>
      <c r="I48" s="29"/>
      <c r="J48" s="12"/>
      <c r="K48" s="12"/>
      <c r="L48" s="12"/>
      <c r="M48" s="29"/>
      <c r="N48" s="12"/>
      <c r="O48" s="12"/>
      <c r="P48" s="59"/>
      <c r="Q48" s="183"/>
      <c r="R48" s="38"/>
      <c r="S48" s="38"/>
      <c r="T48" s="38"/>
      <c r="U48" s="38"/>
      <c r="V48" s="12"/>
      <c r="W48" s="12"/>
      <c r="X48" s="12"/>
      <c r="Y48" s="12"/>
      <c r="Z48" s="12"/>
      <c r="AA48" s="12"/>
      <c r="AB48" s="12"/>
      <c r="AC48" s="12"/>
      <c r="AD48" s="12"/>
      <c r="AE48" s="12"/>
      <c r="AF48" s="12"/>
      <c r="AG48" s="12"/>
      <c r="AH48" s="12"/>
      <c r="AI48" s="12"/>
      <c r="AJ48" s="12"/>
      <c r="AK48" s="12"/>
      <c r="AL48" s="12"/>
      <c r="AM48" s="12"/>
      <c r="AN48" s="52"/>
      <c r="AO48" s="29"/>
    </row>
    <row r="49" spans="2:41" x14ac:dyDescent="0.25">
      <c r="B49" s="57"/>
      <c r="C49" s="12"/>
      <c r="D49" s="12"/>
      <c r="E49" s="12"/>
      <c r="F49" s="12"/>
      <c r="G49" s="12"/>
      <c r="H49" s="12"/>
      <c r="I49" s="29"/>
      <c r="J49" s="12"/>
      <c r="K49" s="12"/>
      <c r="L49" s="12"/>
      <c r="M49" s="29"/>
      <c r="N49" s="12"/>
      <c r="O49" s="12"/>
      <c r="P49" s="59"/>
      <c r="Q49" s="10"/>
      <c r="R49" s="38"/>
      <c r="S49" s="38"/>
      <c r="T49" s="38"/>
      <c r="U49" s="38"/>
      <c r="V49" s="12"/>
      <c r="W49" s="12"/>
      <c r="X49" s="12"/>
      <c r="Y49" s="12"/>
      <c r="Z49" s="12"/>
      <c r="AA49" s="12"/>
      <c r="AB49" s="12"/>
      <c r="AC49" s="12"/>
      <c r="AD49" s="12"/>
      <c r="AE49" s="12"/>
      <c r="AF49" s="12"/>
      <c r="AG49" s="12"/>
      <c r="AH49" s="12"/>
      <c r="AI49" s="12"/>
      <c r="AJ49" s="12"/>
      <c r="AK49" s="12"/>
      <c r="AL49" s="12"/>
      <c r="AM49" s="12"/>
      <c r="AN49" s="52"/>
      <c r="AO49" s="29"/>
    </row>
    <row r="50" spans="2:41" x14ac:dyDescent="0.25">
      <c r="B50" s="57"/>
      <c r="C50" s="12"/>
      <c r="D50" s="12"/>
      <c r="E50" s="12"/>
      <c r="F50" s="12"/>
      <c r="G50" s="12"/>
      <c r="H50" s="12"/>
      <c r="I50" s="29"/>
      <c r="J50" s="12"/>
      <c r="K50" s="12"/>
      <c r="L50" s="12"/>
      <c r="M50" s="29"/>
      <c r="N50" s="12"/>
      <c r="O50" s="12"/>
      <c r="P50" s="59"/>
      <c r="Q50" s="10"/>
      <c r="R50" s="38"/>
      <c r="S50" s="38"/>
      <c r="T50" s="38"/>
      <c r="U50" s="38"/>
      <c r="V50" s="12"/>
      <c r="W50" s="12"/>
      <c r="X50" s="12"/>
      <c r="Y50" s="12"/>
      <c r="Z50" s="12"/>
      <c r="AA50" s="12"/>
      <c r="AB50" s="12"/>
      <c r="AC50" s="12"/>
      <c r="AD50" s="12"/>
      <c r="AE50" s="12"/>
      <c r="AF50" s="12"/>
      <c r="AG50" s="12"/>
      <c r="AH50" s="12"/>
      <c r="AI50" s="12"/>
      <c r="AJ50" s="12"/>
      <c r="AK50" s="12"/>
      <c r="AL50" s="12"/>
      <c r="AM50" s="12"/>
      <c r="AN50" s="52"/>
      <c r="AO50" s="29"/>
    </row>
    <row r="51" spans="2:41" x14ac:dyDescent="0.25">
      <c r="B51" s="57"/>
      <c r="C51" s="12"/>
      <c r="D51" s="12"/>
      <c r="E51" s="12"/>
      <c r="F51" s="12"/>
      <c r="G51" s="12"/>
      <c r="H51" s="12"/>
      <c r="I51" s="29"/>
      <c r="J51" s="12"/>
      <c r="K51" s="12"/>
      <c r="L51" s="12"/>
      <c r="M51" s="29"/>
      <c r="N51" s="12"/>
      <c r="O51" s="12"/>
      <c r="P51" s="59"/>
      <c r="Q51" s="10"/>
      <c r="R51" s="38"/>
      <c r="S51" s="38"/>
      <c r="T51" s="38"/>
      <c r="U51" s="38"/>
      <c r="V51" s="12"/>
      <c r="W51" s="12"/>
      <c r="X51" s="12"/>
      <c r="Y51" s="12"/>
      <c r="Z51" s="12"/>
      <c r="AA51" s="12"/>
      <c r="AB51" s="12"/>
      <c r="AC51" s="12"/>
      <c r="AD51" s="12"/>
      <c r="AE51" s="12"/>
      <c r="AF51" s="12"/>
      <c r="AG51" s="12"/>
      <c r="AH51" s="12"/>
      <c r="AI51" s="12"/>
      <c r="AJ51" s="12"/>
      <c r="AK51" s="12"/>
      <c r="AL51" s="12"/>
      <c r="AM51" s="12"/>
      <c r="AN51" s="52"/>
      <c r="AO51" s="29"/>
    </row>
    <row r="52" spans="2:41" x14ac:dyDescent="0.25">
      <c r="B52" s="57"/>
      <c r="C52" s="12"/>
      <c r="D52" s="12"/>
      <c r="E52" s="12"/>
      <c r="F52" s="12"/>
      <c r="G52" s="12"/>
      <c r="H52" s="12"/>
      <c r="I52" s="29"/>
      <c r="J52" s="12"/>
      <c r="K52" s="12"/>
      <c r="L52" s="12"/>
      <c r="M52" s="29"/>
      <c r="N52" s="12"/>
      <c r="O52" s="12"/>
      <c r="P52" s="59"/>
      <c r="Q52" s="10"/>
      <c r="R52" s="38"/>
      <c r="S52" s="38"/>
      <c r="T52" s="38"/>
      <c r="U52" s="38"/>
      <c r="V52" s="12"/>
      <c r="W52" s="12"/>
      <c r="X52" s="12"/>
      <c r="Y52" s="12"/>
      <c r="Z52" s="12"/>
      <c r="AA52" s="12"/>
      <c r="AB52" s="12"/>
      <c r="AC52" s="12"/>
      <c r="AD52" s="12"/>
      <c r="AE52" s="12"/>
      <c r="AF52" s="12"/>
      <c r="AG52" s="12"/>
      <c r="AH52" s="12"/>
      <c r="AI52" s="12"/>
      <c r="AJ52" s="12"/>
      <c r="AK52" s="12"/>
      <c r="AL52" s="12"/>
      <c r="AM52" s="12"/>
      <c r="AN52" s="52"/>
      <c r="AO52" s="29"/>
    </row>
    <row r="53" spans="2:41" x14ac:dyDescent="0.25">
      <c r="B53" s="57"/>
      <c r="C53" s="12"/>
      <c r="D53" s="12"/>
      <c r="E53" s="12"/>
      <c r="F53" s="12"/>
      <c r="G53" s="12"/>
      <c r="H53" s="12"/>
      <c r="I53" s="29"/>
      <c r="J53" s="12"/>
      <c r="K53" s="12"/>
      <c r="L53" s="12"/>
      <c r="M53" s="29"/>
      <c r="N53" s="12"/>
      <c r="O53" s="12"/>
      <c r="P53" s="59"/>
      <c r="Q53" s="10"/>
      <c r="R53" s="38"/>
      <c r="S53" s="38"/>
      <c r="T53" s="38"/>
      <c r="U53" s="38"/>
      <c r="V53" s="12"/>
      <c r="W53" s="12"/>
      <c r="X53" s="12"/>
      <c r="Y53" s="12"/>
      <c r="Z53" s="12"/>
      <c r="AA53" s="12"/>
      <c r="AB53" s="12"/>
      <c r="AC53" s="12"/>
      <c r="AD53" s="12"/>
      <c r="AE53" s="12"/>
      <c r="AF53" s="12"/>
      <c r="AG53" s="12"/>
      <c r="AH53" s="12"/>
      <c r="AI53" s="12"/>
      <c r="AJ53" s="12"/>
      <c r="AK53" s="12"/>
      <c r="AL53" s="12"/>
      <c r="AM53" s="12"/>
      <c r="AN53" s="52"/>
      <c r="AO53" s="29"/>
    </row>
    <row r="54" spans="2:41" x14ac:dyDescent="0.25">
      <c r="B54" s="57"/>
      <c r="C54" s="12"/>
      <c r="D54" s="12"/>
      <c r="E54" s="12"/>
      <c r="F54" s="12"/>
      <c r="G54" s="12"/>
      <c r="H54" s="12"/>
      <c r="I54" s="29"/>
      <c r="J54" s="12"/>
      <c r="K54" s="12"/>
      <c r="L54" s="12"/>
      <c r="M54" s="29"/>
      <c r="N54" s="12"/>
      <c r="O54" s="12"/>
      <c r="P54" s="59"/>
      <c r="Q54" s="10"/>
      <c r="R54" s="38"/>
      <c r="S54" s="38"/>
      <c r="T54" s="38"/>
      <c r="U54" s="38"/>
      <c r="V54" s="12"/>
      <c r="W54" s="12"/>
      <c r="X54" s="12"/>
      <c r="Y54" s="12"/>
      <c r="Z54" s="12"/>
      <c r="AA54" s="12"/>
      <c r="AB54" s="12"/>
      <c r="AC54" s="12"/>
      <c r="AD54" s="12"/>
      <c r="AE54" s="12"/>
      <c r="AF54" s="12"/>
      <c r="AG54" s="12"/>
      <c r="AH54" s="12"/>
      <c r="AI54" s="12"/>
      <c r="AJ54" s="12"/>
      <c r="AK54" s="12"/>
      <c r="AL54" s="12"/>
      <c r="AM54" s="12"/>
      <c r="AN54" s="52"/>
      <c r="AO54" s="29"/>
    </row>
    <row r="55" spans="2:41" x14ac:dyDescent="0.25">
      <c r="B55" s="57"/>
      <c r="C55" s="12"/>
      <c r="D55" s="12"/>
      <c r="E55" s="12"/>
      <c r="F55" s="12"/>
      <c r="G55" s="12"/>
      <c r="H55" s="12"/>
      <c r="I55" s="29"/>
      <c r="J55" s="12"/>
      <c r="K55" s="12"/>
      <c r="L55" s="12"/>
      <c r="M55" s="29"/>
      <c r="N55" s="12"/>
      <c r="O55" s="12"/>
      <c r="P55" s="59"/>
      <c r="Q55" s="10"/>
      <c r="R55" s="38"/>
      <c r="S55" s="38"/>
      <c r="T55" s="38"/>
      <c r="U55" s="38"/>
      <c r="V55" s="12"/>
      <c r="W55" s="12"/>
      <c r="X55" s="12"/>
      <c r="Y55" s="12"/>
      <c r="Z55" s="12"/>
      <c r="AA55" s="12"/>
      <c r="AB55" s="12"/>
      <c r="AC55" s="12"/>
      <c r="AD55" s="12"/>
      <c r="AE55" s="12"/>
      <c r="AF55" s="12"/>
      <c r="AG55" s="12"/>
      <c r="AH55" s="12"/>
      <c r="AI55" s="12"/>
      <c r="AJ55" s="12"/>
      <c r="AK55" s="12"/>
      <c r="AL55" s="12"/>
      <c r="AM55" s="12"/>
      <c r="AN55" s="52"/>
      <c r="AO55" s="29"/>
    </row>
    <row r="56" spans="2:41" x14ac:dyDescent="0.25">
      <c r="B56" s="57"/>
      <c r="C56" s="12"/>
      <c r="D56" s="12"/>
      <c r="E56" s="12"/>
      <c r="F56" s="12"/>
      <c r="G56" s="12"/>
      <c r="H56" s="12"/>
      <c r="I56" s="29"/>
      <c r="J56" s="12"/>
      <c r="K56" s="12"/>
      <c r="L56" s="12"/>
      <c r="M56" s="29"/>
      <c r="N56" s="12"/>
      <c r="O56" s="12"/>
      <c r="P56" s="59"/>
      <c r="Q56" s="10"/>
      <c r="R56" s="38"/>
      <c r="S56" s="38"/>
      <c r="T56" s="38"/>
      <c r="U56" s="38"/>
      <c r="V56" s="12"/>
      <c r="W56" s="12"/>
      <c r="X56" s="12"/>
      <c r="Y56" s="12"/>
      <c r="Z56" s="12"/>
      <c r="AA56" s="12"/>
      <c r="AB56" s="12"/>
      <c r="AC56" s="12"/>
      <c r="AD56" s="12"/>
      <c r="AE56" s="12"/>
      <c r="AF56" s="12"/>
      <c r="AG56" s="12"/>
      <c r="AH56" s="12"/>
      <c r="AI56" s="12"/>
      <c r="AJ56" s="12"/>
      <c r="AK56" s="12"/>
      <c r="AL56" s="12"/>
      <c r="AM56" s="12"/>
      <c r="AN56" s="52"/>
      <c r="AO56" s="29"/>
    </row>
    <row r="57" spans="2:41" x14ac:dyDescent="0.25">
      <c r="B57" s="57"/>
      <c r="C57" s="12"/>
      <c r="D57" s="12"/>
      <c r="E57" s="12"/>
      <c r="F57" s="12"/>
      <c r="G57" s="12"/>
      <c r="H57" s="12"/>
      <c r="I57" s="29"/>
      <c r="J57" s="12"/>
      <c r="K57" s="12"/>
      <c r="L57" s="12"/>
      <c r="M57" s="29"/>
      <c r="N57" s="12"/>
      <c r="O57" s="12"/>
      <c r="P57" s="59"/>
      <c r="Q57" s="10"/>
      <c r="R57" s="38"/>
      <c r="S57" s="38"/>
      <c r="T57" s="38"/>
      <c r="U57" s="38"/>
      <c r="V57" s="12"/>
      <c r="W57" s="12"/>
      <c r="X57" s="12"/>
      <c r="Y57" s="12"/>
      <c r="Z57" s="12"/>
      <c r="AA57" s="12"/>
      <c r="AB57" s="12"/>
      <c r="AC57" s="12"/>
      <c r="AD57" s="12"/>
      <c r="AE57" s="12"/>
      <c r="AF57" s="12"/>
      <c r="AG57" s="12"/>
      <c r="AH57" s="12"/>
      <c r="AI57" s="12"/>
      <c r="AJ57" s="12"/>
      <c r="AK57" s="12"/>
      <c r="AL57" s="12"/>
      <c r="AM57" s="12"/>
      <c r="AN57" s="52"/>
      <c r="AO57" s="29"/>
    </row>
    <row r="58" spans="2:41" x14ac:dyDescent="0.25">
      <c r="B58" s="57"/>
      <c r="C58" s="12"/>
      <c r="D58" s="12"/>
      <c r="E58" s="12"/>
      <c r="F58" s="12"/>
      <c r="G58" s="12"/>
      <c r="H58" s="12"/>
      <c r="I58" s="29"/>
      <c r="J58" s="12"/>
      <c r="K58" s="12"/>
      <c r="L58" s="12"/>
      <c r="M58" s="29"/>
      <c r="N58" s="12"/>
      <c r="O58" s="12"/>
      <c r="P58" s="59"/>
      <c r="Q58" s="10"/>
      <c r="R58" s="38"/>
      <c r="S58" s="38"/>
      <c r="T58" s="38"/>
      <c r="U58" s="38"/>
      <c r="V58" s="12"/>
      <c r="W58" s="12"/>
      <c r="X58" s="12"/>
      <c r="Y58" s="12"/>
      <c r="Z58" s="12"/>
      <c r="AA58" s="12"/>
      <c r="AB58" s="12"/>
      <c r="AC58" s="12"/>
      <c r="AD58" s="12"/>
      <c r="AE58" s="12"/>
      <c r="AF58" s="12"/>
      <c r="AG58" s="12"/>
      <c r="AH58" s="12"/>
      <c r="AI58" s="12"/>
      <c r="AJ58" s="12"/>
      <c r="AK58" s="12"/>
      <c r="AL58" s="12"/>
      <c r="AM58" s="12"/>
      <c r="AN58" s="52"/>
      <c r="AO58" s="29"/>
    </row>
    <row r="59" spans="2:41" x14ac:dyDescent="0.25">
      <c r="B59" s="57"/>
      <c r="C59" s="12"/>
      <c r="D59" s="12"/>
      <c r="E59" s="12"/>
      <c r="F59" s="12"/>
      <c r="G59" s="12"/>
      <c r="H59" s="12"/>
      <c r="I59" s="29"/>
      <c r="J59" s="12"/>
      <c r="K59" s="12"/>
      <c r="L59" s="12"/>
      <c r="M59" s="29"/>
      <c r="N59" s="12"/>
      <c r="O59" s="12"/>
      <c r="P59" s="59"/>
      <c r="Q59" s="10"/>
      <c r="R59" s="38"/>
      <c r="S59" s="38"/>
      <c r="T59" s="38"/>
      <c r="U59" s="38"/>
      <c r="V59" s="12"/>
      <c r="W59" s="12"/>
      <c r="X59" s="12"/>
      <c r="Y59" s="12"/>
      <c r="Z59" s="12"/>
      <c r="AA59" s="12"/>
      <c r="AB59" s="12"/>
      <c r="AC59" s="12"/>
      <c r="AD59" s="12"/>
      <c r="AE59" s="12"/>
      <c r="AF59" s="12"/>
      <c r="AG59" s="12"/>
      <c r="AH59" s="12"/>
      <c r="AI59" s="12"/>
      <c r="AJ59" s="12"/>
      <c r="AK59" s="12"/>
      <c r="AL59" s="12"/>
      <c r="AM59" s="12"/>
      <c r="AN59" s="52"/>
      <c r="AO59" s="29"/>
    </row>
    <row r="60" spans="2:41" x14ac:dyDescent="0.25">
      <c r="B60" s="57"/>
      <c r="C60" s="12"/>
      <c r="D60" s="12"/>
      <c r="E60" s="12"/>
      <c r="F60" s="12"/>
      <c r="G60" s="12"/>
      <c r="H60" s="12"/>
      <c r="I60" s="29"/>
      <c r="J60" s="12"/>
      <c r="K60" s="12"/>
      <c r="L60" s="12"/>
      <c r="M60" s="29"/>
      <c r="N60" s="12"/>
      <c r="O60" s="12"/>
      <c r="P60" s="59"/>
      <c r="Q60" s="10"/>
      <c r="R60" s="38"/>
      <c r="S60" s="38"/>
      <c r="T60" s="38"/>
      <c r="U60" s="38"/>
      <c r="V60" s="12"/>
      <c r="W60" s="12"/>
      <c r="X60" s="12"/>
      <c r="Y60" s="12"/>
      <c r="Z60" s="12"/>
      <c r="AA60" s="12"/>
      <c r="AB60" s="12"/>
      <c r="AC60" s="12"/>
      <c r="AD60" s="12"/>
      <c r="AE60" s="12"/>
      <c r="AF60" s="12"/>
      <c r="AG60" s="12"/>
      <c r="AH60" s="12"/>
      <c r="AI60" s="12"/>
      <c r="AJ60" s="12"/>
      <c r="AK60" s="12"/>
      <c r="AL60" s="12"/>
      <c r="AM60" s="12"/>
      <c r="AN60" s="52"/>
      <c r="AO60" s="29"/>
    </row>
    <row r="61" spans="2:41" x14ac:dyDescent="0.25">
      <c r="I61" s="14"/>
      <c r="M61" s="14"/>
      <c r="AN61" s="53"/>
    </row>
    <row r="62" spans="2:41" x14ac:dyDescent="0.25">
      <c r="I62" s="14"/>
      <c r="M62" s="14"/>
      <c r="AN62" s="53"/>
    </row>
    <row r="63" spans="2:41" x14ac:dyDescent="0.25">
      <c r="I63" s="14"/>
      <c r="M63" s="14"/>
      <c r="AN63" s="53"/>
    </row>
    <row r="64" spans="2:41" x14ac:dyDescent="0.25">
      <c r="I64" s="14"/>
      <c r="M64" s="14"/>
      <c r="AN64" s="53"/>
    </row>
    <row r="65" spans="3:40" x14ac:dyDescent="0.25">
      <c r="C65" s="14"/>
      <c r="D65" s="14"/>
      <c r="E65" s="14"/>
      <c r="F65" s="14"/>
      <c r="G65" s="14"/>
      <c r="H65" s="14"/>
      <c r="I65" s="14"/>
      <c r="J65" s="14"/>
      <c r="K65" s="14"/>
      <c r="L65" s="14"/>
      <c r="M65" s="14"/>
      <c r="N65" s="14"/>
      <c r="O65" s="14"/>
      <c r="P65" s="107"/>
      <c r="Q65" s="108"/>
      <c r="R65" s="109"/>
      <c r="S65" s="109"/>
      <c r="T65" s="109"/>
      <c r="U65" s="109"/>
      <c r="V65" s="14"/>
      <c r="AN65" s="53"/>
    </row>
    <row r="66" spans="3:40" x14ac:dyDescent="0.25">
      <c r="C66" s="14"/>
      <c r="D66" s="14"/>
      <c r="E66" s="14"/>
      <c r="F66" s="14"/>
      <c r="G66" s="14"/>
      <c r="H66" s="14"/>
      <c r="I66" s="14"/>
      <c r="J66" s="14"/>
      <c r="K66" s="14"/>
      <c r="L66" s="14"/>
      <c r="M66" s="14"/>
      <c r="N66" s="14"/>
      <c r="O66" s="14"/>
      <c r="P66" s="107"/>
      <c r="Q66" s="108"/>
      <c r="R66" s="109"/>
      <c r="S66" s="109"/>
      <c r="T66" s="109"/>
      <c r="U66" s="109"/>
      <c r="V66" s="14"/>
      <c r="AN66" s="53"/>
    </row>
    <row r="67" spans="3:40" x14ac:dyDescent="0.25">
      <c r="C67" s="14"/>
      <c r="D67" s="14"/>
      <c r="E67" s="14"/>
      <c r="F67" s="14"/>
      <c r="G67" s="14"/>
      <c r="H67" s="14"/>
      <c r="I67" s="14"/>
      <c r="J67" s="14"/>
      <c r="K67" s="14"/>
      <c r="L67" s="14"/>
      <c r="M67" s="14"/>
      <c r="N67" s="14"/>
      <c r="O67" s="14"/>
      <c r="P67" s="107"/>
      <c r="Q67" s="108"/>
      <c r="R67" s="109"/>
      <c r="S67" s="109"/>
      <c r="T67" s="109"/>
      <c r="U67" s="109"/>
      <c r="V67" s="14"/>
      <c r="AN67" s="53"/>
    </row>
    <row r="68" spans="3:40" x14ac:dyDescent="0.25">
      <c r="C68" s="14"/>
      <c r="D68" s="14"/>
      <c r="E68" s="14"/>
      <c r="F68" s="14"/>
      <c r="G68" s="14"/>
      <c r="H68" s="14"/>
      <c r="I68" s="14"/>
      <c r="J68" s="14"/>
      <c r="K68" s="14"/>
      <c r="L68" s="14"/>
      <c r="M68" s="14"/>
      <c r="N68" s="14"/>
      <c r="O68" s="14"/>
      <c r="P68" s="107"/>
      <c r="Q68" s="108"/>
      <c r="R68" s="109"/>
      <c r="S68" s="109"/>
      <c r="T68" s="109"/>
      <c r="U68" s="109"/>
      <c r="V68" s="14"/>
      <c r="AN68" s="53"/>
    </row>
    <row r="69" spans="3:40" x14ac:dyDescent="0.25">
      <c r="C69" s="14"/>
      <c r="D69" s="14"/>
      <c r="E69" s="14"/>
      <c r="F69" s="14"/>
      <c r="G69" s="14"/>
      <c r="H69" s="14"/>
      <c r="I69" s="14"/>
      <c r="J69" s="14"/>
      <c r="K69" s="14"/>
      <c r="L69" s="14"/>
      <c r="M69" s="14"/>
      <c r="N69" s="14"/>
      <c r="O69" s="14"/>
      <c r="P69" s="107"/>
      <c r="Q69" s="108"/>
      <c r="R69" s="109"/>
      <c r="S69" s="109"/>
      <c r="T69" s="109"/>
      <c r="U69" s="109"/>
      <c r="V69" s="14"/>
      <c r="AN69" s="53"/>
    </row>
    <row r="70" spans="3:40" x14ac:dyDescent="0.25">
      <c r="C70" s="14"/>
      <c r="D70" s="14"/>
      <c r="E70" s="14"/>
      <c r="F70" s="14"/>
      <c r="G70" s="14"/>
      <c r="H70" s="14"/>
      <c r="I70" s="14"/>
      <c r="J70" s="14"/>
      <c r="K70" s="14"/>
      <c r="L70" s="14"/>
      <c r="M70" s="14"/>
      <c r="N70" s="14"/>
      <c r="O70" s="14"/>
      <c r="P70" s="107"/>
      <c r="Q70" s="108"/>
      <c r="R70" s="109"/>
      <c r="S70" s="109"/>
      <c r="T70" s="109"/>
      <c r="U70" s="109"/>
      <c r="V70" s="14"/>
      <c r="AN70" s="53"/>
    </row>
    <row r="71" spans="3:40" x14ac:dyDescent="0.25">
      <c r="C71" s="14"/>
      <c r="D71" s="14"/>
      <c r="E71" s="14"/>
      <c r="F71" s="14"/>
      <c r="G71" s="14"/>
      <c r="H71" s="14"/>
      <c r="I71" s="14"/>
      <c r="J71" s="14"/>
      <c r="K71" s="14"/>
      <c r="L71" s="14"/>
      <c r="M71" s="14"/>
      <c r="N71" s="14"/>
      <c r="O71" s="14"/>
      <c r="P71" s="107"/>
      <c r="Q71" s="108"/>
      <c r="R71" s="109"/>
      <c r="S71" s="109"/>
      <c r="T71" s="109"/>
      <c r="U71" s="109"/>
      <c r="V71" s="14"/>
      <c r="AN71" s="53"/>
    </row>
    <row r="72" spans="3:40" x14ac:dyDescent="0.25">
      <c r="C72" s="14"/>
      <c r="D72" s="14"/>
      <c r="E72" s="14"/>
      <c r="F72" s="14"/>
      <c r="G72" s="14"/>
      <c r="H72" s="14"/>
      <c r="I72" s="14"/>
      <c r="J72" s="14"/>
      <c r="K72" s="14"/>
      <c r="L72" s="14"/>
      <c r="M72" s="14"/>
      <c r="N72" s="14"/>
      <c r="O72" s="14">
        <v>199999126</v>
      </c>
      <c r="P72" s="107"/>
      <c r="Q72" s="108"/>
      <c r="R72" s="109"/>
      <c r="S72" s="109"/>
      <c r="T72" s="109"/>
      <c r="U72" s="109"/>
      <c r="V72" s="14"/>
      <c r="AN72" s="53"/>
    </row>
    <row r="73" spans="3:40" x14ac:dyDescent="0.25">
      <c r="C73" s="14"/>
      <c r="D73" s="14"/>
      <c r="E73" s="14"/>
      <c r="F73" s="14"/>
      <c r="G73" s="14"/>
      <c r="H73" s="14"/>
      <c r="I73" s="14"/>
      <c r="J73" s="14"/>
      <c r="K73" s="14"/>
      <c r="L73" s="14"/>
      <c r="M73" s="14"/>
      <c r="N73" s="14"/>
      <c r="O73" s="14">
        <v>89995799</v>
      </c>
      <c r="P73" s="107"/>
      <c r="Q73" s="108"/>
      <c r="R73" s="109"/>
      <c r="S73" s="109"/>
      <c r="T73" s="109"/>
      <c r="U73" s="109"/>
      <c r="V73" s="14"/>
      <c r="AN73" s="53"/>
    </row>
    <row r="74" spans="3:40" x14ac:dyDescent="0.25">
      <c r="C74" s="14"/>
      <c r="D74" s="14"/>
      <c r="E74" s="14"/>
      <c r="F74" s="14"/>
      <c r="G74" s="14"/>
      <c r="H74" s="14"/>
      <c r="I74" s="14"/>
      <c r="J74" s="14"/>
      <c r="K74" s="14"/>
      <c r="L74" s="14"/>
      <c r="M74" s="14"/>
      <c r="N74" s="14"/>
      <c r="O74" s="14">
        <f>SUM(O72:O73)</f>
        <v>289994925</v>
      </c>
      <c r="P74" s="107"/>
      <c r="Q74" s="108"/>
      <c r="R74" s="109"/>
      <c r="S74" s="109"/>
      <c r="T74" s="109"/>
      <c r="U74" s="109"/>
      <c r="V74" s="14"/>
      <c r="AN74" s="53"/>
    </row>
    <row r="75" spans="3:40" x14ac:dyDescent="0.25">
      <c r="C75" s="14"/>
      <c r="D75" s="14"/>
      <c r="E75" s="14"/>
      <c r="F75" s="14"/>
      <c r="G75" s="14"/>
      <c r="H75" s="14"/>
      <c r="I75" s="14"/>
      <c r="J75" s="14"/>
      <c r="K75" s="14"/>
      <c r="L75" s="14"/>
      <c r="M75" s="14"/>
      <c r="N75" s="14"/>
      <c r="O75" s="14"/>
      <c r="P75" s="107"/>
      <c r="Q75" s="108"/>
      <c r="R75" s="109"/>
      <c r="S75" s="109"/>
      <c r="T75" s="109"/>
      <c r="U75" s="109"/>
      <c r="V75" s="14"/>
      <c r="AN75" s="53"/>
    </row>
    <row r="76" spans="3:40" x14ac:dyDescent="0.25">
      <c r="C76" s="14"/>
      <c r="D76" s="14"/>
      <c r="E76" s="14"/>
      <c r="F76" s="14"/>
      <c r="G76" s="14"/>
      <c r="H76" s="14"/>
      <c r="I76" s="14"/>
      <c r="J76" s="14"/>
      <c r="K76" s="14"/>
      <c r="L76" s="14"/>
      <c r="M76" s="14"/>
      <c r="N76" s="14"/>
      <c r="O76" s="14"/>
      <c r="P76" s="107"/>
      <c r="Q76" s="108"/>
      <c r="R76" s="109"/>
      <c r="S76" s="109"/>
      <c r="T76" s="109"/>
      <c r="U76" s="109"/>
      <c r="V76" s="14"/>
      <c r="AN76" s="53"/>
    </row>
    <row r="77" spans="3:40" x14ac:dyDescent="0.25">
      <c r="C77" s="14"/>
      <c r="D77" s="14"/>
      <c r="E77" s="14"/>
      <c r="F77" s="14"/>
      <c r="G77" s="14"/>
      <c r="H77" s="14"/>
      <c r="I77" s="14"/>
      <c r="J77" s="14"/>
      <c r="K77" s="14"/>
      <c r="L77" s="14"/>
      <c r="M77" s="14"/>
      <c r="N77" s="14"/>
      <c r="O77" s="14"/>
      <c r="P77" s="107"/>
      <c r="Q77" s="108"/>
      <c r="R77" s="109"/>
      <c r="S77" s="109"/>
      <c r="T77" s="109"/>
      <c r="U77" s="109"/>
      <c r="V77" s="14"/>
      <c r="AN77" s="53"/>
    </row>
    <row r="78" spans="3:40" x14ac:dyDescent="0.25">
      <c r="C78" s="14"/>
      <c r="D78" s="14"/>
      <c r="E78" s="14"/>
      <c r="F78" s="14"/>
      <c r="G78" s="14"/>
      <c r="H78" s="14"/>
      <c r="I78" s="14"/>
      <c r="J78" s="14"/>
      <c r="K78" s="14"/>
      <c r="L78" s="14"/>
      <c r="M78" s="14"/>
      <c r="N78" s="14"/>
      <c r="O78" s="14"/>
      <c r="P78" s="107"/>
      <c r="Q78" s="108"/>
      <c r="R78" s="109"/>
      <c r="S78" s="109"/>
      <c r="T78" s="109"/>
      <c r="U78" s="109"/>
      <c r="V78" s="14"/>
      <c r="AN78" s="53"/>
    </row>
    <row r="79" spans="3:40" x14ac:dyDescent="0.25">
      <c r="C79" s="14"/>
      <c r="D79" s="14"/>
      <c r="E79" s="14"/>
      <c r="F79" s="14"/>
      <c r="G79" s="14"/>
      <c r="H79" s="14"/>
      <c r="I79" s="14"/>
      <c r="J79" s="14"/>
      <c r="K79" s="14"/>
      <c r="L79" s="14"/>
      <c r="M79" s="14"/>
      <c r="N79" s="14"/>
      <c r="O79" s="14"/>
      <c r="P79" s="107"/>
      <c r="Q79" s="108"/>
      <c r="R79" s="109"/>
      <c r="S79" s="109"/>
      <c r="T79" s="109"/>
      <c r="U79" s="109"/>
      <c r="V79" s="14"/>
      <c r="AN79" s="53"/>
    </row>
    <row r="80" spans="3:40" x14ac:dyDescent="0.25">
      <c r="C80" s="14"/>
      <c r="D80" s="14"/>
      <c r="E80" s="14"/>
      <c r="F80" s="14"/>
      <c r="G80" s="14"/>
      <c r="H80" s="14"/>
      <c r="I80" s="14"/>
      <c r="J80" s="14"/>
      <c r="K80" s="14"/>
      <c r="L80" s="14"/>
      <c r="M80" s="14"/>
      <c r="N80" s="14"/>
      <c r="O80" s="14"/>
      <c r="P80" s="107"/>
      <c r="Q80" s="108"/>
      <c r="R80" s="109"/>
      <c r="S80" s="109"/>
      <c r="T80" s="109"/>
      <c r="U80" s="109"/>
      <c r="V80" s="14"/>
      <c r="AN80" s="53"/>
    </row>
    <row r="81" spans="3:40" x14ac:dyDescent="0.25">
      <c r="C81" s="14"/>
      <c r="D81" s="14"/>
      <c r="E81" s="14"/>
      <c r="F81" s="14"/>
      <c r="G81" s="14"/>
      <c r="H81" s="14"/>
      <c r="I81" s="14"/>
      <c r="J81" s="14"/>
      <c r="K81" s="14"/>
      <c r="L81" s="14"/>
      <c r="M81" s="14"/>
      <c r="N81" s="14"/>
      <c r="O81" s="14"/>
      <c r="P81" s="107"/>
      <c r="Q81" s="108"/>
      <c r="R81" s="109"/>
      <c r="S81" s="109"/>
      <c r="T81" s="109"/>
      <c r="U81" s="109"/>
      <c r="V81" s="14"/>
      <c r="W81" s="14"/>
      <c r="X81" s="14"/>
      <c r="Y81" s="14"/>
      <c r="AN81" s="53"/>
    </row>
    <row r="82" spans="3:40" x14ac:dyDescent="0.25">
      <c r="C82" s="14"/>
      <c r="D82" s="14"/>
      <c r="E82" s="14"/>
      <c r="F82" s="14"/>
      <c r="G82" s="14"/>
      <c r="H82" s="14"/>
      <c r="I82" s="14"/>
      <c r="J82" s="14"/>
      <c r="K82" s="14"/>
      <c r="L82" s="14"/>
      <c r="M82" s="14"/>
      <c r="N82" s="14"/>
      <c r="O82" s="14"/>
      <c r="P82" s="107"/>
      <c r="Q82" s="108"/>
      <c r="R82" s="109"/>
      <c r="S82" s="109"/>
      <c r="T82" s="109"/>
      <c r="U82" s="109"/>
      <c r="V82" s="14"/>
      <c r="W82" s="14"/>
      <c r="X82" s="14"/>
      <c r="Y82" s="14"/>
      <c r="AN82" s="53"/>
    </row>
    <row r="83" spans="3:40" x14ac:dyDescent="0.25">
      <c r="C83" s="14"/>
      <c r="D83" s="14"/>
      <c r="E83" s="14"/>
      <c r="F83" s="14"/>
      <c r="G83" s="14"/>
      <c r="H83" s="14"/>
      <c r="I83" s="14"/>
      <c r="J83" s="14"/>
      <c r="K83" s="14"/>
      <c r="L83" s="14"/>
      <c r="M83" s="14"/>
      <c r="N83" s="14"/>
      <c r="O83" s="14"/>
      <c r="P83" s="107"/>
      <c r="Q83" s="14"/>
      <c r="R83" s="109"/>
      <c r="S83" s="109"/>
      <c r="T83" s="109"/>
      <c r="U83" s="109"/>
      <c r="V83" s="14"/>
      <c r="W83" s="14"/>
      <c r="X83" s="14"/>
      <c r="Y83" s="14"/>
      <c r="AN83" s="53"/>
    </row>
    <row r="84" spans="3:40" x14ac:dyDescent="0.25">
      <c r="C84" s="14"/>
      <c r="D84" s="14"/>
      <c r="E84" s="14"/>
      <c r="F84" s="14"/>
      <c r="G84" s="14"/>
      <c r="H84" s="14"/>
      <c r="I84" s="14"/>
      <c r="J84" s="14"/>
      <c r="K84" s="14"/>
      <c r="L84" s="14"/>
      <c r="M84" s="14"/>
      <c r="N84" s="14"/>
      <c r="O84" s="14"/>
      <c r="P84" s="107"/>
      <c r="Q84" s="108"/>
      <c r="R84" s="109"/>
      <c r="S84" s="109"/>
      <c r="T84" s="109"/>
      <c r="U84" s="109"/>
      <c r="V84" s="14"/>
      <c r="W84" s="14"/>
      <c r="X84" s="14"/>
      <c r="Y84" s="14"/>
      <c r="AN84" s="53"/>
    </row>
    <row r="85" spans="3:40" x14ac:dyDescent="0.25">
      <c r="C85" s="14"/>
      <c r="D85" s="14"/>
      <c r="E85" s="14"/>
      <c r="F85" s="14"/>
      <c r="G85" s="14"/>
      <c r="H85" s="14"/>
      <c r="I85" s="14"/>
      <c r="J85" s="14"/>
      <c r="K85" s="14"/>
      <c r="L85" s="14"/>
      <c r="M85" s="14"/>
      <c r="N85" s="14"/>
      <c r="O85" s="14"/>
      <c r="P85" s="107"/>
      <c r="Q85" s="108"/>
      <c r="R85" s="109"/>
      <c r="S85" s="109"/>
      <c r="T85" s="109"/>
      <c r="U85" s="109"/>
      <c r="V85" s="14"/>
      <c r="W85" s="14"/>
      <c r="X85" s="14"/>
      <c r="Y85" s="14"/>
      <c r="AN85" s="53"/>
    </row>
    <row r="86" spans="3:40" x14ac:dyDescent="0.25">
      <c r="C86" s="14"/>
      <c r="D86" s="14"/>
      <c r="E86" s="14"/>
      <c r="F86" s="14"/>
      <c r="G86" s="14"/>
      <c r="H86" s="14"/>
      <c r="I86" s="14"/>
      <c r="J86" s="14"/>
      <c r="K86" s="14"/>
      <c r="L86" s="14"/>
      <c r="M86" s="14"/>
      <c r="N86" s="14"/>
      <c r="O86" s="14"/>
      <c r="P86" s="107"/>
      <c r="Q86" s="108"/>
      <c r="R86" s="109"/>
      <c r="S86" s="109"/>
      <c r="T86" s="109"/>
      <c r="U86" s="109"/>
      <c r="V86" s="14"/>
      <c r="W86" s="14"/>
      <c r="X86" s="14"/>
      <c r="Y86" s="14"/>
      <c r="AN86" s="53"/>
    </row>
    <row r="87" spans="3:40" x14ac:dyDescent="0.25">
      <c r="C87" s="14"/>
      <c r="D87" s="14"/>
      <c r="E87" s="14"/>
      <c r="F87" s="14"/>
      <c r="G87" s="14"/>
      <c r="H87" s="14"/>
      <c r="I87" s="14"/>
      <c r="J87" s="14"/>
      <c r="K87" s="14"/>
      <c r="L87" s="14"/>
      <c r="M87" s="14"/>
      <c r="N87" s="14"/>
      <c r="O87" s="14"/>
      <c r="P87" s="107"/>
      <c r="Q87" s="108"/>
      <c r="R87" s="109"/>
      <c r="S87" s="109"/>
      <c r="T87" s="109"/>
      <c r="U87" s="109"/>
      <c r="V87" s="14"/>
      <c r="W87" s="14"/>
      <c r="X87" s="14"/>
      <c r="Y87" s="14"/>
      <c r="AN87" s="53"/>
    </row>
    <row r="88" spans="3:40" x14ac:dyDescent="0.25">
      <c r="C88" s="14"/>
      <c r="D88" s="14"/>
      <c r="E88" s="14"/>
      <c r="F88" s="14"/>
      <c r="G88" s="14"/>
      <c r="H88" s="14"/>
      <c r="I88" s="14"/>
      <c r="J88" s="14"/>
      <c r="K88" s="14"/>
      <c r="L88" s="14"/>
      <c r="M88" s="14"/>
      <c r="N88" s="14"/>
      <c r="O88" s="14"/>
      <c r="P88" s="107"/>
      <c r="Q88" s="108"/>
      <c r="R88" s="109"/>
      <c r="S88" s="109"/>
      <c r="T88" s="109"/>
      <c r="U88" s="109"/>
      <c r="V88" s="14"/>
      <c r="W88" s="14"/>
      <c r="X88" s="14"/>
      <c r="Y88" s="14"/>
      <c r="AE88" s="1">
        <v>15</v>
      </c>
      <c r="AF88" s="1">
        <f>AE88*200</f>
        <v>3000</v>
      </c>
      <c r="AN88" s="53"/>
    </row>
    <row r="89" spans="3:40" x14ac:dyDescent="0.25">
      <c r="C89" s="14"/>
      <c r="D89" s="14"/>
      <c r="E89" s="14"/>
      <c r="F89" s="14"/>
      <c r="G89" s="14"/>
      <c r="H89" s="14"/>
      <c r="I89" s="14"/>
      <c r="J89" s="14"/>
      <c r="K89" s="14"/>
      <c r="L89" s="14"/>
      <c r="M89" s="14"/>
      <c r="N89" s="14"/>
      <c r="O89" s="14"/>
      <c r="P89" s="107"/>
      <c r="Q89" s="108"/>
      <c r="R89" s="109"/>
      <c r="S89" s="109"/>
      <c r="T89" s="109"/>
      <c r="U89" s="109"/>
      <c r="V89" s="14"/>
      <c r="W89" s="14"/>
      <c r="X89" s="14"/>
      <c r="Y89" s="14"/>
      <c r="AN89" s="53"/>
    </row>
    <row r="90" spans="3:40" x14ac:dyDescent="0.25">
      <c r="C90" s="14"/>
      <c r="D90" s="14"/>
      <c r="E90" s="14"/>
      <c r="F90" s="14">
        <v>149931150</v>
      </c>
      <c r="G90" s="14"/>
      <c r="H90" s="14"/>
      <c r="I90" s="14"/>
      <c r="J90" s="14"/>
      <c r="K90" s="14"/>
      <c r="L90" s="14"/>
      <c r="M90" s="14"/>
      <c r="N90" s="14"/>
      <c r="O90" s="14"/>
      <c r="P90" s="107"/>
      <c r="Q90" s="108"/>
      <c r="R90" s="109"/>
      <c r="S90" s="109"/>
      <c r="T90" s="109"/>
      <c r="U90" s="109"/>
      <c r="V90" s="14"/>
      <c r="W90" s="14"/>
      <c r="X90" s="14"/>
      <c r="Y90" s="14"/>
      <c r="AN90" s="53"/>
    </row>
    <row r="91" spans="3:40" x14ac:dyDescent="0.25">
      <c r="C91" s="14"/>
      <c r="D91" s="14"/>
      <c r="E91" s="14"/>
      <c r="F91" s="14">
        <v>134130355</v>
      </c>
      <c r="G91" s="14"/>
      <c r="H91" s="14"/>
      <c r="I91" s="14"/>
      <c r="J91" s="14"/>
      <c r="K91" s="14"/>
      <c r="L91" s="14"/>
      <c r="M91" s="14"/>
      <c r="N91" s="14"/>
      <c r="O91" s="14"/>
      <c r="P91" s="107"/>
      <c r="Q91" s="108"/>
      <c r="R91" s="109"/>
      <c r="S91" s="109"/>
      <c r="T91" s="109"/>
      <c r="U91" s="109"/>
      <c r="V91" s="14"/>
      <c r="W91" s="14"/>
      <c r="X91" s="14"/>
      <c r="Y91" s="14"/>
      <c r="AN91" s="53"/>
    </row>
    <row r="92" spans="3:40" x14ac:dyDescent="0.25">
      <c r="I92" s="14"/>
      <c r="L92" s="14"/>
      <c r="M92" s="14"/>
      <c r="N92" s="14"/>
      <c r="O92" s="14"/>
      <c r="P92" s="107"/>
      <c r="Q92" s="108"/>
      <c r="R92" s="109"/>
      <c r="S92" s="109"/>
      <c r="T92" s="109"/>
      <c r="U92" s="109"/>
      <c r="V92" s="14"/>
      <c r="W92" s="14"/>
      <c r="X92" s="14"/>
      <c r="Y92" s="14"/>
    </row>
    <row r="93" spans="3:40" x14ac:dyDescent="0.25">
      <c r="F93" s="181">
        <f>F90*50%</f>
        <v>74965575</v>
      </c>
      <c r="I93" s="181"/>
      <c r="L93" s="14"/>
      <c r="M93" s="14"/>
      <c r="N93" s="14"/>
      <c r="O93" s="14"/>
      <c r="P93" s="107"/>
      <c r="Q93" s="108"/>
      <c r="R93" s="109"/>
      <c r="S93" s="109"/>
      <c r="T93" s="109"/>
      <c r="U93" s="109"/>
      <c r="V93" s="14"/>
      <c r="W93" s="14"/>
      <c r="X93" s="14"/>
      <c r="Y93" s="14"/>
    </row>
    <row r="94" spans="3:40" x14ac:dyDescent="0.25">
      <c r="L94" s="14"/>
      <c r="M94" s="14"/>
      <c r="N94" s="14"/>
      <c r="O94" s="14"/>
      <c r="P94" s="107"/>
      <c r="Q94" s="108"/>
      <c r="R94" s="109"/>
      <c r="S94" s="109"/>
      <c r="T94" s="109"/>
      <c r="U94" s="109"/>
      <c r="V94" s="14"/>
      <c r="W94" s="14"/>
      <c r="X94" s="14"/>
      <c r="Y94" s="14"/>
    </row>
    <row r="95" spans="3:40" x14ac:dyDescent="0.25">
      <c r="F95" s="181">
        <f>F93*50%</f>
        <v>37482787.5</v>
      </c>
      <c r="L95" s="14"/>
      <c r="M95" s="14"/>
      <c r="N95" s="14">
        <f>N89-O91</f>
        <v>0</v>
      </c>
      <c r="O95" s="14"/>
      <c r="P95" s="107"/>
      <c r="Q95" s="108"/>
      <c r="R95" s="109"/>
      <c r="S95" s="109"/>
      <c r="T95" s="109"/>
      <c r="U95" s="109"/>
      <c r="V95" s="14"/>
      <c r="W95" s="14"/>
      <c r="X95" s="14"/>
      <c r="Y95" s="14"/>
    </row>
    <row r="96" spans="3:40" x14ac:dyDescent="0.25">
      <c r="L96" s="14"/>
      <c r="M96" s="14"/>
      <c r="N96" s="14"/>
      <c r="O96" s="14"/>
      <c r="P96" s="107"/>
      <c r="Q96" s="108"/>
      <c r="R96" s="109"/>
      <c r="S96" s="109"/>
      <c r="T96" s="109"/>
      <c r="U96" s="109"/>
      <c r="V96" s="14"/>
      <c r="W96" s="14"/>
      <c r="X96" s="14"/>
      <c r="Y96" s="14"/>
    </row>
    <row r="97" spans="12:25" x14ac:dyDescent="0.25">
      <c r="L97" s="14"/>
      <c r="M97" s="14"/>
      <c r="N97" s="14"/>
      <c r="O97" s="14">
        <v>1975</v>
      </c>
      <c r="P97" s="107"/>
      <c r="Q97" s="108"/>
      <c r="R97" s="109"/>
      <c r="S97" s="109"/>
      <c r="T97" s="109"/>
      <c r="U97" s="109"/>
      <c r="V97" s="14"/>
      <c r="W97" s="14"/>
      <c r="X97" s="14"/>
      <c r="Y97" s="14"/>
    </row>
    <row r="98" spans="12:25" x14ac:dyDescent="0.25">
      <c r="L98" s="14"/>
      <c r="M98" s="14"/>
      <c r="N98" s="14"/>
      <c r="O98" s="14">
        <v>2011</v>
      </c>
      <c r="P98" s="107"/>
      <c r="Q98" s="108"/>
      <c r="R98" s="109"/>
      <c r="S98" s="109"/>
      <c r="T98" s="109"/>
      <c r="U98" s="109"/>
      <c r="V98" s="14"/>
      <c r="W98" s="14"/>
      <c r="X98" s="14"/>
      <c r="Y98" s="14"/>
    </row>
    <row r="99" spans="12:25" x14ac:dyDescent="0.25">
      <c r="L99" s="14"/>
      <c r="M99" s="14"/>
      <c r="N99" s="14"/>
      <c r="O99" s="14">
        <f>O98-O97</f>
        <v>36</v>
      </c>
      <c r="P99" s="107"/>
      <c r="Q99" s="108"/>
      <c r="R99" s="109"/>
      <c r="S99" s="109"/>
      <c r="T99" s="109"/>
      <c r="U99" s="109"/>
      <c r="V99" s="14"/>
      <c r="W99" s="14"/>
      <c r="X99" s="14"/>
      <c r="Y99" s="14"/>
    </row>
    <row r="100" spans="12:25" x14ac:dyDescent="0.25">
      <c r="L100" s="14"/>
      <c r="M100" s="14"/>
      <c r="N100" s="14"/>
      <c r="O100" s="14"/>
      <c r="P100" s="107"/>
      <c r="Q100" s="108"/>
      <c r="R100" s="109"/>
      <c r="S100" s="109"/>
      <c r="T100" s="109"/>
      <c r="U100" s="109"/>
      <c r="V100" s="14"/>
      <c r="W100" s="14"/>
      <c r="X100" s="14"/>
      <c r="Y100" s="14"/>
    </row>
    <row r="101" spans="12:25" x14ac:dyDescent="0.25">
      <c r="L101" s="14"/>
      <c r="M101" s="14"/>
      <c r="N101" s="14"/>
      <c r="O101" s="14"/>
      <c r="P101" s="107"/>
      <c r="Q101" s="108"/>
      <c r="R101" s="109"/>
      <c r="S101" s="109"/>
      <c r="T101" s="109"/>
      <c r="U101" s="109"/>
      <c r="V101" s="14"/>
      <c r="W101" s="14"/>
      <c r="X101" s="14"/>
      <c r="Y101" s="14"/>
    </row>
    <row r="102" spans="12:25" x14ac:dyDescent="0.25">
      <c r="L102" s="14"/>
      <c r="M102" s="14"/>
      <c r="N102" s="14"/>
      <c r="O102" s="14"/>
      <c r="P102" s="107"/>
      <c r="Q102" s="108"/>
      <c r="R102" s="109"/>
      <c r="S102" s="109"/>
      <c r="T102" s="109"/>
      <c r="U102" s="109"/>
      <c r="V102" s="14"/>
      <c r="W102" s="14"/>
      <c r="X102" s="14"/>
      <c r="Y102" s="14"/>
    </row>
    <row r="103" spans="12:25" x14ac:dyDescent="0.25">
      <c r="L103" s="14"/>
      <c r="M103" s="14"/>
      <c r="N103" s="264"/>
      <c r="O103" s="14"/>
      <c r="P103" s="107"/>
      <c r="Q103" s="108"/>
      <c r="R103" s="109"/>
      <c r="S103" s="109"/>
      <c r="T103" s="109"/>
      <c r="U103" s="109"/>
      <c r="V103" s="14"/>
      <c r="W103" s="14"/>
      <c r="X103" s="14"/>
      <c r="Y103" s="14"/>
    </row>
    <row r="106" spans="12:25" x14ac:dyDescent="0.25">
      <c r="M106" s="313"/>
      <c r="N106" s="313"/>
      <c r="O106" s="313"/>
      <c r="P106" s="314"/>
      <c r="Q106" s="315"/>
      <c r="R106" s="316"/>
      <c r="S106" s="316"/>
      <c r="T106" s="316"/>
      <c r="U106" s="316"/>
      <c r="V106" s="313"/>
    </row>
    <row r="107" spans="12:25" x14ac:dyDescent="0.25">
      <c r="M107" s="313"/>
      <c r="N107" s="313"/>
      <c r="O107" s="313"/>
      <c r="P107" s="314"/>
      <c r="Q107" s="315"/>
      <c r="R107" s="316"/>
      <c r="S107" s="316"/>
      <c r="T107" s="316"/>
      <c r="U107" s="316"/>
      <c r="V107" s="313"/>
    </row>
    <row r="108" spans="12:25" x14ac:dyDescent="0.25">
      <c r="M108" s="313"/>
      <c r="N108" s="313"/>
      <c r="O108" s="313"/>
      <c r="P108" s="314"/>
      <c r="Q108" s="315"/>
      <c r="R108" s="316"/>
      <c r="S108" s="316"/>
      <c r="T108" s="316"/>
      <c r="U108" s="316"/>
      <c r="V108" s="313"/>
    </row>
    <row r="109" spans="12:25" x14ac:dyDescent="0.25">
      <c r="M109" s="313"/>
      <c r="N109" s="313"/>
      <c r="O109" s="313"/>
      <c r="P109" s="314"/>
      <c r="Q109" s="315"/>
      <c r="R109" s="316"/>
      <c r="S109" s="316"/>
      <c r="T109" s="316"/>
      <c r="U109" s="316"/>
      <c r="V109" s="313"/>
    </row>
    <row r="110" spans="12:25" x14ac:dyDescent="0.25">
      <c r="M110" s="313"/>
      <c r="N110" s="313">
        <v>74982857</v>
      </c>
      <c r="O110" s="313">
        <f>N110*10%</f>
        <v>7498285.7000000002</v>
      </c>
      <c r="P110" s="314"/>
      <c r="Q110" s="315"/>
      <c r="R110" s="316"/>
      <c r="S110" s="316"/>
      <c r="T110" s="316"/>
      <c r="U110" s="316"/>
      <c r="V110" s="313"/>
    </row>
    <row r="111" spans="12:25" x14ac:dyDescent="0.25">
      <c r="M111" s="313"/>
      <c r="N111" s="313"/>
      <c r="O111" s="313"/>
      <c r="P111" s="314"/>
      <c r="Q111" s="315"/>
      <c r="R111" s="316"/>
      <c r="S111" s="316"/>
      <c r="T111" s="316"/>
      <c r="U111" s="316"/>
      <c r="V111" s="313"/>
    </row>
    <row r="112" spans="12:25" x14ac:dyDescent="0.25">
      <c r="M112" s="313"/>
      <c r="N112" s="313"/>
      <c r="O112" s="313"/>
      <c r="P112" s="314"/>
      <c r="Q112" s="315"/>
      <c r="R112" s="316"/>
      <c r="S112" s="316"/>
      <c r="T112" s="316"/>
      <c r="U112" s="316"/>
      <c r="V112" s="313"/>
    </row>
    <row r="113" spans="13:22" x14ac:dyDescent="0.25">
      <c r="M113" s="313"/>
      <c r="N113" s="313"/>
      <c r="O113" s="313"/>
      <c r="P113" s="314"/>
      <c r="Q113" s="315"/>
      <c r="R113" s="316"/>
      <c r="S113" s="316"/>
      <c r="T113" s="316"/>
      <c r="U113" s="316"/>
      <c r="V113" s="313"/>
    </row>
    <row r="114" spans="13:22" x14ac:dyDescent="0.25">
      <c r="M114" s="313"/>
      <c r="N114" s="313"/>
      <c r="O114" s="313">
        <f>N110-O110</f>
        <v>67484571.299999997</v>
      </c>
      <c r="P114" s="314"/>
      <c r="Q114" s="315"/>
      <c r="R114" s="316"/>
      <c r="S114" s="316"/>
      <c r="T114" s="316"/>
      <c r="U114" s="316"/>
      <c r="V114" s="313"/>
    </row>
    <row r="115" spans="13:22" x14ac:dyDescent="0.25">
      <c r="M115" s="313"/>
      <c r="N115" s="313"/>
      <c r="O115" s="313"/>
      <c r="P115" s="314"/>
      <c r="Q115" s="315"/>
      <c r="R115" s="316"/>
      <c r="S115" s="316"/>
      <c r="T115" s="316"/>
      <c r="U115" s="316"/>
      <c r="V115" s="313"/>
    </row>
    <row r="116" spans="13:22" x14ac:dyDescent="0.25">
      <c r="M116" s="313"/>
      <c r="N116" s="313"/>
      <c r="O116" s="313"/>
      <c r="P116" s="314"/>
      <c r="Q116" s="315"/>
      <c r="R116" s="316"/>
      <c r="S116" s="316"/>
      <c r="T116" s="316"/>
      <c r="U116" s="316"/>
      <c r="V116" s="313"/>
    </row>
    <row r="117" spans="13:22" x14ac:dyDescent="0.25">
      <c r="M117" s="313"/>
      <c r="N117" s="313"/>
      <c r="O117" s="313"/>
      <c r="P117" s="314"/>
      <c r="Q117" s="315"/>
      <c r="R117" s="316"/>
      <c r="S117" s="316"/>
      <c r="T117" s="316"/>
      <c r="U117" s="316"/>
      <c r="V117" s="313"/>
    </row>
    <row r="118" spans="13:22" x14ac:dyDescent="0.25">
      <c r="M118" s="313"/>
      <c r="N118" s="313"/>
      <c r="O118" s="313">
        <v>15000000</v>
      </c>
      <c r="P118" s="314"/>
      <c r="Q118" s="315"/>
      <c r="R118" s="316"/>
      <c r="S118" s="316"/>
      <c r="T118" s="316"/>
      <c r="U118" s="316"/>
      <c r="V118" s="313"/>
    </row>
    <row r="119" spans="13:22" x14ac:dyDescent="0.25">
      <c r="M119" s="313"/>
      <c r="N119" s="313"/>
      <c r="O119" s="313">
        <f>O114-O118</f>
        <v>52484571.299999997</v>
      </c>
      <c r="P119" s="314"/>
      <c r="Q119" s="315"/>
      <c r="R119" s="316"/>
      <c r="S119" s="316"/>
      <c r="T119" s="316"/>
      <c r="U119" s="316"/>
      <c r="V119" s="313"/>
    </row>
    <row r="120" spans="13:22" x14ac:dyDescent="0.25">
      <c r="M120" s="313"/>
      <c r="N120" s="313"/>
      <c r="O120" s="313"/>
      <c r="P120" s="314"/>
      <c r="Q120" s="315"/>
      <c r="R120" s="316"/>
      <c r="S120" s="316"/>
      <c r="T120" s="316"/>
      <c r="U120" s="316"/>
      <c r="V120" s="313"/>
    </row>
    <row r="121" spans="13:22" x14ac:dyDescent="0.25">
      <c r="M121" s="313"/>
      <c r="N121" s="313"/>
      <c r="O121" s="313"/>
      <c r="P121" s="314"/>
      <c r="Q121" s="315"/>
      <c r="R121" s="316"/>
      <c r="S121" s="316"/>
      <c r="T121" s="316"/>
      <c r="U121" s="316"/>
      <c r="V121" s="313"/>
    </row>
    <row r="122" spans="13:22" x14ac:dyDescent="0.25">
      <c r="M122" s="313"/>
      <c r="N122" s="313"/>
      <c r="O122" s="313">
        <v>850</v>
      </c>
      <c r="P122" s="314">
        <v>23500</v>
      </c>
      <c r="Q122" s="315">
        <f>P122*O122</f>
        <v>19975000</v>
      </c>
      <c r="R122" s="316"/>
      <c r="S122" s="316"/>
      <c r="T122" s="316"/>
      <c r="U122" s="316"/>
      <c r="V122" s="313"/>
    </row>
    <row r="123" spans="13:22" x14ac:dyDescent="0.25">
      <c r="M123" s="313"/>
      <c r="N123" s="313"/>
      <c r="O123" s="313"/>
      <c r="P123" s="314"/>
      <c r="Q123" s="315">
        <v>10000000</v>
      </c>
      <c r="R123" s="316"/>
      <c r="S123" s="316"/>
      <c r="T123" s="316"/>
      <c r="U123" s="316"/>
      <c r="V123" s="313"/>
    </row>
    <row r="124" spans="13:22" x14ac:dyDescent="0.25">
      <c r="M124" s="313"/>
      <c r="N124" s="313"/>
      <c r="O124" s="313"/>
      <c r="P124" s="314"/>
      <c r="Q124" s="315">
        <f>SUM(Q122:Q123)</f>
        <v>29975000</v>
      </c>
      <c r="R124" s="316"/>
      <c r="S124" s="316"/>
      <c r="T124" s="316"/>
      <c r="U124" s="316"/>
      <c r="V124" s="313"/>
    </row>
    <row r="125" spans="13:22" x14ac:dyDescent="0.25">
      <c r="M125" s="313"/>
      <c r="N125" s="313"/>
      <c r="O125" s="313"/>
      <c r="P125" s="314"/>
      <c r="Q125" s="315">
        <v>6000000</v>
      </c>
      <c r="R125" s="316"/>
      <c r="S125" s="316"/>
      <c r="T125" s="316"/>
      <c r="U125" s="316"/>
      <c r="V125" s="313"/>
    </row>
    <row r="126" spans="13:22" x14ac:dyDescent="0.25">
      <c r="M126" s="313"/>
      <c r="N126" s="313"/>
      <c r="O126" s="313"/>
      <c r="P126" s="314"/>
      <c r="Q126" s="315">
        <f>SUM(Q124:Q125)</f>
        <v>35975000</v>
      </c>
      <c r="R126" s="316"/>
      <c r="S126" s="316"/>
      <c r="T126" s="316"/>
      <c r="U126" s="316"/>
      <c r="V126" s="313"/>
    </row>
    <row r="127" spans="13:22" x14ac:dyDescent="0.25">
      <c r="M127" s="313"/>
      <c r="N127" s="313"/>
      <c r="O127" s="313"/>
      <c r="P127" s="314"/>
      <c r="Q127" s="315">
        <v>2500000</v>
      </c>
      <c r="R127" s="316"/>
      <c r="S127" s="316"/>
      <c r="T127" s="316"/>
      <c r="U127" s="316"/>
      <c r="V127" s="313"/>
    </row>
    <row r="128" spans="13:22" x14ac:dyDescent="0.25">
      <c r="M128" s="313"/>
      <c r="N128" s="313"/>
      <c r="O128" s="313"/>
      <c r="P128" s="314"/>
      <c r="Q128" s="315">
        <v>1500000</v>
      </c>
      <c r="R128" s="316"/>
      <c r="S128" s="316"/>
      <c r="T128" s="316"/>
      <c r="U128" s="316"/>
      <c r="V128" s="313"/>
    </row>
    <row r="129" spans="1:45" x14ac:dyDescent="0.25">
      <c r="M129" s="313"/>
      <c r="N129" s="313"/>
      <c r="O129" s="313"/>
      <c r="P129" s="314"/>
      <c r="Q129" s="315">
        <v>1000000</v>
      </c>
      <c r="R129" s="316"/>
      <c r="S129" s="316"/>
      <c r="T129" s="316"/>
      <c r="U129" s="316"/>
      <c r="V129" s="313"/>
    </row>
    <row r="130" spans="1:45" x14ac:dyDescent="0.25">
      <c r="M130" s="313"/>
      <c r="N130" s="313"/>
      <c r="O130" s="313"/>
      <c r="P130" s="314"/>
      <c r="Q130" s="315">
        <f>SUM(Q126:Q129)</f>
        <v>40975000</v>
      </c>
      <c r="R130" s="316"/>
      <c r="S130" s="316"/>
      <c r="T130" s="316"/>
      <c r="U130" s="316"/>
      <c r="V130" s="313"/>
    </row>
    <row r="131" spans="1:45" x14ac:dyDescent="0.25">
      <c r="M131" s="313"/>
      <c r="N131" s="313"/>
      <c r="O131" s="313">
        <f>O119-Q132</f>
        <v>10509571.299999997</v>
      </c>
      <c r="P131" s="314"/>
      <c r="Q131" s="315">
        <v>1000000</v>
      </c>
      <c r="R131" s="316"/>
      <c r="S131" s="316"/>
      <c r="T131" s="316"/>
      <c r="U131" s="316"/>
      <c r="V131" s="313"/>
    </row>
    <row r="132" spans="1:45" x14ac:dyDescent="0.25">
      <c r="M132" s="313"/>
      <c r="N132" s="313"/>
      <c r="O132" s="313"/>
      <c r="P132" s="314"/>
      <c r="Q132" s="315">
        <f>SUM(Q130:Q131)</f>
        <v>41975000</v>
      </c>
      <c r="R132" s="316"/>
      <c r="S132" s="316"/>
      <c r="T132" s="316"/>
      <c r="U132" s="316"/>
      <c r="V132" s="313"/>
    </row>
    <row r="133" spans="1:45" x14ac:dyDescent="0.25">
      <c r="M133" s="313"/>
      <c r="N133" s="313"/>
      <c r="O133" s="313"/>
      <c r="P133" s="314"/>
      <c r="Q133" s="315"/>
      <c r="R133" s="316"/>
      <c r="S133" s="316"/>
      <c r="T133" s="316"/>
      <c r="U133" s="316"/>
      <c r="V133" s="313"/>
    </row>
    <row r="134" spans="1:45" x14ac:dyDescent="0.25">
      <c r="M134" s="313"/>
      <c r="N134" s="313"/>
      <c r="O134" s="313"/>
      <c r="P134" s="314"/>
      <c r="Q134" s="315"/>
      <c r="R134" s="316"/>
      <c r="S134" s="316"/>
      <c r="T134" s="316"/>
      <c r="U134" s="316"/>
      <c r="V134" s="313"/>
    </row>
    <row r="135" spans="1:45" x14ac:dyDescent="0.25">
      <c r="M135" s="313"/>
      <c r="N135" s="313"/>
      <c r="O135" s="313"/>
      <c r="P135" s="314"/>
      <c r="Q135" s="315"/>
      <c r="R135" s="316"/>
      <c r="S135" s="316"/>
      <c r="T135" s="316"/>
      <c r="U135" s="316"/>
      <c r="V135" s="313"/>
    </row>
    <row r="136" spans="1:45" x14ac:dyDescent="0.25">
      <c r="M136" s="313"/>
      <c r="N136" s="313"/>
      <c r="O136" s="313"/>
      <c r="P136" s="314"/>
      <c r="Q136" s="315"/>
      <c r="R136" s="316"/>
      <c r="S136" s="316"/>
      <c r="T136" s="316"/>
      <c r="U136" s="316"/>
      <c r="V136" s="313"/>
    </row>
    <row r="137" spans="1:45" x14ac:dyDescent="0.25">
      <c r="M137" s="313"/>
      <c r="N137" s="313"/>
      <c r="O137" s="313"/>
      <c r="P137" s="314"/>
      <c r="Q137" s="317">
        <f>Q132*200/600</f>
        <v>13991666.666666666</v>
      </c>
      <c r="R137" s="316"/>
      <c r="S137" s="316"/>
      <c r="T137" s="316"/>
      <c r="U137" s="316"/>
      <c r="V137" s="313"/>
    </row>
    <row r="138" spans="1:45" x14ac:dyDescent="0.25">
      <c r="M138" s="313"/>
      <c r="N138" s="313"/>
      <c r="O138" s="313"/>
      <c r="P138" s="314"/>
      <c r="Q138" s="315"/>
      <c r="R138" s="316"/>
      <c r="S138" s="316"/>
      <c r="T138" s="316"/>
      <c r="U138" s="316"/>
      <c r="V138" s="313"/>
    </row>
    <row r="139" spans="1:45" x14ac:dyDescent="0.25">
      <c r="M139" s="313"/>
      <c r="N139" s="313"/>
      <c r="O139" s="313"/>
      <c r="P139" s="314"/>
      <c r="Q139" s="315"/>
      <c r="R139" s="316"/>
      <c r="S139" s="316"/>
      <c r="T139" s="316"/>
      <c r="U139" s="316"/>
      <c r="V139" s="313"/>
    </row>
    <row r="140" spans="1:45" x14ac:dyDescent="0.25">
      <c r="M140" s="313"/>
      <c r="N140" s="313"/>
      <c r="O140" s="313"/>
      <c r="P140" s="314"/>
      <c r="Q140" s="315"/>
      <c r="R140" s="316"/>
      <c r="S140" s="316"/>
      <c r="T140" s="316"/>
      <c r="U140" s="316"/>
      <c r="V140" s="313"/>
    </row>
    <row r="141" spans="1:45" s="14" customFormat="1" x14ac:dyDescent="0.25">
      <c r="A141" s="313"/>
      <c r="M141" s="313"/>
      <c r="N141" s="313"/>
      <c r="O141" s="313"/>
      <c r="P141" s="314"/>
      <c r="Q141" s="315"/>
      <c r="R141" s="316"/>
      <c r="S141" s="316"/>
      <c r="T141" s="316"/>
      <c r="U141" s="316"/>
      <c r="V141" s="313"/>
      <c r="AP141" s="30"/>
      <c r="AQ141" s="31"/>
      <c r="AR141" s="30"/>
      <c r="AS141" s="326"/>
    </row>
    <row r="142" spans="1:45" s="14" customFormat="1" x14ac:dyDescent="0.25">
      <c r="A142" s="313"/>
      <c r="M142" s="313"/>
      <c r="N142" s="313"/>
      <c r="O142" s="313"/>
      <c r="P142" s="314"/>
      <c r="Q142" s="315"/>
      <c r="R142" s="316"/>
      <c r="S142" s="316"/>
      <c r="T142" s="316"/>
      <c r="U142" s="316"/>
      <c r="V142" s="313"/>
      <c r="AP142" s="30"/>
      <c r="AQ142" s="31"/>
      <c r="AR142" s="30"/>
      <c r="AS142" s="326"/>
    </row>
    <row r="143" spans="1:45" s="14" customFormat="1" x14ac:dyDescent="0.25">
      <c r="A143" s="313"/>
      <c r="M143" s="313"/>
      <c r="N143" s="313"/>
      <c r="O143" s="313"/>
      <c r="P143" s="314"/>
      <c r="Q143" s="315"/>
      <c r="R143" s="316"/>
      <c r="S143" s="316"/>
      <c r="T143" s="316"/>
      <c r="U143" s="316"/>
      <c r="V143" s="313"/>
      <c r="AP143" s="30"/>
      <c r="AQ143" s="31"/>
      <c r="AR143" s="30"/>
      <c r="AS143" s="326"/>
    </row>
    <row r="144" spans="1:45" s="14" customFormat="1" x14ac:dyDescent="0.25">
      <c r="A144" s="313"/>
      <c r="M144" s="313"/>
      <c r="N144" s="313"/>
      <c r="O144" s="313"/>
      <c r="P144" s="314"/>
      <c r="Q144" s="315"/>
      <c r="R144" s="316"/>
      <c r="S144" s="316"/>
      <c r="T144" s="316"/>
      <c r="U144" s="316"/>
      <c r="V144" s="313"/>
      <c r="AP144" s="30"/>
      <c r="AQ144" s="31"/>
      <c r="AR144" s="30"/>
      <c r="AS144" s="326"/>
    </row>
    <row r="145" spans="1:45" s="14" customFormat="1" x14ac:dyDescent="0.25">
      <c r="A145" s="313"/>
      <c r="M145" s="313"/>
      <c r="N145" s="313"/>
      <c r="O145" s="313"/>
      <c r="P145" s="314"/>
      <c r="Q145" s="315"/>
      <c r="R145" s="316"/>
      <c r="S145" s="316"/>
      <c r="T145" s="316"/>
      <c r="U145" s="316"/>
      <c r="V145" s="313"/>
      <c r="AP145" s="30"/>
      <c r="AQ145" s="31"/>
      <c r="AR145" s="30"/>
      <c r="AS145" s="326"/>
    </row>
    <row r="146" spans="1:45" s="14" customFormat="1" x14ac:dyDescent="0.25">
      <c r="A146" s="313"/>
      <c r="M146" s="313"/>
      <c r="N146" s="313"/>
      <c r="O146" s="313"/>
      <c r="P146" s="314"/>
      <c r="Q146" s="315"/>
      <c r="R146" s="316"/>
      <c r="S146" s="316"/>
      <c r="T146" s="316"/>
      <c r="U146" s="316"/>
      <c r="V146" s="313"/>
      <c r="AP146" s="30"/>
      <c r="AQ146" s="31"/>
      <c r="AR146" s="30"/>
      <c r="AS146" s="326"/>
    </row>
    <row r="147" spans="1:45" s="14" customFormat="1" x14ac:dyDescent="0.25">
      <c r="A147" s="313"/>
      <c r="M147" s="313"/>
      <c r="N147" s="313"/>
      <c r="O147" s="313"/>
      <c r="P147" s="314"/>
      <c r="Q147" s="315"/>
      <c r="R147" s="316"/>
      <c r="S147" s="316"/>
      <c r="T147" s="316"/>
      <c r="U147" s="316"/>
      <c r="V147" s="313">
        <v>239255108</v>
      </c>
      <c r="AP147" s="30"/>
      <c r="AQ147" s="31"/>
      <c r="AR147" s="30"/>
      <c r="AS147" s="326"/>
    </row>
    <row r="148" spans="1:45" s="14" customFormat="1" x14ac:dyDescent="0.25">
      <c r="A148" s="313"/>
      <c r="M148" s="313"/>
      <c r="N148" s="313"/>
      <c r="O148" s="313"/>
      <c r="P148" s="314"/>
      <c r="Q148" s="315"/>
      <c r="R148" s="316"/>
      <c r="S148" s="316"/>
      <c r="T148" s="316"/>
      <c r="U148" s="316"/>
      <c r="V148" s="313">
        <v>683929301.20000005</v>
      </c>
      <c r="AP148" s="30"/>
      <c r="AQ148" s="31"/>
      <c r="AR148" s="30"/>
      <c r="AS148" s="326"/>
    </row>
    <row r="149" spans="1:45" s="14" customFormat="1" x14ac:dyDescent="0.25">
      <c r="A149" s="313"/>
      <c r="M149" s="313"/>
      <c r="N149" s="313"/>
      <c r="O149" s="313"/>
      <c r="P149" s="314"/>
      <c r="Q149" s="315"/>
      <c r="R149" s="316"/>
      <c r="S149" s="316"/>
      <c r="T149" s="316"/>
      <c r="U149" s="316"/>
      <c r="V149" s="313">
        <v>1003003782</v>
      </c>
      <c r="AP149" s="30"/>
      <c r="AQ149" s="31"/>
      <c r="AR149" s="30"/>
      <c r="AS149" s="326"/>
    </row>
    <row r="150" spans="1:45" s="14" customFormat="1" x14ac:dyDescent="0.25">
      <c r="A150" s="313"/>
      <c r="M150" s="313"/>
      <c r="N150" s="313"/>
      <c r="O150" s="313"/>
      <c r="P150" s="314"/>
      <c r="Q150" s="315"/>
      <c r="R150" s="316"/>
      <c r="S150" s="316"/>
      <c r="T150" s="316"/>
      <c r="U150" s="316"/>
      <c r="V150" s="313">
        <f>SUM(V147:V149)</f>
        <v>1926188191.2</v>
      </c>
      <c r="AP150" s="30"/>
      <c r="AQ150" s="31"/>
      <c r="AR150" s="30"/>
      <c r="AS150" s="326"/>
    </row>
    <row r="151" spans="1:45" s="14" customFormat="1" x14ac:dyDescent="0.25">
      <c r="A151" s="313"/>
      <c r="M151" s="313"/>
      <c r="N151" s="313"/>
      <c r="O151" s="313"/>
      <c r="P151" s="314"/>
      <c r="Q151" s="315"/>
      <c r="R151" s="316"/>
      <c r="S151" s="316"/>
      <c r="T151" s="316"/>
      <c r="U151" s="316"/>
      <c r="V151" s="313"/>
      <c r="AP151" s="30"/>
      <c r="AQ151" s="31"/>
      <c r="AR151" s="30"/>
      <c r="AS151" s="326"/>
    </row>
    <row r="152" spans="1:45" s="14" customFormat="1" x14ac:dyDescent="0.25">
      <c r="A152" s="313"/>
      <c r="M152" s="313"/>
      <c r="N152" s="313"/>
      <c r="O152" s="313"/>
      <c r="P152" s="314"/>
      <c r="Q152" s="315"/>
      <c r="R152" s="316"/>
      <c r="S152" s="316"/>
      <c r="T152" s="316"/>
      <c r="U152" s="316"/>
      <c r="V152" s="313"/>
      <c r="AP152" s="30"/>
      <c r="AQ152" s="31"/>
      <c r="AR152" s="30"/>
      <c r="AS152" s="326"/>
    </row>
    <row r="153" spans="1:45" s="14" customFormat="1" x14ac:dyDescent="0.25">
      <c r="A153" s="313"/>
      <c r="M153" s="313"/>
      <c r="N153" s="313"/>
      <c r="O153" s="313"/>
      <c r="P153" s="314"/>
      <c r="Q153" s="315"/>
      <c r="R153" s="316"/>
      <c r="S153" s="316"/>
      <c r="T153" s="316"/>
      <c r="U153" s="316"/>
      <c r="V153" s="313"/>
      <c r="AP153" s="30"/>
      <c r="AQ153" s="31"/>
      <c r="AR153" s="30"/>
      <c r="AS153" s="326"/>
    </row>
    <row r="154" spans="1:45" s="14" customFormat="1" x14ac:dyDescent="0.25">
      <c r="A154" s="313"/>
      <c r="M154" s="313"/>
      <c r="N154" s="313"/>
      <c r="O154" s="313"/>
      <c r="P154" s="314"/>
      <c r="Q154" s="315"/>
      <c r="R154" s="316"/>
      <c r="S154" s="316"/>
      <c r="T154" s="316"/>
      <c r="U154" s="316"/>
      <c r="V154" s="313"/>
      <c r="AP154" s="30"/>
      <c r="AQ154" s="31"/>
      <c r="AR154" s="30"/>
      <c r="AS154" s="326"/>
    </row>
    <row r="155" spans="1:45" s="14" customFormat="1" x14ac:dyDescent="0.25">
      <c r="A155" s="313"/>
      <c r="M155" s="313"/>
      <c r="N155" s="313"/>
      <c r="O155" s="313"/>
      <c r="P155" s="314"/>
      <c r="Q155" s="315"/>
      <c r="R155" s="316"/>
      <c r="S155" s="316"/>
      <c r="T155" s="316"/>
      <c r="U155" s="316"/>
      <c r="V155" s="313"/>
      <c r="AP155" s="30"/>
      <c r="AQ155" s="31"/>
      <c r="AR155" s="30"/>
      <c r="AS155" s="326"/>
    </row>
    <row r="156" spans="1:45" s="14" customFormat="1" x14ac:dyDescent="0.25">
      <c r="A156" s="313"/>
      <c r="M156" s="313"/>
      <c r="N156" s="313"/>
      <c r="O156" s="313"/>
      <c r="P156" s="314"/>
      <c r="Q156" s="315"/>
      <c r="R156" s="316"/>
      <c r="S156" s="316"/>
      <c r="T156" s="316"/>
      <c r="U156" s="316"/>
      <c r="V156" s="313"/>
      <c r="AP156" s="30"/>
      <c r="AQ156" s="31"/>
      <c r="AR156" s="30"/>
      <c r="AS156" s="326"/>
    </row>
    <row r="157" spans="1:45" s="14" customFormat="1" x14ac:dyDescent="0.25">
      <c r="A157" s="313"/>
      <c r="M157" s="313"/>
      <c r="N157" s="313"/>
      <c r="O157" s="313"/>
      <c r="P157" s="314"/>
      <c r="Q157" s="315"/>
      <c r="R157" s="316"/>
      <c r="S157" s="316"/>
      <c r="T157" s="316"/>
      <c r="U157" s="316"/>
      <c r="V157" s="313"/>
      <c r="AP157" s="30"/>
      <c r="AQ157" s="31"/>
      <c r="AR157" s="30"/>
      <c r="AS157" s="326"/>
    </row>
    <row r="158" spans="1:45" s="14" customFormat="1" x14ac:dyDescent="0.25">
      <c r="A158" s="313"/>
      <c r="M158" s="313"/>
      <c r="N158" s="313"/>
      <c r="O158" s="313"/>
      <c r="P158" s="314"/>
      <c r="Q158" s="315"/>
      <c r="R158" s="316"/>
      <c r="S158" s="316"/>
      <c r="T158" s="316"/>
      <c r="U158" s="316"/>
      <c r="V158" s="313"/>
      <c r="AP158" s="30"/>
      <c r="AQ158" s="31"/>
      <c r="AR158" s="30"/>
      <c r="AS158" s="326"/>
    </row>
    <row r="159" spans="1:45" s="14" customFormat="1" x14ac:dyDescent="0.25">
      <c r="A159" s="313"/>
      <c r="M159" s="313"/>
      <c r="N159" s="313"/>
      <c r="O159" s="313"/>
      <c r="P159" s="314"/>
      <c r="Q159" s="315"/>
      <c r="R159" s="316"/>
      <c r="S159" s="316"/>
      <c r="T159" s="316"/>
      <c r="U159" s="316"/>
      <c r="V159" s="313"/>
      <c r="AP159" s="30"/>
      <c r="AQ159" s="31"/>
      <c r="AR159" s="30"/>
      <c r="AS159" s="326"/>
    </row>
    <row r="160" spans="1:45" s="14" customFormat="1" x14ac:dyDescent="0.25">
      <c r="A160" s="313"/>
      <c r="M160" s="313"/>
      <c r="N160" s="313"/>
      <c r="O160" s="313"/>
      <c r="P160" s="314"/>
      <c r="Q160" s="315"/>
      <c r="R160" s="316"/>
      <c r="S160" s="316"/>
      <c r="T160" s="316"/>
      <c r="U160" s="316"/>
      <c r="V160" s="313"/>
      <c r="AP160" s="30"/>
      <c r="AQ160" s="31"/>
      <c r="AR160" s="30"/>
      <c r="AS160" s="326"/>
    </row>
    <row r="161" spans="1:45" s="14" customFormat="1" x14ac:dyDescent="0.25">
      <c r="A161" s="313"/>
      <c r="M161" s="313"/>
      <c r="N161" s="313"/>
      <c r="O161" s="313"/>
      <c r="P161" s="314"/>
      <c r="Q161" s="315"/>
      <c r="R161" s="316"/>
      <c r="S161" s="316"/>
      <c r="T161" s="316"/>
      <c r="U161" s="316"/>
      <c r="V161" s="313"/>
      <c r="AP161" s="30"/>
      <c r="AQ161" s="31"/>
      <c r="AR161" s="30"/>
      <c r="AS161" s="326"/>
    </row>
    <row r="162" spans="1:45" s="14" customFormat="1" x14ac:dyDescent="0.25">
      <c r="A162" s="313"/>
      <c r="M162" s="313"/>
      <c r="N162" s="313"/>
      <c r="O162" s="313"/>
      <c r="P162" s="314"/>
      <c r="Q162" s="315"/>
      <c r="R162" s="316"/>
      <c r="S162" s="316"/>
      <c r="T162" s="316"/>
      <c r="U162" s="316"/>
      <c r="V162" s="313"/>
      <c r="AP162" s="30"/>
      <c r="AQ162" s="31"/>
      <c r="AR162" s="30"/>
      <c r="AS162" s="326"/>
    </row>
    <row r="163" spans="1:45" s="14" customFormat="1" x14ac:dyDescent="0.25">
      <c r="A163" s="313"/>
      <c r="M163" s="313"/>
      <c r="N163" s="313"/>
      <c r="O163" s="313"/>
      <c r="P163" s="314"/>
      <c r="Q163" s="315"/>
      <c r="R163" s="316"/>
      <c r="S163" s="316"/>
      <c r="T163" s="316"/>
      <c r="U163" s="316"/>
      <c r="V163" s="313"/>
      <c r="AP163" s="30"/>
      <c r="AQ163" s="31"/>
      <c r="AR163" s="30"/>
      <c r="AS163" s="326"/>
    </row>
    <row r="164" spans="1:45" s="14" customFormat="1" x14ac:dyDescent="0.25">
      <c r="A164" s="313"/>
      <c r="M164" s="313"/>
      <c r="N164" s="313"/>
      <c r="O164" s="313"/>
      <c r="P164" s="314"/>
      <c r="Q164" s="315"/>
      <c r="R164" s="316"/>
      <c r="S164" s="316"/>
      <c r="T164" s="316"/>
      <c r="U164" s="316"/>
      <c r="V164" s="313"/>
      <c r="AP164" s="30"/>
      <c r="AQ164" s="31"/>
      <c r="AR164" s="30"/>
      <c r="AS164" s="326"/>
    </row>
    <row r="165" spans="1:45" x14ac:dyDescent="0.25">
      <c r="M165" s="313"/>
      <c r="N165" s="313"/>
      <c r="O165" s="313"/>
      <c r="P165" s="314"/>
      <c r="Q165" s="315"/>
      <c r="R165" s="316"/>
      <c r="S165" s="316"/>
      <c r="T165" s="316"/>
      <c r="U165" s="316"/>
      <c r="V165" s="313"/>
    </row>
    <row r="166" spans="1:45" x14ac:dyDescent="0.25">
      <c r="M166" s="313"/>
      <c r="N166" s="313"/>
      <c r="O166" s="313"/>
      <c r="P166" s="314"/>
      <c r="Q166" s="315"/>
      <c r="R166" s="316"/>
      <c r="S166" s="316"/>
      <c r="T166" s="316"/>
      <c r="U166" s="316"/>
      <c r="V166" s="313"/>
    </row>
  </sheetData>
  <mergeCells count="30">
    <mergeCell ref="A23:A25"/>
    <mergeCell ref="A26:A27"/>
    <mergeCell ref="A9:A12"/>
    <mergeCell ref="A13:A14"/>
    <mergeCell ref="A17:A18"/>
    <mergeCell ref="A21:A22"/>
    <mergeCell ref="V7:X7"/>
    <mergeCell ref="Y7:Y8"/>
    <mergeCell ref="Z7:Z8"/>
    <mergeCell ref="B1:Q1"/>
    <mergeCell ref="B2:Q2"/>
    <mergeCell ref="B7:B8"/>
    <mergeCell ref="C7:C8"/>
    <mergeCell ref="D7:D8"/>
    <mergeCell ref="J7:J8"/>
    <mergeCell ref="K7:M7"/>
    <mergeCell ref="N7:N8"/>
    <mergeCell ref="O7:O8"/>
    <mergeCell ref="P7:P8"/>
    <mergeCell ref="Q7:Q8"/>
    <mergeCell ref="AA7:AI7"/>
    <mergeCell ref="AP7:AP8"/>
    <mergeCell ref="AQ7:AQ8"/>
    <mergeCell ref="AR7:AR8"/>
    <mergeCell ref="AL7:AL8"/>
    <mergeCell ref="AM7:AM8"/>
    <mergeCell ref="AN7:AN8"/>
    <mergeCell ref="AO7:AO8"/>
    <mergeCell ref="AJ7:AJ8"/>
    <mergeCell ref="AK7:AK8"/>
  </mergeCells>
  <pageMargins left="0.70866141732283472" right="0.70866141732283472" top="0.74803149606299213" bottom="0.74803149606299213" header="0.31496062992125984" footer="0.31496062992125984"/>
  <pageSetup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7"/>
  <sheetViews>
    <sheetView topLeftCell="A7" zoomScale="80" zoomScaleNormal="80" workbookViewId="0">
      <selection activeCell="B9" sqref="B9"/>
    </sheetView>
  </sheetViews>
  <sheetFormatPr baseColWidth="10" defaultRowHeight="15" x14ac:dyDescent="0.25"/>
  <cols>
    <col min="1" max="1" width="9.28515625" style="58" customWidth="1"/>
    <col min="2" max="2" width="26.42578125" style="1" customWidth="1"/>
    <col min="3" max="3" width="5.85546875" style="1" customWidth="1"/>
    <col min="4" max="4" width="13.7109375" style="1" customWidth="1"/>
    <col min="5" max="5" width="16.7109375" style="1" customWidth="1"/>
    <col min="6" max="6" width="10.42578125" style="1" customWidth="1"/>
    <col min="7" max="7" width="13.28515625" style="1" customWidth="1"/>
    <col min="8" max="9" width="17.140625" style="1" customWidth="1"/>
    <col min="10" max="10" width="7.85546875" style="1" customWidth="1"/>
    <col min="11" max="11" width="14.85546875" style="1" customWidth="1"/>
    <col min="12" max="12" width="17.7109375" style="1" customWidth="1"/>
    <col min="13" max="13" width="22.28515625" style="1" customWidth="1"/>
    <col min="14" max="14" width="20.85546875" style="1" customWidth="1"/>
    <col min="15" max="15" width="15.5703125" style="62" bestFit="1" customWidth="1"/>
    <col min="16" max="16" width="21.85546875" style="11" customWidth="1"/>
    <col min="17" max="20" width="11.42578125" style="13" hidden="1" customWidth="1"/>
    <col min="21" max="21" width="18.5703125" style="1" customWidth="1"/>
    <col min="22" max="22" width="14.5703125" style="1" bestFit="1" customWidth="1"/>
    <col min="23" max="23" width="14" style="1" customWidth="1"/>
    <col min="24" max="24" width="12.28515625" style="1" customWidth="1"/>
    <col min="25" max="25" width="12.42578125" style="1" bestFit="1" customWidth="1"/>
    <col min="26" max="26" width="16.5703125" style="1" customWidth="1"/>
    <col min="27" max="27" width="16.42578125" style="1" customWidth="1"/>
    <col min="28" max="28" width="17.5703125" style="1" customWidth="1"/>
    <col min="29" max="29" width="17.140625" style="1" customWidth="1"/>
    <col min="30" max="31" width="11.42578125" style="1" customWidth="1"/>
    <col min="32" max="32" width="15.28515625" style="1" customWidth="1"/>
    <col min="33" max="33" width="17.42578125" style="1" customWidth="1"/>
    <col min="34" max="34" width="14.85546875" style="1" customWidth="1"/>
    <col min="35" max="35" width="11.42578125" style="1"/>
    <col min="36" max="36" width="18" style="1" customWidth="1"/>
    <col min="37" max="37" width="20.28515625" style="1" customWidth="1"/>
    <col min="38" max="38" width="13.85546875" style="1" customWidth="1"/>
    <col min="39" max="39" width="17" style="1" customWidth="1"/>
    <col min="40" max="40" width="11.7109375" style="14" customWidth="1"/>
    <col min="41" max="41" width="11.42578125" style="16"/>
    <col min="42" max="42" width="11.42578125" style="27"/>
    <col min="43" max="43" width="11.42578125" style="16"/>
    <col min="44" max="44" width="11.5703125" style="28" bestFit="1" customWidth="1"/>
    <col min="45" max="16384" width="11.42578125" style="1"/>
  </cols>
  <sheetData>
    <row r="1" spans="1:44" x14ac:dyDescent="0.25">
      <c r="A1" s="555" t="s">
        <v>0</v>
      </c>
      <c r="B1" s="555"/>
      <c r="C1" s="555"/>
      <c r="D1" s="555"/>
      <c r="E1" s="555"/>
      <c r="F1" s="555"/>
      <c r="G1" s="555"/>
      <c r="H1" s="555"/>
      <c r="I1" s="555"/>
      <c r="J1" s="555"/>
      <c r="K1" s="555"/>
      <c r="L1" s="555"/>
      <c r="M1" s="555"/>
      <c r="N1" s="555"/>
      <c r="O1" s="555"/>
      <c r="P1" s="555"/>
      <c r="Q1" s="17"/>
      <c r="R1" s="17"/>
      <c r="S1" s="17"/>
      <c r="T1" s="17"/>
      <c r="U1" s="18"/>
      <c r="V1" s="18"/>
      <c r="W1" s="18"/>
      <c r="X1" s="18"/>
      <c r="Y1" s="19"/>
      <c r="Z1" s="12"/>
      <c r="AA1" s="12"/>
      <c r="AB1" s="12"/>
      <c r="AC1" s="12"/>
      <c r="AD1" s="12"/>
      <c r="AE1" s="12"/>
      <c r="AF1" s="12"/>
      <c r="AG1" s="12"/>
      <c r="AH1" s="12"/>
      <c r="AI1" s="12"/>
      <c r="AJ1" s="12"/>
      <c r="AK1" s="12"/>
      <c r="AL1" s="12"/>
      <c r="AM1" s="12"/>
      <c r="AN1" s="29"/>
    </row>
    <row r="2" spans="1:44" x14ac:dyDescent="0.25">
      <c r="A2" s="555" t="s">
        <v>55</v>
      </c>
      <c r="B2" s="555"/>
      <c r="C2" s="555"/>
      <c r="D2" s="555"/>
      <c r="E2" s="555"/>
      <c r="F2" s="555"/>
      <c r="G2" s="555"/>
      <c r="H2" s="555"/>
      <c r="I2" s="555"/>
      <c r="J2" s="555"/>
      <c r="K2" s="555"/>
      <c r="L2" s="555"/>
      <c r="M2" s="555"/>
      <c r="N2" s="555"/>
      <c r="O2" s="555"/>
      <c r="P2" s="555"/>
      <c r="Q2" s="17"/>
      <c r="R2" s="17"/>
      <c r="S2" s="17"/>
      <c r="T2" s="17"/>
      <c r="U2" s="18"/>
      <c r="V2" s="18"/>
      <c r="W2" s="18"/>
      <c r="X2" s="18"/>
      <c r="Y2" s="19"/>
      <c r="Z2" s="12"/>
      <c r="AA2" s="12"/>
      <c r="AB2" s="12"/>
      <c r="AC2" s="12"/>
      <c r="AD2" s="12"/>
      <c r="AE2" s="12"/>
      <c r="AF2" s="12"/>
      <c r="AG2" s="12"/>
      <c r="AH2" s="12"/>
      <c r="AI2" s="12"/>
      <c r="AJ2" s="12"/>
      <c r="AK2" s="12"/>
      <c r="AL2" s="12"/>
      <c r="AM2" s="12"/>
      <c r="AN2" s="29"/>
    </row>
    <row r="3" spans="1:44" x14ac:dyDescent="0.25">
      <c r="A3" s="54"/>
      <c r="B3" s="18">
        <f>12498955*50%</f>
        <v>6249477.5</v>
      </c>
      <c r="C3" s="18"/>
      <c r="D3" s="18"/>
      <c r="E3" s="20" t="s">
        <v>59</v>
      </c>
      <c r="F3" s="20"/>
      <c r="G3" s="20"/>
      <c r="H3" s="20"/>
      <c r="I3" s="20"/>
      <c r="J3" s="20"/>
      <c r="K3" s="20"/>
      <c r="L3" s="20"/>
      <c r="M3" s="19"/>
      <c r="N3" s="18"/>
      <c r="O3" s="59"/>
      <c r="P3" s="19"/>
      <c r="Q3" s="21"/>
      <c r="R3" s="21"/>
      <c r="S3" s="21"/>
      <c r="T3" s="21"/>
      <c r="U3" s="22" t="s">
        <v>1</v>
      </c>
      <c r="V3" s="18"/>
      <c r="W3" s="18"/>
      <c r="X3" s="23" t="e">
        <f>#REF!/1000</f>
        <v>#REF!</v>
      </c>
      <c r="Y3" s="19"/>
      <c r="Z3" s="12"/>
      <c r="AA3" s="12"/>
      <c r="AB3" s="12"/>
      <c r="AC3" s="12"/>
      <c r="AD3" s="12"/>
      <c r="AE3" s="12"/>
      <c r="AF3" s="12"/>
      <c r="AG3" s="12"/>
      <c r="AH3" s="12"/>
      <c r="AI3" s="12"/>
      <c r="AJ3" s="12"/>
      <c r="AK3" s="12"/>
      <c r="AL3" s="12"/>
      <c r="AM3" s="12"/>
      <c r="AN3" s="29"/>
    </row>
    <row r="4" spans="1:44" x14ac:dyDescent="0.25">
      <c r="A4" s="54"/>
      <c r="B4" s="18"/>
      <c r="C4" s="18"/>
      <c r="D4" s="18"/>
      <c r="E4" s="20"/>
      <c r="F4" s="20"/>
      <c r="G4" s="20"/>
      <c r="H4" s="20"/>
      <c r="I4" s="20"/>
      <c r="J4" s="20"/>
      <c r="K4" s="20"/>
      <c r="L4" s="20"/>
      <c r="M4" s="19"/>
      <c r="N4" s="18"/>
      <c r="O4" s="59"/>
      <c r="P4" s="19"/>
      <c r="Q4" s="21"/>
      <c r="R4" s="21"/>
      <c r="S4" s="21"/>
      <c r="T4" s="21"/>
      <c r="U4" s="22"/>
      <c r="V4" s="18"/>
      <c r="W4" s="18"/>
      <c r="X4" s="18"/>
      <c r="Y4" s="19"/>
      <c r="Z4" s="12"/>
      <c r="AA4" s="12"/>
      <c r="AB4" s="12"/>
      <c r="AC4" s="12"/>
      <c r="AD4" s="12"/>
      <c r="AE4" s="12"/>
      <c r="AF4" s="12"/>
      <c r="AG4" s="12"/>
      <c r="AH4" s="12"/>
      <c r="AI4" s="12"/>
      <c r="AJ4" s="12"/>
      <c r="AK4" s="12"/>
      <c r="AL4" s="12"/>
      <c r="AM4" s="12"/>
      <c r="AN4" s="29"/>
    </row>
    <row r="5" spans="1:44" x14ac:dyDescent="0.25">
      <c r="A5" s="54"/>
      <c r="B5" s="18"/>
      <c r="C5" s="18"/>
      <c r="D5" s="18"/>
      <c r="E5" s="20"/>
      <c r="F5" s="20"/>
      <c r="G5" s="20"/>
      <c r="H5" s="20"/>
      <c r="I5" s="20"/>
      <c r="J5" s="20"/>
      <c r="K5" s="20"/>
      <c r="L5" s="20"/>
      <c r="M5" s="19"/>
      <c r="N5" s="18"/>
      <c r="O5" s="59"/>
      <c r="P5" s="19"/>
      <c r="Q5" s="21"/>
      <c r="R5" s="21"/>
      <c r="S5" s="21"/>
      <c r="T5" s="21"/>
      <c r="U5" s="22"/>
      <c r="V5" s="18"/>
      <c r="W5" s="18"/>
      <c r="X5" s="18"/>
      <c r="Y5" s="19"/>
      <c r="Z5" s="12"/>
      <c r="AA5" s="12"/>
      <c r="AB5" s="12"/>
      <c r="AC5" s="12"/>
      <c r="AD5" s="12"/>
      <c r="AE5" s="12"/>
      <c r="AF5" s="12"/>
      <c r="AG5" s="12"/>
      <c r="AH5" s="12"/>
      <c r="AI5" s="12"/>
      <c r="AJ5" s="12"/>
      <c r="AK5" s="12"/>
      <c r="AL5" s="12"/>
      <c r="AM5" s="12"/>
      <c r="AN5" s="29"/>
    </row>
    <row r="6" spans="1:44" x14ac:dyDescent="0.25">
      <c r="A6" s="63"/>
      <c r="B6" s="18"/>
      <c r="C6" s="24"/>
      <c r="D6" s="18"/>
      <c r="E6" s="18"/>
      <c r="F6" s="18"/>
      <c r="G6" s="18"/>
      <c r="H6" s="18"/>
      <c r="I6" s="18"/>
      <c r="J6" s="18"/>
      <c r="K6" s="12"/>
      <c r="L6" s="18"/>
      <c r="M6" s="19"/>
      <c r="N6" s="18"/>
      <c r="O6" s="59"/>
      <c r="P6" s="19"/>
      <c r="Q6" s="21"/>
      <c r="R6" s="21"/>
      <c r="S6" s="21"/>
      <c r="T6" s="21"/>
      <c r="U6" s="22" t="s">
        <v>2</v>
      </c>
      <c r="V6" s="18"/>
      <c r="W6" s="18"/>
      <c r="X6" s="12"/>
      <c r="Y6" s="10"/>
      <c r="Z6" s="12"/>
      <c r="AA6" s="12"/>
      <c r="AB6" s="12"/>
      <c r="AC6" s="12"/>
      <c r="AD6" s="12"/>
      <c r="AE6" s="12"/>
      <c r="AF6" s="12"/>
      <c r="AG6" s="12"/>
      <c r="AH6" s="12"/>
      <c r="AI6" s="12"/>
      <c r="AJ6" s="12"/>
      <c r="AK6" s="12"/>
      <c r="AL6" s="12"/>
      <c r="AM6" s="12"/>
      <c r="AN6" s="29"/>
    </row>
    <row r="7" spans="1:44" ht="51" x14ac:dyDescent="0.2">
      <c r="A7" s="563" t="s">
        <v>3</v>
      </c>
      <c r="B7" s="561" t="s">
        <v>4</v>
      </c>
      <c r="C7" s="561" t="s">
        <v>5</v>
      </c>
      <c r="D7" s="2" t="s">
        <v>6</v>
      </c>
      <c r="E7" s="2"/>
      <c r="F7" s="2" t="s">
        <v>7</v>
      </c>
      <c r="G7" s="2"/>
      <c r="H7" s="2"/>
      <c r="I7" s="561" t="s">
        <v>8</v>
      </c>
      <c r="J7" s="560" t="s">
        <v>9</v>
      </c>
      <c r="K7" s="560"/>
      <c r="L7" s="560"/>
      <c r="M7" s="562" t="s">
        <v>10</v>
      </c>
      <c r="N7" s="561" t="s">
        <v>11</v>
      </c>
      <c r="O7" s="563" t="s">
        <v>12</v>
      </c>
      <c r="P7" s="562" t="s">
        <v>13</v>
      </c>
      <c r="Q7" s="25" t="s">
        <v>47</v>
      </c>
      <c r="R7" s="25" t="s">
        <v>44</v>
      </c>
      <c r="S7" s="25" t="s">
        <v>45</v>
      </c>
      <c r="T7" s="25" t="s">
        <v>46</v>
      </c>
      <c r="U7" s="560" t="s">
        <v>14</v>
      </c>
      <c r="V7" s="560"/>
      <c r="W7" s="560"/>
      <c r="X7" s="561" t="s">
        <v>15</v>
      </c>
      <c r="Y7" s="562" t="s">
        <v>16</v>
      </c>
      <c r="Z7" s="555" t="s">
        <v>17</v>
      </c>
      <c r="AA7" s="555"/>
      <c r="AB7" s="555"/>
      <c r="AC7" s="555"/>
      <c r="AD7" s="555"/>
      <c r="AE7" s="555"/>
      <c r="AF7" s="555"/>
      <c r="AG7" s="555"/>
      <c r="AH7" s="555"/>
      <c r="AI7" s="558" t="s">
        <v>18</v>
      </c>
      <c r="AJ7" s="558" t="s">
        <v>19</v>
      </c>
      <c r="AK7" s="558" t="s">
        <v>40</v>
      </c>
      <c r="AL7" s="558" t="s">
        <v>41</v>
      </c>
      <c r="AM7" s="558" t="s">
        <v>42</v>
      </c>
      <c r="AN7" s="559" t="s">
        <v>43</v>
      </c>
      <c r="AO7" s="556" t="s">
        <v>50</v>
      </c>
      <c r="AP7" s="557" t="s">
        <v>51</v>
      </c>
      <c r="AQ7" s="556" t="s">
        <v>52</v>
      </c>
    </row>
    <row r="8" spans="1:44" ht="12.75" x14ac:dyDescent="0.2">
      <c r="A8" s="563"/>
      <c r="B8" s="561"/>
      <c r="C8" s="561"/>
      <c r="D8" s="322" t="s">
        <v>20</v>
      </c>
      <c r="E8" s="322" t="s">
        <v>21</v>
      </c>
      <c r="F8" s="322" t="s">
        <v>22</v>
      </c>
      <c r="G8" s="322" t="s">
        <v>23</v>
      </c>
      <c r="H8" s="322" t="s">
        <v>24</v>
      </c>
      <c r="I8" s="561"/>
      <c r="J8" s="323" t="s">
        <v>25</v>
      </c>
      <c r="K8" s="322" t="s">
        <v>23</v>
      </c>
      <c r="L8" s="322" t="s">
        <v>26</v>
      </c>
      <c r="M8" s="562"/>
      <c r="N8" s="561"/>
      <c r="O8" s="563"/>
      <c r="P8" s="562" t="s">
        <v>27</v>
      </c>
      <c r="Q8" s="25"/>
      <c r="R8" s="25"/>
      <c r="S8" s="25"/>
      <c r="T8" s="25"/>
      <c r="U8" s="322" t="s">
        <v>28</v>
      </c>
      <c r="V8" s="322" t="s">
        <v>29</v>
      </c>
      <c r="W8" s="322" t="s">
        <v>30</v>
      </c>
      <c r="X8" s="561" t="s">
        <v>31</v>
      </c>
      <c r="Y8" s="562" t="s">
        <v>32</v>
      </c>
      <c r="Z8" s="3" t="s">
        <v>33</v>
      </c>
      <c r="AA8" s="4" t="s">
        <v>34</v>
      </c>
      <c r="AB8" s="5" t="s">
        <v>35</v>
      </c>
      <c r="AC8" s="6" t="s">
        <v>36</v>
      </c>
      <c r="AD8" s="7" t="s">
        <v>37</v>
      </c>
      <c r="AE8" s="7" t="s">
        <v>53</v>
      </c>
      <c r="AF8" s="8" t="s">
        <v>38</v>
      </c>
      <c r="AG8" s="8" t="s">
        <v>49</v>
      </c>
      <c r="AH8" s="9" t="s">
        <v>39</v>
      </c>
      <c r="AI8" s="558"/>
      <c r="AJ8" s="558"/>
      <c r="AK8" s="558"/>
      <c r="AL8" s="558"/>
      <c r="AM8" s="558"/>
      <c r="AN8" s="559"/>
      <c r="AO8" s="556"/>
      <c r="AP8" s="557"/>
      <c r="AQ8" s="556"/>
    </row>
    <row r="9" spans="1:44" ht="313.5" customHeight="1" x14ac:dyDescent="0.25">
      <c r="A9" s="325" t="s">
        <v>292</v>
      </c>
      <c r="B9" s="312" t="s">
        <v>311</v>
      </c>
      <c r="C9" s="312"/>
      <c r="D9" s="312" t="s">
        <v>294</v>
      </c>
      <c r="E9" s="322" t="s">
        <v>293</v>
      </c>
      <c r="F9" s="322"/>
      <c r="G9" s="322"/>
      <c r="H9" s="322"/>
      <c r="I9" s="323"/>
      <c r="J9" s="323"/>
      <c r="K9" s="322"/>
      <c r="L9" s="75">
        <v>1909906847.3699999</v>
      </c>
      <c r="M9" s="324"/>
      <c r="N9" s="323"/>
      <c r="O9" s="325"/>
      <c r="P9" s="324"/>
      <c r="Q9" s="25"/>
      <c r="R9" s="25"/>
      <c r="S9" s="25"/>
      <c r="T9" s="25"/>
      <c r="U9" s="322"/>
      <c r="V9" s="322"/>
      <c r="W9" s="322"/>
      <c r="X9" s="323"/>
      <c r="Y9" s="324"/>
      <c r="Z9" s="3"/>
      <c r="AA9" s="4"/>
      <c r="AB9" s="5"/>
      <c r="AC9" s="6"/>
      <c r="AD9" s="7"/>
      <c r="AE9" s="7"/>
      <c r="AF9" s="8"/>
      <c r="AG9" s="8"/>
      <c r="AH9" s="9"/>
      <c r="AI9" s="320"/>
      <c r="AJ9" s="320"/>
      <c r="AK9" s="320"/>
      <c r="AL9" s="320"/>
      <c r="AM9" s="320"/>
      <c r="AN9" s="321"/>
      <c r="AO9" s="318"/>
      <c r="AP9" s="319"/>
      <c r="AQ9" s="318"/>
    </row>
    <row r="10" spans="1:44" ht="101.25" customHeight="1" x14ac:dyDescent="0.25">
      <c r="A10" s="325" t="s">
        <v>295</v>
      </c>
      <c r="B10" s="312" t="s">
        <v>296</v>
      </c>
      <c r="C10" s="312"/>
      <c r="D10" s="312" t="s">
        <v>231</v>
      </c>
      <c r="E10" s="322" t="s">
        <v>297</v>
      </c>
      <c r="F10" s="322"/>
      <c r="G10" s="322"/>
      <c r="H10" s="322"/>
      <c r="I10" s="74">
        <v>40477</v>
      </c>
      <c r="J10" s="323"/>
      <c r="K10" s="322"/>
      <c r="L10" s="75">
        <v>48614334</v>
      </c>
      <c r="M10" s="324"/>
      <c r="N10" s="323"/>
      <c r="O10" s="325"/>
      <c r="P10" s="324"/>
      <c r="Q10" s="25"/>
      <c r="R10" s="25"/>
      <c r="S10" s="25"/>
      <c r="T10" s="25"/>
      <c r="U10" s="322"/>
      <c r="V10" s="322"/>
      <c r="W10" s="322"/>
      <c r="X10" s="323"/>
      <c r="Y10" s="324"/>
      <c r="Z10" s="3"/>
      <c r="AA10" s="4"/>
      <c r="AB10" s="5"/>
      <c r="AC10" s="6"/>
      <c r="AD10" s="7"/>
      <c r="AE10" s="7"/>
      <c r="AF10" s="8"/>
      <c r="AG10" s="8"/>
      <c r="AH10" s="9"/>
      <c r="AI10" s="320"/>
      <c r="AJ10" s="320"/>
      <c r="AK10" s="320"/>
      <c r="AL10" s="320"/>
      <c r="AM10" s="320"/>
      <c r="AN10" s="321"/>
      <c r="AO10" s="318"/>
      <c r="AP10" s="319"/>
      <c r="AQ10" s="318"/>
    </row>
    <row r="11" spans="1:44" ht="72" customHeight="1" x14ac:dyDescent="0.25">
      <c r="A11" s="325" t="s">
        <v>301</v>
      </c>
      <c r="B11" s="312" t="s">
        <v>302</v>
      </c>
      <c r="C11" s="312"/>
      <c r="D11" s="312" t="s">
        <v>149</v>
      </c>
      <c r="E11" s="322" t="s">
        <v>154</v>
      </c>
      <c r="F11" s="322"/>
      <c r="G11" s="322"/>
      <c r="H11" s="322"/>
      <c r="I11" s="74">
        <v>40532</v>
      </c>
      <c r="J11" s="323"/>
      <c r="K11" s="322"/>
      <c r="L11" s="75">
        <v>199999126</v>
      </c>
      <c r="M11" s="324"/>
      <c r="N11" s="323"/>
      <c r="O11" s="325"/>
      <c r="P11" s="324"/>
      <c r="Q11" s="25"/>
      <c r="R11" s="25"/>
      <c r="S11" s="25"/>
      <c r="T11" s="25"/>
      <c r="U11" s="322"/>
      <c r="V11" s="322"/>
      <c r="W11" s="322"/>
      <c r="X11" s="323"/>
      <c r="Y11" s="324"/>
      <c r="Z11" s="3"/>
      <c r="AA11" s="4"/>
      <c r="AB11" s="5"/>
      <c r="AC11" s="6"/>
      <c r="AD11" s="7"/>
      <c r="AE11" s="7"/>
      <c r="AF11" s="8"/>
      <c r="AG11" s="8"/>
      <c r="AH11" s="9"/>
      <c r="AI11" s="320"/>
      <c r="AJ11" s="320"/>
      <c r="AK11" s="320"/>
      <c r="AL11" s="320"/>
      <c r="AM11" s="320"/>
      <c r="AN11" s="321"/>
      <c r="AO11" s="318"/>
      <c r="AP11" s="319"/>
      <c r="AQ11" s="318"/>
    </row>
    <row r="12" spans="1:44" ht="95.25" customHeight="1" x14ac:dyDescent="0.25">
      <c r="A12" s="325" t="s">
        <v>307</v>
      </c>
      <c r="B12" s="312" t="s">
        <v>308</v>
      </c>
      <c r="C12" s="312"/>
      <c r="D12" s="312" t="s">
        <v>309</v>
      </c>
      <c r="E12" s="322" t="s">
        <v>310</v>
      </c>
      <c r="F12" s="322"/>
      <c r="G12" s="322"/>
      <c r="H12" s="322"/>
      <c r="I12" s="74">
        <v>40534</v>
      </c>
      <c r="J12" s="323"/>
      <c r="K12" s="322"/>
      <c r="L12" s="75">
        <v>249468300.05000001</v>
      </c>
      <c r="M12" s="324"/>
      <c r="N12" s="74">
        <v>40546</v>
      </c>
      <c r="O12" s="325"/>
      <c r="P12" s="324"/>
      <c r="Q12" s="25"/>
      <c r="R12" s="25"/>
      <c r="S12" s="25"/>
      <c r="T12" s="25"/>
      <c r="U12" s="322"/>
      <c r="V12" s="322"/>
      <c r="W12" s="322"/>
      <c r="X12" s="323"/>
      <c r="Y12" s="324"/>
      <c r="Z12" s="3"/>
      <c r="AA12" s="4"/>
      <c r="AB12" s="5"/>
      <c r="AC12" s="6"/>
      <c r="AD12" s="7"/>
      <c r="AE12" s="7"/>
      <c r="AF12" s="8"/>
      <c r="AG12" s="8"/>
      <c r="AH12" s="9"/>
      <c r="AI12" s="320"/>
      <c r="AJ12" s="320"/>
      <c r="AK12" s="320"/>
      <c r="AL12" s="320"/>
      <c r="AM12" s="320"/>
      <c r="AN12" s="321"/>
      <c r="AO12" s="318"/>
      <c r="AP12" s="319"/>
      <c r="AQ12" s="318"/>
    </row>
    <row r="13" spans="1:44" ht="96" customHeight="1" x14ac:dyDescent="0.25">
      <c r="A13" s="251" t="s">
        <v>288</v>
      </c>
      <c r="B13" s="312" t="s">
        <v>289</v>
      </c>
      <c r="C13" s="323"/>
      <c r="D13" s="312" t="s">
        <v>290</v>
      </c>
      <c r="E13" s="24" t="s">
        <v>291</v>
      </c>
      <c r="F13" s="72"/>
      <c r="G13" s="73"/>
      <c r="H13" s="75"/>
      <c r="I13" s="74">
        <v>40535</v>
      </c>
      <c r="J13" s="90"/>
      <c r="K13" s="73"/>
      <c r="L13" s="76">
        <v>81816067</v>
      </c>
      <c r="M13" s="77"/>
      <c r="N13" s="74"/>
      <c r="O13" s="325"/>
      <c r="P13" s="78"/>
      <c r="Q13" s="25"/>
      <c r="R13" s="25"/>
      <c r="S13" s="25"/>
      <c r="T13" s="25"/>
      <c r="U13" s="322"/>
      <c r="V13" s="322"/>
      <c r="W13" s="322"/>
      <c r="X13" s="74"/>
      <c r="Y13" s="77"/>
      <c r="Z13" s="80"/>
      <c r="AA13" s="81"/>
      <c r="AB13" s="79"/>
      <c r="AC13" s="82"/>
      <c r="AD13" s="83"/>
      <c r="AE13" s="83"/>
      <c r="AF13" s="84"/>
      <c r="AG13" s="84"/>
      <c r="AH13" s="85"/>
      <c r="AI13" s="87"/>
      <c r="AJ13" s="88"/>
      <c r="AK13" s="89"/>
      <c r="AL13" s="86"/>
      <c r="AM13" s="320"/>
      <c r="AN13" s="321"/>
      <c r="AO13" s="318"/>
      <c r="AP13" s="319"/>
      <c r="AQ13" s="318"/>
    </row>
    <row r="14" spans="1:44" ht="96.75" customHeight="1" x14ac:dyDescent="0.25">
      <c r="A14" s="251" t="s">
        <v>298</v>
      </c>
      <c r="B14" s="71" t="s">
        <v>299</v>
      </c>
      <c r="C14" s="323"/>
      <c r="D14" s="312" t="s">
        <v>123</v>
      </c>
      <c r="E14" s="24" t="s">
        <v>300</v>
      </c>
      <c r="F14" s="72"/>
      <c r="G14" s="73"/>
      <c r="H14" s="75"/>
      <c r="I14" s="74">
        <v>40540</v>
      </c>
      <c r="J14" s="90"/>
      <c r="K14" s="73"/>
      <c r="L14" s="76">
        <v>321800000</v>
      </c>
      <c r="M14" s="77"/>
      <c r="N14" s="74"/>
      <c r="O14" s="325"/>
      <c r="P14" s="78"/>
      <c r="Q14" s="25"/>
      <c r="R14" s="25"/>
      <c r="S14" s="25"/>
      <c r="T14" s="25"/>
      <c r="U14" s="322"/>
      <c r="V14" s="322"/>
      <c r="W14" s="322"/>
      <c r="X14" s="74"/>
      <c r="Y14" s="77"/>
      <c r="Z14" s="80"/>
      <c r="AA14" s="81"/>
      <c r="AB14" s="79"/>
      <c r="AC14" s="82"/>
      <c r="AD14" s="83"/>
      <c r="AE14" s="83"/>
      <c r="AF14" s="84"/>
      <c r="AG14" s="84"/>
      <c r="AH14" s="85"/>
      <c r="AI14" s="87"/>
      <c r="AJ14" s="88"/>
      <c r="AK14" s="89"/>
      <c r="AL14" s="86"/>
      <c r="AM14" s="320"/>
      <c r="AN14" s="321"/>
      <c r="AO14" s="318"/>
      <c r="AP14" s="319"/>
      <c r="AQ14" s="318"/>
    </row>
    <row r="15" spans="1:44" ht="131.25" customHeight="1" x14ac:dyDescent="0.25">
      <c r="A15" s="251" t="s">
        <v>303</v>
      </c>
      <c r="B15" s="71" t="s">
        <v>304</v>
      </c>
      <c r="C15" s="323"/>
      <c r="D15" s="312" t="s">
        <v>305</v>
      </c>
      <c r="E15" s="24" t="s">
        <v>306</v>
      </c>
      <c r="F15" s="72"/>
      <c r="G15" s="73"/>
      <c r="H15" s="75"/>
      <c r="I15" s="74">
        <v>40541</v>
      </c>
      <c r="J15" s="91"/>
      <c r="K15" s="73"/>
      <c r="L15" s="76">
        <v>615792332.72000003</v>
      </c>
      <c r="M15" s="77"/>
      <c r="N15" s="74"/>
      <c r="O15" s="325"/>
      <c r="P15" s="78"/>
      <c r="Q15" s="25"/>
      <c r="R15" s="25"/>
      <c r="S15" s="25"/>
      <c r="T15" s="25"/>
      <c r="U15" s="322"/>
      <c r="V15" s="322"/>
      <c r="W15" s="322"/>
      <c r="X15" s="74"/>
      <c r="Y15" s="77"/>
      <c r="Z15" s="80"/>
      <c r="AA15" s="81"/>
      <c r="AB15" s="79"/>
      <c r="AC15" s="82"/>
      <c r="AD15" s="83"/>
      <c r="AE15" s="83"/>
      <c r="AF15" s="84"/>
      <c r="AG15" s="84"/>
      <c r="AH15" s="85"/>
      <c r="AI15" s="87"/>
      <c r="AJ15" s="88"/>
      <c r="AK15" s="89"/>
      <c r="AL15" s="86"/>
      <c r="AM15" s="320"/>
      <c r="AN15" s="321"/>
      <c r="AO15" s="318"/>
      <c r="AP15" s="319"/>
      <c r="AQ15" s="318"/>
    </row>
    <row r="16" spans="1:44" s="45" customFormat="1" ht="64.5" customHeight="1" x14ac:dyDescent="0.25">
      <c r="A16" s="64"/>
      <c r="B16" s="65"/>
      <c r="C16" s="39"/>
      <c r="D16" s="40"/>
      <c r="E16" s="39"/>
      <c r="F16" s="66"/>
      <c r="G16" s="41"/>
      <c r="H16" s="39"/>
      <c r="I16" s="41"/>
      <c r="J16" s="92"/>
      <c r="K16" s="41"/>
      <c r="L16" s="67"/>
      <c r="M16" s="41"/>
      <c r="N16" s="97"/>
      <c r="O16" s="60"/>
      <c r="P16" s="42"/>
      <c r="Q16" s="43"/>
      <c r="R16" s="43"/>
      <c r="S16" s="43"/>
      <c r="T16" s="43"/>
      <c r="U16" s="39"/>
      <c r="V16" s="39"/>
      <c r="W16" s="39"/>
      <c r="X16" s="41"/>
      <c r="Y16" s="41"/>
      <c r="Z16" s="67"/>
      <c r="AA16" s="39"/>
      <c r="AB16" s="39"/>
      <c r="AC16" s="39"/>
      <c r="AD16" s="39"/>
      <c r="AE16" s="39"/>
      <c r="AF16" s="39"/>
      <c r="AG16" s="39"/>
      <c r="AH16" s="39"/>
      <c r="AI16" s="39"/>
      <c r="AJ16" s="39"/>
      <c r="AK16" s="39"/>
      <c r="AL16" s="39"/>
      <c r="AM16" s="50"/>
      <c r="AN16" s="39"/>
      <c r="AO16" s="30"/>
      <c r="AP16" s="31"/>
      <c r="AQ16" s="30"/>
      <c r="AR16" s="44"/>
    </row>
    <row r="17" spans="12:21" ht="18" x14ac:dyDescent="0.25">
      <c r="L17" s="313"/>
      <c r="M17" s="313"/>
      <c r="N17" s="313"/>
      <c r="O17" s="314"/>
      <c r="P17" s="315"/>
      <c r="Q17" s="316"/>
      <c r="R17" s="316"/>
      <c r="S17" s="316"/>
      <c r="T17" s="316"/>
      <c r="U17" s="313"/>
    </row>
    <row r="18" spans="12:21" ht="18" x14ac:dyDescent="0.25">
      <c r="L18" s="313"/>
      <c r="M18" s="313"/>
      <c r="N18" s="313"/>
      <c r="O18" s="314"/>
      <c r="P18" s="315"/>
      <c r="Q18" s="316"/>
      <c r="R18" s="316"/>
      <c r="S18" s="316"/>
      <c r="T18" s="316"/>
      <c r="U18" s="313"/>
    </row>
    <row r="19" spans="12:21" ht="18" x14ac:dyDescent="0.25">
      <c r="L19" s="313"/>
      <c r="M19" s="313"/>
      <c r="N19" s="313"/>
      <c r="O19" s="314"/>
      <c r="P19" s="315"/>
      <c r="Q19" s="316"/>
      <c r="R19" s="316"/>
      <c r="S19" s="316"/>
      <c r="T19" s="316"/>
      <c r="U19" s="313"/>
    </row>
    <row r="20" spans="12:21" ht="18" x14ac:dyDescent="0.25">
      <c r="L20" s="313"/>
      <c r="M20" s="313"/>
      <c r="N20" s="313"/>
      <c r="O20" s="314"/>
      <c r="P20" s="315"/>
      <c r="Q20" s="316"/>
      <c r="R20" s="316"/>
      <c r="S20" s="316"/>
      <c r="T20" s="316"/>
      <c r="U20" s="313"/>
    </row>
    <row r="21" spans="12:21" ht="18" x14ac:dyDescent="0.25">
      <c r="L21" s="313"/>
      <c r="M21" s="313"/>
      <c r="N21" s="313"/>
      <c r="O21" s="314"/>
      <c r="P21" s="315"/>
      <c r="Q21" s="316"/>
      <c r="R21" s="316"/>
      <c r="S21" s="316"/>
      <c r="T21" s="316"/>
      <c r="U21" s="313"/>
    </row>
    <row r="22" spans="12:21" ht="18" x14ac:dyDescent="0.25">
      <c r="L22" s="313"/>
      <c r="M22" s="313"/>
      <c r="N22" s="313"/>
      <c r="O22" s="314"/>
      <c r="P22" s="315"/>
      <c r="Q22" s="316"/>
      <c r="R22" s="316"/>
      <c r="S22" s="316"/>
      <c r="T22" s="316"/>
      <c r="U22" s="313"/>
    </row>
    <row r="23" spans="12:21" ht="18" x14ac:dyDescent="0.25">
      <c r="L23" s="313"/>
      <c r="M23" s="313"/>
      <c r="N23" s="313"/>
      <c r="O23" s="314"/>
      <c r="P23" s="315"/>
      <c r="Q23" s="316"/>
      <c r="R23" s="316"/>
      <c r="S23" s="316"/>
      <c r="T23" s="316"/>
      <c r="U23" s="313"/>
    </row>
    <row r="24" spans="12:21" ht="18" x14ac:dyDescent="0.25">
      <c r="L24" s="313"/>
      <c r="M24" s="313"/>
      <c r="N24" s="313"/>
      <c r="O24" s="314"/>
      <c r="P24" s="315"/>
      <c r="Q24" s="316"/>
      <c r="R24" s="316"/>
      <c r="S24" s="316"/>
      <c r="T24" s="316"/>
      <c r="U24" s="313"/>
    </row>
    <row r="25" spans="12:21" ht="18" x14ac:dyDescent="0.25">
      <c r="L25" s="313"/>
      <c r="M25" s="313"/>
      <c r="N25" s="313"/>
      <c r="O25" s="314"/>
      <c r="P25" s="315"/>
      <c r="Q25" s="316"/>
      <c r="R25" s="316"/>
      <c r="S25" s="316"/>
      <c r="T25" s="316"/>
      <c r="U25" s="313"/>
    </row>
    <row r="26" spans="12:21" ht="18" x14ac:dyDescent="0.25">
      <c r="L26" s="313"/>
      <c r="M26" s="313"/>
      <c r="N26" s="313"/>
      <c r="O26" s="314"/>
      <c r="P26" s="315"/>
      <c r="Q26" s="316"/>
      <c r="R26" s="316"/>
      <c r="S26" s="316"/>
      <c r="T26" s="316"/>
      <c r="U26" s="313"/>
    </row>
    <row r="27" spans="12:21" ht="18" x14ac:dyDescent="0.25">
      <c r="L27" s="313"/>
      <c r="M27" s="313"/>
      <c r="N27" s="313"/>
      <c r="O27" s="314"/>
      <c r="P27" s="315"/>
      <c r="Q27" s="316"/>
      <c r="R27" s="316"/>
      <c r="S27" s="316"/>
      <c r="T27" s="316"/>
      <c r="U27" s="313"/>
    </row>
    <row r="28" spans="12:21" ht="18" x14ac:dyDescent="0.25">
      <c r="L28" s="313"/>
      <c r="M28" s="313"/>
      <c r="N28" s="313"/>
      <c r="O28" s="314"/>
      <c r="P28" s="315"/>
      <c r="Q28" s="316"/>
      <c r="R28" s="316"/>
      <c r="S28" s="316"/>
      <c r="T28" s="316"/>
      <c r="U28" s="313"/>
    </row>
    <row r="29" spans="12:21" ht="18" x14ac:dyDescent="0.25">
      <c r="L29" s="313"/>
      <c r="M29" s="313"/>
      <c r="N29" s="313"/>
      <c r="O29" s="314"/>
      <c r="P29" s="315"/>
      <c r="Q29" s="316"/>
      <c r="R29" s="316"/>
      <c r="S29" s="316"/>
      <c r="T29" s="316"/>
      <c r="U29" s="313"/>
    </row>
    <row r="30" spans="12:21" ht="18" x14ac:dyDescent="0.25">
      <c r="L30" s="313"/>
      <c r="M30" s="313"/>
      <c r="N30" s="313"/>
      <c r="O30" s="314"/>
      <c r="P30" s="315"/>
      <c r="Q30" s="316"/>
      <c r="R30" s="316"/>
      <c r="S30" s="316"/>
      <c r="T30" s="316"/>
      <c r="U30" s="313"/>
    </row>
    <row r="31" spans="12:21" ht="18" x14ac:dyDescent="0.25">
      <c r="L31" s="313"/>
      <c r="M31" s="313"/>
      <c r="N31" s="313"/>
      <c r="O31" s="314"/>
      <c r="P31" s="315"/>
      <c r="Q31" s="316"/>
      <c r="R31" s="316"/>
      <c r="S31" s="316"/>
      <c r="T31" s="316"/>
      <c r="U31" s="313"/>
    </row>
    <row r="32" spans="12:21" ht="18" x14ac:dyDescent="0.25">
      <c r="L32" s="313"/>
      <c r="M32" s="313"/>
      <c r="N32" s="313"/>
      <c r="O32" s="314"/>
      <c r="P32" s="315"/>
      <c r="Q32" s="316"/>
      <c r="R32" s="316"/>
      <c r="S32" s="316"/>
      <c r="T32" s="316"/>
      <c r="U32" s="313"/>
    </row>
    <row r="33" spans="12:44" ht="18" x14ac:dyDescent="0.25">
      <c r="L33" s="313"/>
      <c r="M33" s="313"/>
      <c r="N33" s="313"/>
      <c r="O33" s="314"/>
      <c r="P33" s="315"/>
      <c r="Q33" s="316"/>
      <c r="R33" s="316"/>
      <c r="S33" s="316"/>
      <c r="T33" s="316"/>
      <c r="U33" s="313"/>
    </row>
    <row r="34" spans="12:44" ht="18" x14ac:dyDescent="0.25">
      <c r="L34" s="313"/>
      <c r="M34" s="313"/>
      <c r="N34" s="313"/>
      <c r="O34" s="314"/>
      <c r="P34" s="315"/>
      <c r="Q34" s="316"/>
      <c r="R34" s="316"/>
      <c r="S34" s="316"/>
      <c r="T34" s="316"/>
      <c r="U34" s="313"/>
    </row>
    <row r="35" spans="12:44" ht="18" x14ac:dyDescent="0.25">
      <c r="L35" s="313"/>
      <c r="M35" s="313"/>
      <c r="N35" s="313"/>
      <c r="O35" s="314"/>
      <c r="P35" s="315"/>
      <c r="Q35" s="316"/>
      <c r="R35" s="316"/>
      <c r="S35" s="316"/>
      <c r="T35" s="316"/>
      <c r="U35" s="313"/>
    </row>
    <row r="36" spans="12:44" ht="18" x14ac:dyDescent="0.25">
      <c r="L36" s="313"/>
      <c r="M36" s="313"/>
      <c r="N36" s="313"/>
      <c r="O36" s="314"/>
      <c r="P36" s="315"/>
      <c r="Q36" s="316"/>
      <c r="R36" s="316"/>
      <c r="S36" s="316"/>
      <c r="T36" s="316"/>
      <c r="U36" s="313"/>
    </row>
    <row r="37" spans="12:44" ht="18" x14ac:dyDescent="0.25">
      <c r="L37" s="313"/>
      <c r="M37" s="313"/>
      <c r="N37" s="313"/>
      <c r="O37" s="314"/>
      <c r="P37" s="315"/>
      <c r="Q37" s="316"/>
      <c r="R37" s="316"/>
      <c r="S37" s="316"/>
      <c r="T37" s="316"/>
      <c r="U37" s="313"/>
    </row>
    <row r="38" spans="12:44" ht="18" x14ac:dyDescent="0.25">
      <c r="L38" s="313"/>
      <c r="M38" s="313"/>
      <c r="N38" s="313"/>
      <c r="O38" s="314"/>
      <c r="P38" s="315"/>
      <c r="Q38" s="316"/>
      <c r="R38" s="316"/>
      <c r="S38" s="316"/>
      <c r="T38" s="316"/>
      <c r="U38" s="313"/>
    </row>
    <row r="39" spans="12:44" ht="18" x14ac:dyDescent="0.25">
      <c r="L39" s="313"/>
      <c r="M39" s="313"/>
      <c r="N39" s="313"/>
      <c r="O39" s="314"/>
      <c r="P39" s="315"/>
      <c r="Q39" s="316"/>
      <c r="R39" s="316"/>
      <c r="S39" s="316"/>
      <c r="T39" s="316"/>
      <c r="U39" s="313"/>
    </row>
    <row r="40" spans="12:44" ht="18" x14ac:dyDescent="0.25">
      <c r="L40" s="313"/>
      <c r="M40" s="313"/>
      <c r="N40" s="313"/>
      <c r="O40" s="314"/>
      <c r="P40" s="315"/>
      <c r="Q40" s="316"/>
      <c r="R40" s="316"/>
      <c r="S40" s="316"/>
      <c r="T40" s="316"/>
      <c r="U40" s="313"/>
    </row>
    <row r="41" spans="12:44" ht="18" x14ac:dyDescent="0.25">
      <c r="L41" s="313"/>
      <c r="M41" s="313"/>
      <c r="N41" s="313"/>
      <c r="O41" s="314"/>
      <c r="P41" s="315"/>
      <c r="Q41" s="316"/>
      <c r="R41" s="316"/>
      <c r="S41" s="316"/>
      <c r="T41" s="316"/>
      <c r="U41" s="313"/>
    </row>
    <row r="42" spans="12:44" s="14" customFormat="1" ht="18" x14ac:dyDescent="0.25">
      <c r="L42" s="313"/>
      <c r="M42" s="313"/>
      <c r="N42" s="313"/>
      <c r="O42" s="314"/>
      <c r="P42" s="315"/>
      <c r="Q42" s="316"/>
      <c r="R42" s="316"/>
      <c r="S42" s="316"/>
      <c r="T42" s="316"/>
      <c r="U42" s="313"/>
      <c r="AO42" s="30"/>
      <c r="AP42" s="31"/>
      <c r="AQ42" s="30"/>
      <c r="AR42" s="326"/>
    </row>
    <row r="43" spans="12:44" s="14" customFormat="1" ht="18" x14ac:dyDescent="0.25">
      <c r="L43" s="313"/>
      <c r="M43" s="313"/>
      <c r="N43" s="313"/>
      <c r="O43" s="314"/>
      <c r="P43" s="315"/>
      <c r="Q43" s="316"/>
      <c r="R43" s="316"/>
      <c r="S43" s="316"/>
      <c r="T43" s="316"/>
      <c r="U43" s="313"/>
      <c r="AO43" s="30"/>
      <c r="AP43" s="31"/>
      <c r="AQ43" s="30"/>
      <c r="AR43" s="326"/>
    </row>
    <row r="44" spans="12:44" s="14" customFormat="1" ht="18" x14ac:dyDescent="0.25">
      <c r="L44" s="313"/>
      <c r="M44" s="313"/>
      <c r="N44" s="313"/>
      <c r="O44" s="314"/>
      <c r="P44" s="315"/>
      <c r="Q44" s="316"/>
      <c r="R44" s="316"/>
      <c r="S44" s="316"/>
      <c r="T44" s="316"/>
      <c r="U44" s="313"/>
      <c r="AO44" s="30"/>
      <c r="AP44" s="31"/>
      <c r="AQ44" s="30"/>
      <c r="AR44" s="326"/>
    </row>
    <row r="45" spans="12:44" s="14" customFormat="1" ht="18" x14ac:dyDescent="0.25">
      <c r="L45" s="313"/>
      <c r="M45" s="313"/>
      <c r="N45" s="313"/>
      <c r="O45" s="314"/>
      <c r="P45" s="315"/>
      <c r="Q45" s="316"/>
      <c r="R45" s="316"/>
      <c r="S45" s="316"/>
      <c r="T45" s="316"/>
      <c r="U45" s="313"/>
      <c r="AO45" s="30"/>
      <c r="AP45" s="31"/>
      <c r="AQ45" s="30"/>
      <c r="AR45" s="326"/>
    </row>
    <row r="46" spans="12:44" s="14" customFormat="1" ht="18" x14ac:dyDescent="0.25">
      <c r="L46" s="313"/>
      <c r="M46" s="313"/>
      <c r="N46" s="313"/>
      <c r="O46" s="314"/>
      <c r="P46" s="315"/>
      <c r="Q46" s="316"/>
      <c r="R46" s="316"/>
      <c r="S46" s="316"/>
      <c r="T46" s="316"/>
      <c r="U46" s="313"/>
      <c r="AO46" s="30"/>
      <c r="AP46" s="31"/>
      <c r="AQ46" s="30"/>
      <c r="AR46" s="326"/>
    </row>
    <row r="47" spans="12:44" s="14" customFormat="1" ht="18" x14ac:dyDescent="0.25">
      <c r="L47" s="313"/>
      <c r="M47" s="313"/>
      <c r="N47" s="313"/>
      <c r="O47" s="314"/>
      <c r="P47" s="315"/>
      <c r="Q47" s="316"/>
      <c r="R47" s="316"/>
      <c r="S47" s="316"/>
      <c r="T47" s="316"/>
      <c r="U47" s="313"/>
      <c r="AO47" s="30"/>
      <c r="AP47" s="31"/>
      <c r="AQ47" s="30"/>
      <c r="AR47" s="326"/>
    </row>
    <row r="48" spans="12:44" s="14" customFormat="1" ht="18" x14ac:dyDescent="0.25">
      <c r="L48" s="313"/>
      <c r="M48" s="313"/>
      <c r="N48" s="313"/>
      <c r="O48" s="314"/>
      <c r="P48" s="317"/>
      <c r="Q48" s="316"/>
      <c r="R48" s="316"/>
      <c r="S48" s="316"/>
      <c r="T48" s="316"/>
      <c r="U48" s="313"/>
      <c r="AO48" s="30"/>
      <c r="AP48" s="31"/>
      <c r="AQ48" s="30"/>
      <c r="AR48" s="326"/>
    </row>
    <row r="49" spans="8:44" s="14" customFormat="1" ht="18" x14ac:dyDescent="0.25">
      <c r="L49" s="313"/>
      <c r="M49" s="313"/>
      <c r="N49" s="313"/>
      <c r="O49" s="314"/>
      <c r="P49" s="315"/>
      <c r="Q49" s="316"/>
      <c r="R49" s="316"/>
      <c r="S49" s="316"/>
      <c r="T49" s="316"/>
      <c r="U49" s="313"/>
      <c r="AO49" s="30"/>
      <c r="AP49" s="31"/>
      <c r="AQ49" s="30"/>
      <c r="AR49" s="326"/>
    </row>
    <row r="50" spans="8:44" s="14" customFormat="1" ht="18" x14ac:dyDescent="0.25">
      <c r="L50" s="313"/>
      <c r="M50" s="313"/>
      <c r="N50" s="313"/>
      <c r="O50" s="314"/>
      <c r="P50" s="315"/>
      <c r="Q50" s="316"/>
      <c r="R50" s="316"/>
      <c r="S50" s="316"/>
      <c r="T50" s="316"/>
      <c r="U50" s="313"/>
      <c r="AO50" s="30"/>
      <c r="AP50" s="31"/>
      <c r="AQ50" s="30"/>
      <c r="AR50" s="326"/>
    </row>
    <row r="51" spans="8:44" s="14" customFormat="1" ht="18" x14ac:dyDescent="0.25">
      <c r="L51" s="313"/>
      <c r="M51" s="313"/>
      <c r="N51" s="313"/>
      <c r="O51" s="314"/>
      <c r="P51" s="315"/>
      <c r="Q51" s="316"/>
      <c r="R51" s="316"/>
      <c r="S51" s="316"/>
      <c r="T51" s="316"/>
      <c r="U51" s="313"/>
      <c r="AO51" s="30"/>
      <c r="AP51" s="31"/>
      <c r="AQ51" s="30"/>
      <c r="AR51" s="326"/>
    </row>
    <row r="52" spans="8:44" s="14" customFormat="1" ht="18" x14ac:dyDescent="0.25">
      <c r="L52" s="313"/>
      <c r="M52" s="313"/>
      <c r="N52" s="313"/>
      <c r="O52" s="314"/>
      <c r="P52" s="315"/>
      <c r="Q52" s="316"/>
      <c r="R52" s="316"/>
      <c r="S52" s="316"/>
      <c r="T52" s="316"/>
      <c r="U52" s="313"/>
      <c r="AO52" s="30"/>
      <c r="AP52" s="31"/>
      <c r="AQ52" s="30"/>
      <c r="AR52" s="326"/>
    </row>
    <row r="53" spans="8:44" s="14" customFormat="1" ht="18" x14ac:dyDescent="0.25">
      <c r="L53" s="313"/>
      <c r="M53" s="313"/>
      <c r="N53" s="313"/>
      <c r="O53" s="314"/>
      <c r="P53" s="315"/>
      <c r="Q53" s="316"/>
      <c r="R53" s="316"/>
      <c r="S53" s="316"/>
      <c r="T53" s="316"/>
      <c r="U53" s="313"/>
      <c r="AO53" s="30"/>
      <c r="AP53" s="31"/>
      <c r="AQ53" s="30"/>
      <c r="AR53" s="326"/>
    </row>
    <row r="54" spans="8:44" s="14" customFormat="1" ht="18" x14ac:dyDescent="0.25">
      <c r="H54" s="14">
        <v>129481854</v>
      </c>
      <c r="I54" s="14">
        <f>H54/2</f>
        <v>64740927</v>
      </c>
      <c r="L54" s="313"/>
      <c r="M54" s="313"/>
      <c r="N54" s="313"/>
      <c r="O54" s="314"/>
      <c r="P54" s="315"/>
      <c r="Q54" s="316"/>
      <c r="R54" s="316"/>
      <c r="S54" s="316"/>
      <c r="T54" s="316"/>
      <c r="U54" s="313"/>
      <c r="AO54" s="30"/>
      <c r="AP54" s="31"/>
      <c r="AQ54" s="30"/>
      <c r="AR54" s="326"/>
    </row>
    <row r="55" spans="8:44" s="14" customFormat="1" ht="18" x14ac:dyDescent="0.25">
      <c r="I55" s="14">
        <v>5099943</v>
      </c>
      <c r="L55" s="313"/>
      <c r="M55" s="313"/>
      <c r="N55" s="313"/>
      <c r="O55" s="314"/>
      <c r="P55" s="315"/>
      <c r="Q55" s="316"/>
      <c r="R55" s="316"/>
      <c r="S55" s="316"/>
      <c r="T55" s="316"/>
      <c r="U55" s="313"/>
      <c r="AO55" s="30"/>
      <c r="AP55" s="31"/>
      <c r="AQ55" s="30"/>
      <c r="AR55" s="326"/>
    </row>
    <row r="56" spans="8:44" s="14" customFormat="1" ht="18" x14ac:dyDescent="0.25">
      <c r="I56" s="14">
        <f>SUM(I54:I55)</f>
        <v>69840870</v>
      </c>
      <c r="L56" s="313"/>
      <c r="M56" s="313"/>
      <c r="N56" s="313"/>
      <c r="O56" s="314"/>
      <c r="P56" s="315"/>
      <c r="Q56" s="316"/>
      <c r="R56" s="316"/>
      <c r="S56" s="316"/>
      <c r="T56" s="316"/>
      <c r="U56" s="313"/>
      <c r="AO56" s="30"/>
      <c r="AP56" s="31"/>
      <c r="AQ56" s="30"/>
      <c r="AR56" s="326"/>
    </row>
    <row r="57" spans="8:44" s="14" customFormat="1" ht="18" x14ac:dyDescent="0.25">
      <c r="L57" s="313"/>
      <c r="M57" s="313"/>
      <c r="N57" s="313"/>
      <c r="O57" s="314"/>
      <c r="P57" s="315"/>
      <c r="Q57" s="316"/>
      <c r="R57" s="316"/>
      <c r="S57" s="316"/>
      <c r="T57" s="316"/>
      <c r="U57" s="313"/>
      <c r="AO57" s="30"/>
      <c r="AP57" s="31"/>
      <c r="AQ57" s="30"/>
      <c r="AR57" s="326"/>
    </row>
    <row r="58" spans="8:44" s="14" customFormat="1" ht="18" x14ac:dyDescent="0.25">
      <c r="L58" s="313"/>
      <c r="M58" s="313"/>
      <c r="N58" s="313"/>
      <c r="O58" s="314"/>
      <c r="P58" s="315"/>
      <c r="Q58" s="316"/>
      <c r="R58" s="316"/>
      <c r="S58" s="316"/>
      <c r="T58" s="316"/>
      <c r="U58" s="313"/>
      <c r="AO58" s="30"/>
      <c r="AP58" s="31"/>
      <c r="AQ58" s="30"/>
      <c r="AR58" s="326"/>
    </row>
    <row r="59" spans="8:44" s="14" customFormat="1" ht="18" x14ac:dyDescent="0.25">
      <c r="L59" s="313"/>
      <c r="M59" s="313"/>
      <c r="N59" s="313"/>
      <c r="O59" s="314"/>
      <c r="P59" s="315"/>
      <c r="Q59" s="316"/>
      <c r="R59" s="316"/>
      <c r="S59" s="316"/>
      <c r="T59" s="316"/>
      <c r="U59" s="313"/>
      <c r="AO59" s="30"/>
      <c r="AP59" s="31"/>
      <c r="AQ59" s="30"/>
      <c r="AR59" s="326"/>
    </row>
    <row r="60" spans="8:44" s="14" customFormat="1" ht="18" x14ac:dyDescent="0.25">
      <c r="L60" s="313"/>
      <c r="M60" s="313"/>
      <c r="N60" s="313"/>
      <c r="O60" s="314"/>
      <c r="P60" s="315"/>
      <c r="Q60" s="316"/>
      <c r="R60" s="316"/>
      <c r="S60" s="316"/>
      <c r="T60" s="316"/>
      <c r="U60" s="313"/>
      <c r="AO60" s="30"/>
      <c r="AP60" s="31"/>
      <c r="AQ60" s="30"/>
      <c r="AR60" s="326"/>
    </row>
    <row r="61" spans="8:44" s="14" customFormat="1" ht="18" x14ac:dyDescent="0.25">
      <c r="L61" s="313"/>
      <c r="M61" s="313"/>
      <c r="N61" s="313"/>
      <c r="O61" s="314"/>
      <c r="P61" s="315"/>
      <c r="Q61" s="316"/>
      <c r="R61" s="316"/>
      <c r="S61" s="316"/>
      <c r="T61" s="316"/>
      <c r="U61" s="313"/>
      <c r="AO61" s="30"/>
      <c r="AP61" s="31"/>
      <c r="AQ61" s="30"/>
      <c r="AR61" s="326"/>
    </row>
    <row r="62" spans="8:44" s="14" customFormat="1" ht="18" x14ac:dyDescent="0.25">
      <c r="L62" s="313"/>
      <c r="M62" s="313"/>
      <c r="N62" s="313"/>
      <c r="O62" s="314"/>
      <c r="P62" s="315"/>
      <c r="Q62" s="316"/>
      <c r="R62" s="316"/>
      <c r="S62" s="316"/>
      <c r="T62" s="316"/>
      <c r="U62" s="313"/>
      <c r="AO62" s="30"/>
      <c r="AP62" s="31"/>
      <c r="AQ62" s="30"/>
      <c r="AR62" s="326"/>
    </row>
    <row r="63" spans="8:44" s="14" customFormat="1" ht="18" x14ac:dyDescent="0.25">
      <c r="L63" s="313"/>
      <c r="M63" s="313"/>
      <c r="N63" s="313"/>
      <c r="O63" s="314"/>
      <c r="P63" s="315"/>
      <c r="Q63" s="316"/>
      <c r="R63" s="316"/>
      <c r="S63" s="316"/>
      <c r="T63" s="316"/>
      <c r="U63" s="313"/>
      <c r="AO63" s="30"/>
      <c r="AP63" s="31"/>
      <c r="AQ63" s="30"/>
      <c r="AR63" s="326"/>
    </row>
    <row r="64" spans="8:44" s="14" customFormat="1" ht="18" x14ac:dyDescent="0.25">
      <c r="L64" s="313"/>
      <c r="M64" s="313"/>
      <c r="N64" s="313"/>
      <c r="O64" s="314"/>
      <c r="P64" s="315"/>
      <c r="Q64" s="316"/>
      <c r="R64" s="316"/>
      <c r="S64" s="316"/>
      <c r="T64" s="316"/>
      <c r="U64" s="313"/>
      <c r="AO64" s="30"/>
      <c r="AP64" s="31"/>
      <c r="AQ64" s="30"/>
      <c r="AR64" s="326"/>
    </row>
    <row r="65" spans="12:44" s="14" customFormat="1" ht="18" x14ac:dyDescent="0.25">
      <c r="L65" s="313"/>
      <c r="M65" s="313"/>
      <c r="N65" s="313"/>
      <c r="O65" s="314"/>
      <c r="P65" s="315"/>
      <c r="Q65" s="316"/>
      <c r="R65" s="316"/>
      <c r="S65" s="316"/>
      <c r="T65" s="316"/>
      <c r="U65" s="313"/>
      <c r="AO65" s="30"/>
      <c r="AP65" s="31"/>
      <c r="AQ65" s="30"/>
      <c r="AR65" s="326"/>
    </row>
    <row r="66" spans="12:44" s="14" customFormat="1" ht="18" x14ac:dyDescent="0.25">
      <c r="L66" s="313"/>
      <c r="M66" s="313"/>
      <c r="N66" s="313"/>
      <c r="O66" s="314"/>
      <c r="P66" s="315"/>
      <c r="Q66" s="316"/>
      <c r="R66" s="316"/>
      <c r="S66" s="316"/>
      <c r="T66" s="316"/>
      <c r="U66" s="313"/>
      <c r="AO66" s="30"/>
      <c r="AP66" s="31"/>
      <c r="AQ66" s="30"/>
      <c r="AR66" s="326"/>
    </row>
    <row r="67" spans="12:44" s="14" customFormat="1" ht="18" x14ac:dyDescent="0.25">
      <c r="L67" s="313"/>
      <c r="M67" s="313"/>
      <c r="N67" s="313"/>
      <c r="O67" s="314"/>
      <c r="P67" s="315"/>
      <c r="Q67" s="316"/>
      <c r="R67" s="316"/>
      <c r="S67" s="316"/>
      <c r="T67" s="316"/>
      <c r="U67" s="313"/>
      <c r="AO67" s="30"/>
      <c r="AP67" s="31"/>
      <c r="AQ67" s="30"/>
      <c r="AR67" s="326"/>
    </row>
    <row r="68" spans="12:44" s="14" customFormat="1" ht="18" x14ac:dyDescent="0.25">
      <c r="L68" s="313"/>
      <c r="M68" s="313"/>
      <c r="N68" s="313"/>
      <c r="O68" s="314"/>
      <c r="P68" s="315"/>
      <c r="Q68" s="316"/>
      <c r="R68" s="316"/>
      <c r="S68" s="316"/>
      <c r="T68" s="316"/>
      <c r="U68" s="313"/>
      <c r="AO68" s="30"/>
      <c r="AP68" s="31"/>
      <c r="AQ68" s="30"/>
      <c r="AR68" s="326"/>
    </row>
    <row r="69" spans="12:44" ht="18" x14ac:dyDescent="0.25">
      <c r="L69" s="313"/>
      <c r="M69" s="313"/>
      <c r="N69" s="313"/>
      <c r="O69" s="314"/>
      <c r="P69" s="315"/>
      <c r="Q69" s="316"/>
      <c r="R69" s="316"/>
      <c r="S69" s="316"/>
      <c r="T69" s="316"/>
      <c r="U69" s="313"/>
    </row>
    <row r="70" spans="12:44" ht="18" x14ac:dyDescent="0.25">
      <c r="L70" s="313"/>
      <c r="M70" s="313"/>
      <c r="N70" s="313"/>
      <c r="O70" s="314"/>
      <c r="P70" s="315"/>
      <c r="Q70" s="316"/>
      <c r="R70" s="316"/>
      <c r="S70" s="316"/>
      <c r="T70" s="316"/>
      <c r="U70" s="313"/>
    </row>
    <row r="71" spans="12:44" ht="18" x14ac:dyDescent="0.25">
      <c r="L71" s="313"/>
      <c r="M71" s="313"/>
      <c r="N71" s="313"/>
      <c r="O71" s="314"/>
      <c r="P71" s="315"/>
      <c r="Q71" s="316"/>
      <c r="R71" s="316"/>
      <c r="S71" s="316"/>
      <c r="T71" s="316"/>
      <c r="U71" s="313"/>
    </row>
    <row r="72" spans="12:44" ht="18" x14ac:dyDescent="0.25">
      <c r="L72" s="313"/>
      <c r="M72" s="313"/>
      <c r="N72" s="313"/>
      <c r="O72" s="314"/>
      <c r="P72" s="315"/>
      <c r="Q72" s="316"/>
      <c r="R72" s="316"/>
      <c r="S72" s="316"/>
      <c r="T72" s="316"/>
      <c r="U72" s="313"/>
    </row>
    <row r="73" spans="12:44" ht="18" x14ac:dyDescent="0.25">
      <c r="L73" s="313"/>
      <c r="M73" s="313"/>
      <c r="N73" s="313"/>
      <c r="O73" s="314"/>
      <c r="P73" s="315"/>
      <c r="Q73" s="316"/>
      <c r="R73" s="316"/>
      <c r="S73" s="316"/>
      <c r="T73" s="316"/>
      <c r="U73" s="313"/>
    </row>
    <row r="74" spans="12:44" ht="18" x14ac:dyDescent="0.25">
      <c r="L74" s="313"/>
      <c r="M74" s="313"/>
      <c r="N74" s="313"/>
      <c r="O74" s="314"/>
      <c r="P74" s="315"/>
      <c r="Q74" s="316"/>
      <c r="R74" s="316"/>
      <c r="S74" s="316"/>
      <c r="T74" s="316"/>
      <c r="U74" s="313"/>
    </row>
    <row r="75" spans="12:44" ht="18" x14ac:dyDescent="0.25">
      <c r="L75" s="313"/>
      <c r="M75" s="313"/>
      <c r="N75" s="313"/>
      <c r="O75" s="314"/>
      <c r="P75" s="315"/>
      <c r="Q75" s="316"/>
      <c r="R75" s="316"/>
      <c r="S75" s="316"/>
      <c r="T75" s="316"/>
      <c r="U75" s="313"/>
    </row>
    <row r="76" spans="12:44" ht="18" x14ac:dyDescent="0.25">
      <c r="L76" s="313"/>
      <c r="M76" s="313"/>
      <c r="N76" s="313"/>
      <c r="O76" s="314"/>
      <c r="P76" s="315"/>
      <c r="Q76" s="316"/>
      <c r="R76" s="316"/>
      <c r="S76" s="316"/>
      <c r="T76" s="316"/>
      <c r="U76" s="313"/>
    </row>
    <row r="77" spans="12:44" ht="18" x14ac:dyDescent="0.25">
      <c r="L77" s="313"/>
      <c r="M77" s="313"/>
      <c r="N77" s="313"/>
      <c r="O77" s="314"/>
      <c r="P77" s="315"/>
      <c r="Q77" s="316"/>
      <c r="R77" s="316"/>
      <c r="S77" s="316"/>
      <c r="T77" s="316"/>
      <c r="U77" s="313"/>
    </row>
  </sheetData>
  <mergeCells count="24">
    <mergeCell ref="AI7:AI8"/>
    <mergeCell ref="A1:P1"/>
    <mergeCell ref="A2:P2"/>
    <mergeCell ref="A7:A8"/>
    <mergeCell ref="B7:B8"/>
    <mergeCell ref="C7:C8"/>
    <mergeCell ref="I7:I8"/>
    <mergeCell ref="J7:L7"/>
    <mergeCell ref="M7:M8"/>
    <mergeCell ref="N7:N8"/>
    <mergeCell ref="O7:O8"/>
    <mergeCell ref="P7:P8"/>
    <mergeCell ref="U7:W7"/>
    <mergeCell ref="X7:X8"/>
    <mergeCell ref="Y7:Y8"/>
    <mergeCell ref="Z7:AH7"/>
    <mergeCell ref="AP7:AP8"/>
    <mergeCell ref="AQ7:AQ8"/>
    <mergeCell ref="AJ7:AJ8"/>
    <mergeCell ref="AK7:AK8"/>
    <mergeCell ref="AL7:AL8"/>
    <mergeCell ref="AM7:AM8"/>
    <mergeCell ref="AN7:AN8"/>
    <mergeCell ref="AO7:A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110" zoomScaleNormal="110" workbookViewId="0">
      <selection activeCell="E21" sqref="E21"/>
    </sheetView>
  </sheetViews>
  <sheetFormatPr baseColWidth="10" defaultRowHeight="11.25" x14ac:dyDescent="0.2"/>
  <cols>
    <col min="1" max="1" width="7" style="121" customWidth="1"/>
    <col min="2" max="2" width="26.42578125" style="122" customWidth="1"/>
    <col min="3" max="3" width="13.7109375" style="122" customWidth="1"/>
    <col min="4" max="4" width="13.28515625" style="122" customWidth="1"/>
    <col min="5" max="5" width="14.5703125" style="123" customWidth="1"/>
    <col min="6" max="9" width="11.42578125" style="124" hidden="1" customWidth="1"/>
    <col min="10" max="10" width="14" style="122" customWidth="1"/>
    <col min="11" max="16384" width="11.42578125" style="122"/>
  </cols>
  <sheetData>
    <row r="1" spans="1:10" x14ac:dyDescent="0.2">
      <c r="A1" s="151"/>
      <c r="B1" s="152"/>
      <c r="C1" s="152"/>
      <c r="D1" s="152"/>
      <c r="E1" s="153"/>
      <c r="F1" s="154"/>
      <c r="G1" s="154"/>
      <c r="H1" s="154"/>
      <c r="I1" s="154"/>
      <c r="J1" s="145"/>
    </row>
    <row r="2" spans="1:10" x14ac:dyDescent="0.2">
      <c r="A2" s="155"/>
      <c r="B2" s="156"/>
      <c r="C2" s="156"/>
      <c r="D2" s="156"/>
      <c r="E2" s="157"/>
      <c r="F2" s="158"/>
      <c r="G2" s="158"/>
      <c r="H2" s="158"/>
      <c r="I2" s="158"/>
      <c r="J2" s="159"/>
    </row>
    <row r="3" spans="1:10" x14ac:dyDescent="0.2">
      <c r="A3" s="568" t="s">
        <v>159</v>
      </c>
      <c r="B3" s="569"/>
      <c r="C3" s="569"/>
      <c r="D3" s="569"/>
      <c r="E3" s="569"/>
      <c r="F3" s="569"/>
      <c r="G3" s="569"/>
      <c r="H3" s="569"/>
      <c r="I3" s="569"/>
      <c r="J3" s="570"/>
    </row>
    <row r="4" spans="1:10" x14ac:dyDescent="0.2">
      <c r="A4" s="568" t="s">
        <v>160</v>
      </c>
      <c r="B4" s="569"/>
      <c r="C4" s="569"/>
      <c r="D4" s="569"/>
      <c r="E4" s="569"/>
      <c r="F4" s="569"/>
      <c r="G4" s="569"/>
      <c r="H4" s="569"/>
      <c r="I4" s="569"/>
      <c r="J4" s="570"/>
    </row>
    <row r="5" spans="1:10" x14ac:dyDescent="0.2">
      <c r="A5" s="146"/>
      <c r="B5" s="160"/>
      <c r="C5" s="160"/>
      <c r="D5" s="160"/>
      <c r="E5" s="161"/>
      <c r="F5" s="162"/>
      <c r="G5" s="162"/>
      <c r="H5" s="162"/>
      <c r="I5" s="162"/>
      <c r="J5" s="150"/>
    </row>
    <row r="6" spans="1:10" ht="9.75" customHeight="1" x14ac:dyDescent="0.2">
      <c r="A6" s="572" t="s">
        <v>3</v>
      </c>
      <c r="B6" s="573" t="s">
        <v>4</v>
      </c>
      <c r="C6" s="125" t="s">
        <v>6</v>
      </c>
      <c r="D6" s="125"/>
      <c r="E6" s="571" t="s">
        <v>13</v>
      </c>
      <c r="F6" s="126" t="s">
        <v>47</v>
      </c>
      <c r="G6" s="126" t="s">
        <v>44</v>
      </c>
      <c r="H6" s="126" t="s">
        <v>45</v>
      </c>
      <c r="I6" s="126" t="s">
        <v>46</v>
      </c>
      <c r="J6" s="127" t="s">
        <v>161</v>
      </c>
    </row>
    <row r="7" spans="1:10" ht="12.75" customHeight="1" x14ac:dyDescent="0.2">
      <c r="A7" s="572"/>
      <c r="B7" s="573"/>
      <c r="C7" s="127" t="s">
        <v>20</v>
      </c>
      <c r="D7" s="127" t="s">
        <v>21</v>
      </c>
      <c r="E7" s="571" t="s">
        <v>27</v>
      </c>
      <c r="F7" s="126"/>
      <c r="G7" s="126"/>
      <c r="H7" s="126"/>
      <c r="I7" s="126"/>
      <c r="J7" s="127" t="s">
        <v>162</v>
      </c>
    </row>
    <row r="8" spans="1:10" s="123" customFormat="1" ht="71.25" customHeight="1" x14ac:dyDescent="0.2">
      <c r="A8" s="131" t="s">
        <v>65</v>
      </c>
      <c r="B8" s="132" t="s">
        <v>66</v>
      </c>
      <c r="C8" s="132" t="s">
        <v>67</v>
      </c>
      <c r="D8" s="133" t="s">
        <v>68</v>
      </c>
      <c r="E8" s="134">
        <v>730660460</v>
      </c>
      <c r="F8" s="135"/>
      <c r="G8" s="135"/>
      <c r="H8" s="135"/>
      <c r="I8" s="135"/>
      <c r="J8" s="136">
        <v>139998200</v>
      </c>
    </row>
    <row r="9" spans="1:10" s="128" customFormat="1" ht="25.5" customHeight="1" x14ac:dyDescent="0.2">
      <c r="A9" s="137" t="s">
        <v>60</v>
      </c>
      <c r="B9" s="138" t="s">
        <v>61</v>
      </c>
      <c r="C9" s="138" t="s">
        <v>48</v>
      </c>
      <c r="D9" s="130" t="s">
        <v>56</v>
      </c>
      <c r="E9" s="130">
        <v>10452437</v>
      </c>
      <c r="F9" s="130"/>
      <c r="G9" s="130"/>
      <c r="H9" s="130"/>
      <c r="I9" s="130"/>
      <c r="J9" s="130"/>
    </row>
    <row r="10" spans="1:10" s="128" customFormat="1" ht="35.25" customHeight="1" x14ac:dyDescent="0.2">
      <c r="A10" s="139" t="s">
        <v>90</v>
      </c>
      <c r="B10" s="129" t="s">
        <v>82</v>
      </c>
      <c r="C10" s="138" t="s">
        <v>83</v>
      </c>
      <c r="D10" s="130" t="s">
        <v>84</v>
      </c>
      <c r="E10" s="130">
        <v>2934680</v>
      </c>
      <c r="F10" s="130"/>
      <c r="G10" s="130"/>
      <c r="H10" s="130"/>
      <c r="I10" s="130"/>
      <c r="J10" s="130">
        <v>0</v>
      </c>
    </row>
    <row r="11" spans="1:10" s="128" customFormat="1" ht="33.75" x14ac:dyDescent="0.2">
      <c r="A11" s="139" t="s">
        <v>81</v>
      </c>
      <c r="B11" s="129" t="s">
        <v>97</v>
      </c>
      <c r="C11" s="138" t="s">
        <v>91</v>
      </c>
      <c r="D11" s="130" t="s">
        <v>106</v>
      </c>
      <c r="E11" s="130">
        <v>11398764</v>
      </c>
      <c r="F11" s="130"/>
      <c r="G11" s="130"/>
      <c r="H11" s="130"/>
      <c r="I11" s="130"/>
      <c r="J11" s="130"/>
    </row>
    <row r="12" spans="1:10" s="128" customFormat="1" ht="39.75" customHeight="1" x14ac:dyDescent="0.2">
      <c r="A12" s="139" t="s">
        <v>100</v>
      </c>
      <c r="B12" s="129" t="s">
        <v>101</v>
      </c>
      <c r="C12" s="138" t="s">
        <v>102</v>
      </c>
      <c r="D12" s="130" t="s">
        <v>103</v>
      </c>
      <c r="E12" s="130">
        <v>13927876</v>
      </c>
      <c r="F12" s="130"/>
      <c r="G12" s="130"/>
      <c r="H12" s="130"/>
      <c r="I12" s="130"/>
      <c r="J12" s="130"/>
    </row>
    <row r="13" spans="1:10" s="128" customFormat="1" ht="33.75" x14ac:dyDescent="0.2">
      <c r="A13" s="139" t="s">
        <v>112</v>
      </c>
      <c r="B13" s="129" t="s">
        <v>113</v>
      </c>
      <c r="C13" s="138" t="s">
        <v>114</v>
      </c>
      <c r="D13" s="130" t="s">
        <v>115</v>
      </c>
      <c r="E13" s="130">
        <v>6953984</v>
      </c>
      <c r="F13" s="130"/>
      <c r="G13" s="130"/>
      <c r="H13" s="130"/>
      <c r="I13" s="130"/>
      <c r="J13" s="130"/>
    </row>
    <row r="14" spans="1:10" s="128" customFormat="1" ht="39" customHeight="1" x14ac:dyDescent="0.2">
      <c r="A14" s="139" t="s">
        <v>121</v>
      </c>
      <c r="B14" s="129" t="s">
        <v>122</v>
      </c>
      <c r="C14" s="138" t="s">
        <v>123</v>
      </c>
      <c r="D14" s="130" t="s">
        <v>124</v>
      </c>
      <c r="E14" s="130">
        <v>14145084</v>
      </c>
      <c r="F14" s="130"/>
      <c r="G14" s="130"/>
      <c r="H14" s="130"/>
      <c r="I14" s="130"/>
      <c r="J14" s="130"/>
    </row>
    <row r="15" spans="1:10" s="128" customFormat="1" ht="71.25" customHeight="1" x14ac:dyDescent="0.2">
      <c r="A15" s="139" t="s">
        <v>130</v>
      </c>
      <c r="B15" s="129" t="s">
        <v>131</v>
      </c>
      <c r="C15" s="138" t="s">
        <v>132</v>
      </c>
      <c r="D15" s="130" t="s">
        <v>133</v>
      </c>
      <c r="E15" s="130">
        <v>2174793</v>
      </c>
      <c r="F15" s="130"/>
      <c r="G15" s="130"/>
      <c r="H15" s="130"/>
      <c r="I15" s="130"/>
      <c r="J15" s="130"/>
    </row>
    <row r="16" spans="1:10" s="128" customFormat="1" ht="133.5" customHeight="1" x14ac:dyDescent="0.2">
      <c r="A16" s="139" t="s">
        <v>139</v>
      </c>
      <c r="B16" s="140" t="s">
        <v>163</v>
      </c>
      <c r="C16" s="140" t="s">
        <v>149</v>
      </c>
      <c r="D16" s="130" t="s">
        <v>154</v>
      </c>
      <c r="E16" s="130">
        <v>99998178</v>
      </c>
      <c r="F16" s="130"/>
      <c r="G16" s="130"/>
      <c r="H16" s="130"/>
      <c r="I16" s="130"/>
      <c r="J16" s="130"/>
    </row>
    <row r="17" spans="1:10" s="128" customFormat="1" ht="51" customHeight="1" x14ac:dyDescent="0.2">
      <c r="A17" s="139" t="s">
        <v>140</v>
      </c>
      <c r="B17" s="129" t="s">
        <v>141</v>
      </c>
      <c r="C17" s="140" t="s">
        <v>142</v>
      </c>
      <c r="D17" s="130" t="s">
        <v>143</v>
      </c>
      <c r="E17" s="130">
        <v>74982857</v>
      </c>
      <c r="F17" s="130"/>
      <c r="G17" s="130"/>
      <c r="H17" s="130"/>
      <c r="I17" s="130"/>
      <c r="J17" s="130"/>
    </row>
    <row r="18" spans="1:10" x14ac:dyDescent="0.2">
      <c r="A18" s="141" t="s">
        <v>164</v>
      </c>
      <c r="B18" s="142"/>
      <c r="C18" s="142"/>
      <c r="D18" s="142"/>
      <c r="E18" s="143"/>
      <c r="F18" s="144"/>
      <c r="G18" s="144"/>
      <c r="H18" s="144"/>
      <c r="I18" s="144"/>
      <c r="J18" s="145"/>
    </row>
    <row r="19" spans="1:10" x14ac:dyDescent="0.2">
      <c r="A19" s="163"/>
      <c r="B19" s="164"/>
      <c r="C19" s="164"/>
      <c r="D19" s="164"/>
      <c r="E19" s="165"/>
      <c r="F19" s="166"/>
      <c r="G19" s="166"/>
      <c r="H19" s="166"/>
      <c r="I19" s="166"/>
      <c r="J19" s="159"/>
    </row>
    <row r="20" spans="1:10" x14ac:dyDescent="0.2">
      <c r="A20" s="163"/>
      <c r="B20" s="164"/>
      <c r="C20" s="164"/>
      <c r="D20" s="164"/>
      <c r="E20" s="165"/>
      <c r="F20" s="166"/>
      <c r="G20" s="166"/>
      <c r="H20" s="166"/>
      <c r="I20" s="166"/>
      <c r="J20" s="159"/>
    </row>
    <row r="21" spans="1:10" x14ac:dyDescent="0.2">
      <c r="A21" s="163"/>
      <c r="B21" s="164"/>
      <c r="C21" s="164"/>
      <c r="D21" s="164"/>
      <c r="E21" s="165"/>
      <c r="F21" s="166"/>
      <c r="G21" s="166"/>
      <c r="H21" s="166"/>
      <c r="I21" s="166"/>
      <c r="J21" s="159"/>
    </row>
    <row r="22" spans="1:10" x14ac:dyDescent="0.2">
      <c r="A22" s="568" t="s">
        <v>165</v>
      </c>
      <c r="B22" s="569"/>
      <c r="C22" s="569"/>
      <c r="D22" s="569"/>
      <c r="E22" s="569"/>
      <c r="F22" s="569"/>
      <c r="G22" s="569"/>
      <c r="H22" s="569"/>
      <c r="I22" s="569"/>
      <c r="J22" s="570"/>
    </row>
    <row r="23" spans="1:10" x14ac:dyDescent="0.2">
      <c r="A23" s="568" t="s">
        <v>166</v>
      </c>
      <c r="B23" s="569"/>
      <c r="C23" s="569"/>
      <c r="D23" s="569"/>
      <c r="E23" s="569"/>
      <c r="F23" s="569"/>
      <c r="G23" s="569"/>
      <c r="H23" s="569"/>
      <c r="I23" s="569"/>
      <c r="J23" s="570"/>
    </row>
    <row r="24" spans="1:10" x14ac:dyDescent="0.2">
      <c r="A24" s="146"/>
      <c r="B24" s="147"/>
      <c r="C24" s="147"/>
      <c r="D24" s="147"/>
      <c r="E24" s="148"/>
      <c r="F24" s="149"/>
      <c r="G24" s="149"/>
      <c r="H24" s="149"/>
      <c r="I24" s="149"/>
      <c r="J24" s="150"/>
    </row>
  </sheetData>
  <mergeCells count="7">
    <mergeCell ref="A22:J22"/>
    <mergeCell ref="A23:J23"/>
    <mergeCell ref="A3:J3"/>
    <mergeCell ref="A4:J4"/>
    <mergeCell ref="E6:E7"/>
    <mergeCell ref="A6:A7"/>
    <mergeCell ref="B6:B7"/>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60" zoomScaleNormal="60" workbookViewId="0">
      <pane xSplit="4" ySplit="4" topLeftCell="E5" activePane="bottomRight" state="frozen"/>
      <selection pane="topRight" activeCell="F1" sqref="F1"/>
      <selection pane="bottomLeft" activeCell="A9" sqref="A9"/>
      <selection pane="bottomRight" activeCell="C12" sqref="C12"/>
    </sheetView>
  </sheetViews>
  <sheetFormatPr baseColWidth="10" defaultRowHeight="15" x14ac:dyDescent="0.2"/>
  <cols>
    <col min="1" max="1" width="8.5703125" style="209" customWidth="1"/>
    <col min="2" max="2" width="26.7109375" style="193" customWidth="1"/>
    <col min="3" max="3" width="18.7109375" style="193" customWidth="1"/>
    <col min="4" max="4" width="13.5703125" style="193" customWidth="1"/>
    <col min="5" max="5" width="13.7109375" style="193" customWidth="1"/>
    <col min="6" max="6" width="8.5703125" style="193" customWidth="1"/>
    <col min="7" max="7" width="8.85546875" style="210" customWidth="1"/>
    <col min="8" max="8" width="16.85546875" style="193" customWidth="1"/>
    <col min="9" max="12" width="11.42578125" style="193" hidden="1" customWidth="1"/>
    <col min="13" max="13" width="18.28515625" style="193" customWidth="1"/>
    <col min="14" max="14" width="17.5703125" style="193" bestFit="1" customWidth="1"/>
    <col min="15" max="15" width="25.28515625" style="193" customWidth="1"/>
    <col min="16" max="16384" width="11.42578125" style="193"/>
  </cols>
  <sheetData>
    <row r="1" spans="1:14" ht="22.5" customHeight="1" x14ac:dyDescent="0.35">
      <c r="A1" s="574" t="s">
        <v>264</v>
      </c>
      <c r="B1" s="575"/>
      <c r="C1" s="575"/>
      <c r="D1" s="575"/>
      <c r="E1" s="575"/>
      <c r="F1" s="575"/>
      <c r="G1" s="575"/>
      <c r="H1" s="575"/>
      <c r="I1" s="575"/>
      <c r="J1" s="575"/>
      <c r="K1" s="575"/>
      <c r="L1" s="575"/>
      <c r="M1" s="575"/>
    </row>
    <row r="2" spans="1:14" ht="24" customHeight="1" x14ac:dyDescent="0.35">
      <c r="A2" s="576" t="s">
        <v>265</v>
      </c>
      <c r="B2" s="577"/>
      <c r="C2" s="577"/>
      <c r="D2" s="577"/>
      <c r="E2" s="577"/>
      <c r="F2" s="577"/>
      <c r="G2" s="577"/>
      <c r="H2" s="577"/>
      <c r="I2" s="577"/>
      <c r="J2" s="577"/>
      <c r="K2" s="577"/>
      <c r="L2" s="577"/>
      <c r="M2" s="577"/>
    </row>
    <row r="3" spans="1:14" ht="36" customHeight="1" x14ac:dyDescent="0.2">
      <c r="A3" s="579" t="s">
        <v>3</v>
      </c>
      <c r="B3" s="578" t="s">
        <v>4</v>
      </c>
      <c r="C3" s="195" t="s">
        <v>6</v>
      </c>
      <c r="D3" s="195"/>
      <c r="E3" s="578" t="s">
        <v>8</v>
      </c>
      <c r="F3" s="196" t="s">
        <v>259</v>
      </c>
      <c r="G3" s="579" t="s">
        <v>12</v>
      </c>
      <c r="H3" s="578" t="s">
        <v>13</v>
      </c>
      <c r="I3" s="197" t="s">
        <v>47</v>
      </c>
      <c r="J3" s="197" t="s">
        <v>44</v>
      </c>
      <c r="K3" s="197" t="s">
        <v>45</v>
      </c>
      <c r="L3" s="197" t="s">
        <v>46</v>
      </c>
      <c r="M3" s="234" t="s">
        <v>266</v>
      </c>
    </row>
    <row r="4" spans="1:14" ht="12.75" customHeight="1" x14ac:dyDescent="0.2">
      <c r="A4" s="579"/>
      <c r="B4" s="578"/>
      <c r="C4" s="196" t="s">
        <v>20</v>
      </c>
      <c r="D4" s="196" t="s">
        <v>21</v>
      </c>
      <c r="E4" s="578"/>
      <c r="F4" s="197" t="s">
        <v>25</v>
      </c>
      <c r="G4" s="579"/>
      <c r="H4" s="578" t="s">
        <v>27</v>
      </c>
      <c r="I4" s="197"/>
      <c r="J4" s="197"/>
      <c r="K4" s="197"/>
      <c r="L4" s="197"/>
      <c r="M4" s="196"/>
    </row>
    <row r="5" spans="1:14" s="206" customFormat="1" ht="70.5" hidden="1" customHeight="1" x14ac:dyDescent="0.2">
      <c r="A5" s="198" t="s">
        <v>65</v>
      </c>
      <c r="B5" s="199" t="s">
        <v>66</v>
      </c>
      <c r="C5" s="199" t="s">
        <v>67</v>
      </c>
      <c r="D5" s="200" t="s">
        <v>68</v>
      </c>
      <c r="E5" s="201">
        <v>40309</v>
      </c>
      <c r="F5" s="202" t="s">
        <v>76</v>
      </c>
      <c r="G5" s="198" t="s">
        <v>73</v>
      </c>
      <c r="H5" s="203">
        <v>300000000</v>
      </c>
      <c r="I5" s="204"/>
      <c r="J5" s="204"/>
      <c r="K5" s="204"/>
      <c r="L5" s="204"/>
      <c r="M5" s="205">
        <v>0</v>
      </c>
    </row>
    <row r="6" spans="1:14" s="206" customFormat="1" ht="69.75" hidden="1" customHeight="1" x14ac:dyDescent="0.2">
      <c r="A6" s="198" t="s">
        <v>65</v>
      </c>
      <c r="B6" s="199" t="s">
        <v>66</v>
      </c>
      <c r="C6" s="199" t="s">
        <v>67</v>
      </c>
      <c r="D6" s="200" t="s">
        <v>68</v>
      </c>
      <c r="E6" s="201">
        <v>40309</v>
      </c>
      <c r="F6" s="202" t="s">
        <v>77</v>
      </c>
      <c r="G6" s="198" t="s">
        <v>73</v>
      </c>
      <c r="H6" s="203">
        <v>30660460</v>
      </c>
      <c r="I6" s="204"/>
      <c r="J6" s="204"/>
      <c r="K6" s="204"/>
      <c r="L6" s="204"/>
      <c r="M6" s="205">
        <v>0</v>
      </c>
    </row>
    <row r="7" spans="1:14" s="206" customFormat="1" ht="66" hidden="1" customHeight="1" x14ac:dyDescent="0.2">
      <c r="A7" s="198" t="s">
        <v>65</v>
      </c>
      <c r="B7" s="199" t="s">
        <v>66</v>
      </c>
      <c r="C7" s="199" t="s">
        <v>67</v>
      </c>
      <c r="D7" s="200" t="s">
        <v>68</v>
      </c>
      <c r="E7" s="204" t="s">
        <v>72</v>
      </c>
      <c r="F7" s="207" t="s">
        <v>78</v>
      </c>
      <c r="G7" s="198" t="s">
        <v>73</v>
      </c>
      <c r="H7" s="203">
        <v>400000000</v>
      </c>
      <c r="I7" s="204"/>
      <c r="J7" s="204"/>
      <c r="K7" s="204"/>
      <c r="L7" s="204"/>
      <c r="M7" s="205">
        <v>0</v>
      </c>
    </row>
    <row r="8" spans="1:14" s="211" customFormat="1" ht="88.5" customHeight="1" x14ac:dyDescent="0.2">
      <c r="A8" s="218" t="s">
        <v>139</v>
      </c>
      <c r="B8" s="219" t="s">
        <v>150</v>
      </c>
      <c r="C8" s="219" t="s">
        <v>149</v>
      </c>
      <c r="D8" s="208" t="s">
        <v>154</v>
      </c>
      <c r="E8" s="235">
        <v>40466</v>
      </c>
      <c r="F8" s="236" t="s">
        <v>185</v>
      </c>
      <c r="G8" s="237" t="s">
        <v>73</v>
      </c>
      <c r="H8" s="223">
        <v>49999903</v>
      </c>
      <c r="I8" s="223"/>
      <c r="J8" s="223"/>
      <c r="K8" s="223"/>
      <c r="L8" s="223"/>
      <c r="M8" s="223">
        <v>24999952</v>
      </c>
    </row>
    <row r="9" spans="1:14" s="211" customFormat="1" ht="93" customHeight="1" x14ac:dyDescent="0.2">
      <c r="A9" s="218" t="s">
        <v>139</v>
      </c>
      <c r="B9" s="219" t="s">
        <v>151</v>
      </c>
      <c r="C9" s="219" t="s">
        <v>149</v>
      </c>
      <c r="D9" s="208" t="s">
        <v>154</v>
      </c>
      <c r="E9" s="235">
        <v>40466</v>
      </c>
      <c r="F9" s="236" t="s">
        <v>186</v>
      </c>
      <c r="G9" s="237" t="s">
        <v>73</v>
      </c>
      <c r="H9" s="223">
        <v>24998748</v>
      </c>
      <c r="I9" s="223"/>
      <c r="J9" s="223"/>
      <c r="K9" s="223"/>
      <c r="L9" s="223"/>
      <c r="M9" s="223">
        <v>12499374</v>
      </c>
    </row>
    <row r="10" spans="1:14" s="211" customFormat="1" ht="76.5" customHeight="1" x14ac:dyDescent="0.2">
      <c r="A10" s="218" t="s">
        <v>139</v>
      </c>
      <c r="B10" s="219" t="s">
        <v>152</v>
      </c>
      <c r="C10" s="219" t="s">
        <v>149</v>
      </c>
      <c r="D10" s="223" t="s">
        <v>154</v>
      </c>
      <c r="E10" s="235">
        <v>40466</v>
      </c>
      <c r="F10" s="236" t="s">
        <v>187</v>
      </c>
      <c r="G10" s="237" t="s">
        <v>73</v>
      </c>
      <c r="H10" s="223">
        <v>24999527</v>
      </c>
      <c r="I10" s="223"/>
      <c r="J10" s="223"/>
      <c r="K10" s="223"/>
      <c r="L10" s="223"/>
      <c r="M10" s="223">
        <v>12499764</v>
      </c>
    </row>
    <row r="11" spans="1:14" s="211" customFormat="1" ht="90" customHeight="1" x14ac:dyDescent="0.2">
      <c r="A11" s="218" t="s">
        <v>140</v>
      </c>
      <c r="B11" s="215" t="s">
        <v>141</v>
      </c>
      <c r="C11" s="215" t="s">
        <v>142</v>
      </c>
      <c r="D11" s="223" t="s">
        <v>143</v>
      </c>
      <c r="E11" s="235">
        <v>40472</v>
      </c>
      <c r="F11" s="236" t="s">
        <v>184</v>
      </c>
      <c r="G11" s="237" t="s">
        <v>73</v>
      </c>
      <c r="H11" s="223">
        <v>45000000</v>
      </c>
      <c r="I11" s="223"/>
      <c r="J11" s="223"/>
      <c r="K11" s="223"/>
      <c r="L11" s="223"/>
      <c r="M11" s="223">
        <v>22500000</v>
      </c>
    </row>
    <row r="12" spans="1:14" s="211" customFormat="1" ht="95.25" customHeight="1" x14ac:dyDescent="0.2">
      <c r="A12" s="218" t="s">
        <v>140</v>
      </c>
      <c r="B12" s="215" t="s">
        <v>141</v>
      </c>
      <c r="C12" s="215" t="s">
        <v>142</v>
      </c>
      <c r="D12" s="223" t="s">
        <v>143</v>
      </c>
      <c r="E12" s="235">
        <v>40472</v>
      </c>
      <c r="F12" s="236" t="s">
        <v>183</v>
      </c>
      <c r="G12" s="237" t="s">
        <v>73</v>
      </c>
      <c r="H12" s="223">
        <v>29982857</v>
      </c>
      <c r="I12" s="223"/>
      <c r="J12" s="223"/>
      <c r="K12" s="223"/>
      <c r="L12" s="223"/>
      <c r="M12" s="223">
        <v>14991429</v>
      </c>
    </row>
    <row r="13" spans="1:14" s="211" customFormat="1" ht="150" x14ac:dyDescent="0.2">
      <c r="A13" s="218" t="s">
        <v>167</v>
      </c>
      <c r="B13" s="215" t="s">
        <v>175</v>
      </c>
      <c r="C13" s="216" t="s">
        <v>176</v>
      </c>
      <c r="D13" s="223" t="s">
        <v>177</v>
      </c>
      <c r="E13" s="235">
        <v>40478</v>
      </c>
      <c r="F13" s="236" t="s">
        <v>182</v>
      </c>
      <c r="G13" s="237" t="s">
        <v>178</v>
      </c>
      <c r="H13" s="223">
        <v>36919586</v>
      </c>
      <c r="I13" s="223"/>
      <c r="J13" s="223"/>
      <c r="K13" s="223"/>
      <c r="L13" s="223"/>
      <c r="M13" s="223">
        <v>18459793</v>
      </c>
    </row>
    <row r="14" spans="1:14" ht="78.75" customHeight="1" x14ac:dyDescent="0.2">
      <c r="A14" s="218" t="s">
        <v>188</v>
      </c>
      <c r="B14" s="215" t="s">
        <v>189</v>
      </c>
      <c r="C14" s="215" t="s">
        <v>190</v>
      </c>
      <c r="D14" s="223" t="s">
        <v>191</v>
      </c>
      <c r="E14" s="235">
        <v>40493</v>
      </c>
      <c r="F14" s="236" t="s">
        <v>204</v>
      </c>
      <c r="G14" s="237" t="s">
        <v>178</v>
      </c>
      <c r="H14" s="223">
        <v>14276254</v>
      </c>
      <c r="I14" s="223"/>
      <c r="J14" s="223"/>
      <c r="K14" s="223"/>
      <c r="L14" s="223"/>
      <c r="M14" s="223">
        <v>7138127</v>
      </c>
      <c r="N14" s="224"/>
    </row>
    <row r="15" spans="1:14" ht="90" x14ac:dyDescent="0.2">
      <c r="A15" s="218" t="s">
        <v>194</v>
      </c>
      <c r="B15" s="215" t="s">
        <v>195</v>
      </c>
      <c r="C15" s="215" t="s">
        <v>142</v>
      </c>
      <c r="D15" s="208" t="s">
        <v>143</v>
      </c>
      <c r="E15" s="220">
        <v>40493</v>
      </c>
      <c r="F15" s="221" t="s">
        <v>203</v>
      </c>
      <c r="G15" s="222" t="s">
        <v>178</v>
      </c>
      <c r="H15" s="208">
        <v>12997564</v>
      </c>
      <c r="I15" s="208"/>
      <c r="J15" s="208"/>
      <c r="K15" s="208"/>
      <c r="L15" s="208"/>
      <c r="M15" s="208">
        <v>6498782</v>
      </c>
      <c r="N15" s="224"/>
    </row>
    <row r="16" spans="1:14" ht="75" x14ac:dyDescent="0.2">
      <c r="A16" s="218" t="s">
        <v>197</v>
      </c>
      <c r="B16" s="215" t="s">
        <v>198</v>
      </c>
      <c r="C16" s="215" t="s">
        <v>199</v>
      </c>
      <c r="D16" s="208" t="s">
        <v>200</v>
      </c>
      <c r="E16" s="220">
        <v>40499</v>
      </c>
      <c r="F16" s="208"/>
      <c r="G16" s="222" t="s">
        <v>202</v>
      </c>
      <c r="H16" s="208">
        <v>49946406</v>
      </c>
      <c r="I16" s="208"/>
      <c r="J16" s="208"/>
      <c r="K16" s="208"/>
      <c r="L16" s="208"/>
      <c r="M16" s="208">
        <v>24973203</v>
      </c>
      <c r="N16" s="224"/>
    </row>
    <row r="17" spans="1:14" ht="150" x14ac:dyDescent="0.2">
      <c r="A17" s="218" t="s">
        <v>205</v>
      </c>
      <c r="B17" s="215" t="s">
        <v>206</v>
      </c>
      <c r="C17" s="217" t="s">
        <v>142</v>
      </c>
      <c r="D17" s="208" t="s">
        <v>143</v>
      </c>
      <c r="E17" s="235">
        <v>40513</v>
      </c>
      <c r="F17" s="236" t="s">
        <v>268</v>
      </c>
      <c r="G17" s="237" t="s">
        <v>73</v>
      </c>
      <c r="H17" s="223">
        <v>13325000</v>
      </c>
      <c r="I17" s="223"/>
      <c r="J17" s="223"/>
      <c r="K17" s="223"/>
      <c r="L17" s="223"/>
      <c r="M17" s="223">
        <v>6662500</v>
      </c>
    </row>
    <row r="18" spans="1:14" ht="90" x14ac:dyDescent="0.2">
      <c r="A18" s="218" t="s">
        <v>217</v>
      </c>
      <c r="B18" s="215" t="s">
        <v>250</v>
      </c>
      <c r="C18" s="215" t="s">
        <v>210</v>
      </c>
      <c r="D18" s="223" t="s">
        <v>211</v>
      </c>
      <c r="E18" s="235">
        <v>40525</v>
      </c>
      <c r="F18" s="236" t="s">
        <v>236</v>
      </c>
      <c r="G18" s="237" t="s">
        <v>213</v>
      </c>
      <c r="H18" s="223">
        <v>14046537</v>
      </c>
      <c r="I18" s="223"/>
      <c r="J18" s="223"/>
      <c r="K18" s="223"/>
      <c r="L18" s="223"/>
      <c r="M18" s="223">
        <v>7023269</v>
      </c>
      <c r="N18" s="224"/>
    </row>
    <row r="19" spans="1:14" ht="60" x14ac:dyDescent="0.2">
      <c r="A19" s="225" t="s">
        <v>218</v>
      </c>
      <c r="B19" s="215" t="s">
        <v>219</v>
      </c>
      <c r="C19" s="215" t="s">
        <v>132</v>
      </c>
      <c r="D19" s="229" t="s">
        <v>133</v>
      </c>
      <c r="E19" s="230">
        <v>40529</v>
      </c>
      <c r="F19" s="231" t="s">
        <v>252</v>
      </c>
      <c r="G19" s="232" t="s">
        <v>220</v>
      </c>
      <c r="H19" s="223">
        <v>2758860</v>
      </c>
      <c r="I19" s="229"/>
      <c r="J19" s="229"/>
      <c r="K19" s="229"/>
      <c r="L19" s="229"/>
      <c r="M19" s="223">
        <v>2758860</v>
      </c>
    </row>
    <row r="20" spans="1:14" ht="90" hidden="1" x14ac:dyDescent="0.2">
      <c r="A20" s="225" t="s">
        <v>221</v>
      </c>
      <c r="B20" s="215" t="s">
        <v>230</v>
      </c>
      <c r="C20" s="215" t="s">
        <v>231</v>
      </c>
      <c r="D20" s="227" t="s">
        <v>232</v>
      </c>
      <c r="E20" s="226">
        <v>40529</v>
      </c>
      <c r="F20" s="228" t="s">
        <v>253</v>
      </c>
      <c r="G20" s="194" t="s">
        <v>234</v>
      </c>
      <c r="H20" s="208">
        <v>6189468</v>
      </c>
      <c r="I20" s="192"/>
      <c r="J20" s="192"/>
      <c r="K20" s="192"/>
      <c r="L20" s="192"/>
      <c r="M20" s="208"/>
    </row>
    <row r="21" spans="1:14" ht="151.5" customHeight="1" x14ac:dyDescent="0.2">
      <c r="A21" s="225" t="s">
        <v>222</v>
      </c>
      <c r="B21" s="215" t="s">
        <v>237</v>
      </c>
      <c r="C21" s="215" t="s">
        <v>238</v>
      </c>
      <c r="D21" s="229" t="s">
        <v>239</v>
      </c>
      <c r="E21" s="230">
        <v>40529</v>
      </c>
      <c r="F21" s="231" t="s">
        <v>251</v>
      </c>
      <c r="G21" s="232" t="s">
        <v>93</v>
      </c>
      <c r="H21" s="223">
        <v>9990000</v>
      </c>
      <c r="I21" s="229"/>
      <c r="J21" s="229"/>
      <c r="K21" s="229"/>
      <c r="L21" s="229"/>
      <c r="M21" s="223">
        <v>4995000</v>
      </c>
    </row>
    <row r="22" spans="1:14" ht="75" x14ac:dyDescent="0.2">
      <c r="A22" s="225" t="s">
        <v>223</v>
      </c>
      <c r="B22" s="215" t="s">
        <v>224</v>
      </c>
      <c r="C22" s="215" t="s">
        <v>225</v>
      </c>
      <c r="D22" s="229" t="s">
        <v>226</v>
      </c>
      <c r="E22" s="230">
        <v>40532</v>
      </c>
      <c r="F22" s="231" t="s">
        <v>255</v>
      </c>
      <c r="G22" s="232" t="s">
        <v>213</v>
      </c>
      <c r="H22" s="223">
        <v>14394483</v>
      </c>
      <c r="I22" s="229"/>
      <c r="J22" s="229"/>
      <c r="K22" s="229"/>
      <c r="L22" s="229"/>
      <c r="M22" s="223">
        <v>14394483</v>
      </c>
    </row>
    <row r="23" spans="1:14" ht="159" customHeight="1" x14ac:dyDescent="0.2">
      <c r="A23" s="233" t="s">
        <v>240</v>
      </c>
      <c r="B23" s="215" t="s">
        <v>244</v>
      </c>
      <c r="C23" s="215" t="s">
        <v>241</v>
      </c>
      <c r="D23" s="229" t="s">
        <v>242</v>
      </c>
      <c r="E23" s="230">
        <v>40532</v>
      </c>
      <c r="F23" s="231" t="s">
        <v>254</v>
      </c>
      <c r="G23" s="232" t="s">
        <v>93</v>
      </c>
      <c r="H23" s="223">
        <v>9930000</v>
      </c>
      <c r="I23" s="229"/>
      <c r="J23" s="229"/>
      <c r="K23" s="229"/>
      <c r="L23" s="229"/>
      <c r="M23" s="223">
        <v>4965000</v>
      </c>
    </row>
    <row r="24" spans="1:14" ht="135" x14ac:dyDescent="0.2">
      <c r="A24" s="233" t="s">
        <v>243</v>
      </c>
      <c r="B24" s="215" t="s">
        <v>245</v>
      </c>
      <c r="C24" s="215" t="s">
        <v>246</v>
      </c>
      <c r="D24" s="229" t="s">
        <v>247</v>
      </c>
      <c r="E24" s="230">
        <v>40534</v>
      </c>
      <c r="F24" s="231" t="s">
        <v>267</v>
      </c>
      <c r="G24" s="232" t="s">
        <v>93</v>
      </c>
      <c r="H24" s="223">
        <v>9990000</v>
      </c>
      <c r="I24" s="229"/>
      <c r="J24" s="229"/>
      <c r="K24" s="229"/>
      <c r="L24" s="229"/>
      <c r="M24" s="223">
        <v>4995000</v>
      </c>
    </row>
    <row r="25" spans="1:14" ht="158.25" customHeight="1" x14ac:dyDescent="0.2">
      <c r="A25" s="233" t="s">
        <v>256</v>
      </c>
      <c r="B25" s="215" t="s">
        <v>257</v>
      </c>
      <c r="C25" s="215" t="s">
        <v>102</v>
      </c>
      <c r="D25" s="229" t="s">
        <v>258</v>
      </c>
      <c r="E25" s="230">
        <v>40542</v>
      </c>
      <c r="F25" s="231" t="s">
        <v>261</v>
      </c>
      <c r="G25" s="232" t="s">
        <v>93</v>
      </c>
      <c r="H25" s="223">
        <v>13809075</v>
      </c>
      <c r="I25" s="229"/>
      <c r="J25" s="229"/>
      <c r="K25" s="229"/>
      <c r="L25" s="229"/>
      <c r="M25" s="223">
        <v>6904538</v>
      </c>
      <c r="N25" s="224"/>
    </row>
    <row r="30" spans="1:14" x14ac:dyDescent="0.2">
      <c r="B30" s="211"/>
      <c r="C30" s="211"/>
      <c r="D30" s="211"/>
      <c r="E30" s="211"/>
      <c r="F30" s="211"/>
      <c r="G30" s="212"/>
      <c r="H30" s="211"/>
      <c r="I30" s="211"/>
      <c r="J30" s="211"/>
      <c r="K30" s="211"/>
      <c r="L30" s="211"/>
      <c r="M30" s="211"/>
    </row>
    <row r="31" spans="1:14" x14ac:dyDescent="0.2">
      <c r="B31" s="211"/>
      <c r="C31" s="211"/>
      <c r="D31" s="211"/>
      <c r="E31" s="211"/>
      <c r="F31" s="211"/>
      <c r="G31" s="212"/>
      <c r="H31" s="211"/>
      <c r="I31" s="211"/>
      <c r="J31" s="211"/>
      <c r="K31" s="211"/>
      <c r="L31" s="211"/>
      <c r="M31" s="211"/>
    </row>
    <row r="32" spans="1:14" x14ac:dyDescent="0.2">
      <c r="B32" s="211"/>
      <c r="C32" s="211"/>
      <c r="D32" s="211"/>
      <c r="E32" s="211"/>
      <c r="F32" s="211"/>
      <c r="G32" s="212"/>
      <c r="H32" s="211"/>
      <c r="I32" s="211"/>
      <c r="J32" s="211"/>
      <c r="K32" s="211"/>
      <c r="L32" s="211"/>
      <c r="M32" s="211"/>
    </row>
    <row r="33" spans="2:13" x14ac:dyDescent="0.2">
      <c r="B33" s="211"/>
      <c r="C33" s="211"/>
      <c r="D33" s="211"/>
      <c r="E33" s="211"/>
      <c r="F33" s="211"/>
      <c r="G33" s="212"/>
      <c r="H33" s="211"/>
      <c r="I33" s="211"/>
      <c r="J33" s="211"/>
      <c r="K33" s="211"/>
      <c r="L33" s="211"/>
      <c r="M33" s="211"/>
    </row>
    <row r="34" spans="2:13" x14ac:dyDescent="0.2">
      <c r="B34" s="211"/>
      <c r="C34" s="211"/>
      <c r="D34" s="211"/>
      <c r="E34" s="211"/>
      <c r="F34" s="211"/>
      <c r="G34" s="212"/>
      <c r="H34" s="211"/>
      <c r="I34" s="211"/>
      <c r="J34" s="211"/>
      <c r="K34" s="211"/>
      <c r="L34" s="211"/>
      <c r="M34" s="211"/>
    </row>
    <row r="35" spans="2:13" x14ac:dyDescent="0.2">
      <c r="B35" s="211"/>
      <c r="C35" s="211"/>
      <c r="D35" s="211"/>
      <c r="E35" s="211"/>
      <c r="F35" s="211"/>
      <c r="G35" s="212"/>
      <c r="H35" s="211"/>
      <c r="I35" s="211"/>
      <c r="J35" s="211"/>
      <c r="K35" s="211"/>
      <c r="L35" s="211"/>
      <c r="M35" s="211"/>
    </row>
    <row r="36" spans="2:13" x14ac:dyDescent="0.2">
      <c r="B36" s="211"/>
      <c r="C36" s="211"/>
      <c r="D36" s="211"/>
      <c r="E36" s="211"/>
      <c r="F36" s="211"/>
      <c r="G36" s="212"/>
      <c r="H36" s="211"/>
      <c r="I36" s="211"/>
      <c r="J36" s="211"/>
      <c r="K36" s="211"/>
      <c r="L36" s="211"/>
      <c r="M36" s="211"/>
    </row>
    <row r="37" spans="2:13" x14ac:dyDescent="0.2">
      <c r="B37" s="211"/>
      <c r="C37" s="211"/>
      <c r="D37" s="211"/>
      <c r="E37" s="211"/>
      <c r="F37" s="211"/>
      <c r="G37" s="212"/>
      <c r="H37" s="211"/>
      <c r="I37" s="211"/>
      <c r="J37" s="211"/>
      <c r="K37" s="211"/>
      <c r="L37" s="211"/>
      <c r="M37" s="211"/>
    </row>
    <row r="38" spans="2:13" x14ac:dyDescent="0.2">
      <c r="B38" s="211"/>
      <c r="C38" s="211"/>
      <c r="D38" s="211"/>
      <c r="E38" s="211"/>
      <c r="F38" s="211"/>
      <c r="G38" s="212"/>
      <c r="H38" s="211"/>
      <c r="I38" s="211"/>
      <c r="J38" s="211"/>
      <c r="K38" s="211"/>
      <c r="L38" s="211"/>
      <c r="M38" s="211"/>
    </row>
    <row r="39" spans="2:13" x14ac:dyDescent="0.2">
      <c r="B39" s="211"/>
      <c r="C39" s="211"/>
      <c r="D39" s="211"/>
      <c r="E39" s="211"/>
      <c r="F39" s="211"/>
      <c r="G39" s="212"/>
      <c r="H39" s="211"/>
      <c r="I39" s="211"/>
      <c r="J39" s="211"/>
      <c r="K39" s="211"/>
      <c r="L39" s="211"/>
      <c r="M39" s="211"/>
    </row>
    <row r="40" spans="2:13" x14ac:dyDescent="0.2">
      <c r="B40" s="211"/>
      <c r="C40" s="211"/>
      <c r="D40" s="211"/>
      <c r="E40" s="211"/>
      <c r="F40" s="211"/>
      <c r="G40" s="212"/>
      <c r="H40" s="211"/>
      <c r="I40" s="211"/>
      <c r="J40" s="211"/>
      <c r="K40" s="211"/>
      <c r="L40" s="211"/>
      <c r="M40" s="211"/>
    </row>
    <row r="41" spans="2:13" x14ac:dyDescent="0.2">
      <c r="B41" s="211"/>
      <c r="C41" s="211"/>
      <c r="D41" s="211"/>
      <c r="E41" s="211"/>
      <c r="F41" s="211"/>
      <c r="G41" s="212"/>
      <c r="H41" s="211"/>
      <c r="I41" s="211"/>
      <c r="J41" s="211"/>
      <c r="K41" s="211"/>
      <c r="L41" s="211"/>
      <c r="M41" s="211"/>
    </row>
    <row r="42" spans="2:13" x14ac:dyDescent="0.2">
      <c r="B42" s="211"/>
      <c r="C42" s="211"/>
      <c r="D42" s="211"/>
      <c r="E42" s="211"/>
      <c r="F42" s="211"/>
      <c r="G42" s="212"/>
      <c r="H42" s="211"/>
      <c r="I42" s="211"/>
      <c r="J42" s="211"/>
      <c r="K42" s="211"/>
      <c r="L42" s="211"/>
      <c r="M42" s="211"/>
    </row>
    <row r="43" spans="2:13" x14ac:dyDescent="0.2">
      <c r="B43" s="211"/>
      <c r="C43" s="211"/>
      <c r="D43" s="211"/>
      <c r="E43" s="211"/>
      <c r="F43" s="211"/>
      <c r="G43" s="212"/>
      <c r="H43" s="211"/>
      <c r="I43" s="211"/>
      <c r="J43" s="211"/>
      <c r="K43" s="211"/>
      <c r="L43" s="211"/>
      <c r="M43" s="211"/>
    </row>
    <row r="44" spans="2:13" x14ac:dyDescent="0.2">
      <c r="B44" s="211"/>
      <c r="C44" s="211"/>
      <c r="D44" s="211"/>
      <c r="E44" s="211"/>
      <c r="F44" s="211"/>
      <c r="G44" s="212"/>
      <c r="H44" s="211"/>
      <c r="I44" s="211"/>
      <c r="J44" s="211"/>
      <c r="K44" s="211"/>
      <c r="L44" s="211"/>
      <c r="M44" s="211"/>
    </row>
    <row r="45" spans="2:13" x14ac:dyDescent="0.2">
      <c r="B45" s="211"/>
      <c r="C45" s="211"/>
      <c r="D45" s="211"/>
      <c r="E45" s="211"/>
      <c r="F45" s="211"/>
      <c r="G45" s="212"/>
      <c r="H45" s="211"/>
      <c r="I45" s="211"/>
      <c r="J45" s="211"/>
      <c r="K45" s="211"/>
      <c r="L45" s="211"/>
      <c r="M45" s="211"/>
    </row>
    <row r="46" spans="2:13" x14ac:dyDescent="0.2">
      <c r="B46" s="211"/>
      <c r="C46" s="211"/>
      <c r="D46" s="211"/>
      <c r="E46" s="211"/>
      <c r="F46" s="211"/>
      <c r="G46" s="212"/>
      <c r="H46" s="211"/>
      <c r="I46" s="211"/>
      <c r="J46" s="211"/>
      <c r="K46" s="211"/>
      <c r="L46" s="211"/>
      <c r="M46" s="211"/>
    </row>
    <row r="47" spans="2:13" x14ac:dyDescent="0.2">
      <c r="B47" s="211"/>
      <c r="C47" s="211"/>
      <c r="D47" s="211"/>
      <c r="E47" s="211"/>
      <c r="F47" s="211"/>
      <c r="G47" s="212"/>
      <c r="H47" s="211"/>
      <c r="I47" s="211"/>
      <c r="J47" s="211"/>
      <c r="K47" s="211"/>
      <c r="L47" s="211"/>
      <c r="M47" s="211"/>
    </row>
    <row r="48" spans="2:13" x14ac:dyDescent="0.2">
      <c r="B48" s="211"/>
      <c r="C48" s="211"/>
      <c r="D48" s="211"/>
      <c r="E48" s="211"/>
      <c r="F48" s="211"/>
      <c r="G48" s="212"/>
      <c r="H48" s="211"/>
      <c r="I48" s="211"/>
      <c r="J48" s="211"/>
      <c r="K48" s="211"/>
      <c r="L48" s="211"/>
      <c r="M48" s="211"/>
    </row>
    <row r="49" spans="2:13" x14ac:dyDescent="0.2">
      <c r="B49" s="211"/>
      <c r="C49" s="211"/>
      <c r="D49" s="211"/>
      <c r="E49" s="211"/>
      <c r="F49" s="211"/>
      <c r="G49" s="212"/>
      <c r="H49" s="211"/>
      <c r="I49" s="211"/>
      <c r="J49" s="211"/>
      <c r="K49" s="211"/>
      <c r="L49" s="211"/>
      <c r="M49" s="211"/>
    </row>
    <row r="50" spans="2:13" x14ac:dyDescent="0.2">
      <c r="B50" s="211"/>
      <c r="C50" s="211"/>
      <c r="D50" s="211"/>
      <c r="E50" s="211"/>
      <c r="F50" s="211"/>
      <c r="G50" s="212"/>
      <c r="H50" s="211"/>
      <c r="I50" s="211"/>
      <c r="J50" s="211"/>
      <c r="K50" s="211"/>
      <c r="L50" s="211"/>
      <c r="M50" s="211"/>
    </row>
    <row r="51" spans="2:13" x14ac:dyDescent="0.2">
      <c r="B51" s="211"/>
      <c r="C51" s="211"/>
      <c r="D51" s="211"/>
      <c r="E51" s="211"/>
      <c r="F51" s="211"/>
      <c r="G51" s="212"/>
      <c r="H51" s="211"/>
      <c r="I51" s="211"/>
      <c r="J51" s="211"/>
      <c r="K51" s="211"/>
      <c r="L51" s="211"/>
      <c r="M51" s="211"/>
    </row>
    <row r="52" spans="2:13" x14ac:dyDescent="0.2">
      <c r="B52" s="211"/>
      <c r="C52" s="211"/>
      <c r="D52" s="211"/>
      <c r="E52" s="211"/>
      <c r="F52" s="211"/>
      <c r="G52" s="212"/>
      <c r="H52" s="211"/>
      <c r="I52" s="211"/>
      <c r="J52" s="211"/>
      <c r="K52" s="211"/>
      <c r="L52" s="211"/>
      <c r="M52" s="211"/>
    </row>
    <row r="53" spans="2:13" x14ac:dyDescent="0.2">
      <c r="B53" s="211"/>
      <c r="C53" s="211"/>
      <c r="D53" s="211"/>
      <c r="E53" s="211"/>
      <c r="F53" s="211"/>
      <c r="G53" s="212"/>
      <c r="H53" s="211"/>
      <c r="I53" s="211"/>
      <c r="J53" s="211"/>
      <c r="K53" s="211"/>
      <c r="L53" s="211"/>
      <c r="M53" s="211"/>
    </row>
    <row r="54" spans="2:13" x14ac:dyDescent="0.2">
      <c r="B54" s="211"/>
      <c r="C54" s="211"/>
      <c r="D54" s="211"/>
      <c r="E54" s="211"/>
      <c r="F54" s="211"/>
      <c r="G54" s="212"/>
      <c r="H54" s="211"/>
      <c r="I54" s="211"/>
      <c r="J54" s="211"/>
      <c r="K54" s="211"/>
      <c r="L54" s="211"/>
      <c r="M54" s="211"/>
    </row>
    <row r="55" spans="2:13" x14ac:dyDescent="0.2">
      <c r="B55" s="211"/>
      <c r="C55" s="211"/>
      <c r="D55" s="211"/>
      <c r="E55" s="211"/>
      <c r="F55" s="211"/>
      <c r="G55" s="212"/>
      <c r="H55" s="211"/>
      <c r="I55" s="211"/>
      <c r="J55" s="211"/>
      <c r="K55" s="211"/>
      <c r="L55" s="211"/>
      <c r="M55" s="211"/>
    </row>
    <row r="56" spans="2:13" x14ac:dyDescent="0.2">
      <c r="B56" s="211"/>
      <c r="C56" s="211"/>
      <c r="D56" s="211"/>
      <c r="E56" s="211"/>
      <c r="F56" s="211"/>
      <c r="G56" s="212"/>
      <c r="H56" s="211"/>
      <c r="I56" s="211"/>
      <c r="J56" s="211"/>
      <c r="K56" s="211"/>
      <c r="L56" s="211"/>
      <c r="M56" s="211"/>
    </row>
  </sheetData>
  <mergeCells count="7">
    <mergeCell ref="A1:M1"/>
    <mergeCell ref="A2:M2"/>
    <mergeCell ref="H3:H4"/>
    <mergeCell ref="A3:A4"/>
    <mergeCell ref="B3:B4"/>
    <mergeCell ref="E3:E4"/>
    <mergeCell ref="G3:G4"/>
  </mergeCells>
  <pageMargins left="0.70866141732283472" right="0.70866141732283472" top="0.74803149606299213" bottom="0.74803149606299213" header="0.31496062992125984" footer="0.31496062992125984"/>
  <pageSetup scale="6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7" zoomScale="80" zoomScaleNormal="80" workbookViewId="0">
      <selection activeCell="B6" sqref="B6"/>
    </sheetView>
  </sheetViews>
  <sheetFormatPr baseColWidth="10" defaultRowHeight="15" x14ac:dyDescent="0.2"/>
  <cols>
    <col min="1" max="1" width="8.5703125" style="209" customWidth="1"/>
    <col min="2" max="2" width="26.7109375" style="193" customWidth="1"/>
    <col min="3" max="3" width="18.7109375" style="193" customWidth="1"/>
    <col min="4" max="4" width="13.5703125" style="193" customWidth="1"/>
    <col min="5" max="5" width="13.7109375" style="193" customWidth="1"/>
    <col min="6" max="6" width="8.5703125" style="193" customWidth="1"/>
    <col min="7" max="7" width="8.85546875" style="210" customWidth="1"/>
    <col min="8" max="8" width="18.28515625" style="193" customWidth="1"/>
    <col min="9" max="12" width="11.42578125" style="193" hidden="1" customWidth="1"/>
    <col min="13" max="13" width="18.28515625" style="193" customWidth="1"/>
    <col min="14" max="14" width="17.5703125" style="193" bestFit="1" customWidth="1"/>
    <col min="15" max="15" width="25.28515625" style="193" customWidth="1"/>
    <col min="16" max="16384" width="11.42578125" style="193"/>
  </cols>
  <sheetData>
    <row r="1" spans="1:13" ht="25.5" x14ac:dyDescent="0.35">
      <c r="A1" s="574" t="s">
        <v>264</v>
      </c>
      <c r="B1" s="575"/>
      <c r="C1" s="575"/>
      <c r="D1" s="575"/>
      <c r="E1" s="575"/>
      <c r="F1" s="575"/>
      <c r="G1" s="575"/>
      <c r="H1" s="575"/>
      <c r="I1" s="575"/>
      <c r="J1" s="575"/>
      <c r="K1" s="575"/>
      <c r="L1" s="575"/>
      <c r="M1" s="575"/>
    </row>
    <row r="2" spans="1:13" ht="25.5" x14ac:dyDescent="0.35">
      <c r="A2" s="576" t="s">
        <v>270</v>
      </c>
      <c r="B2" s="577"/>
      <c r="C2" s="577"/>
      <c r="D2" s="577"/>
      <c r="E2" s="577"/>
      <c r="F2" s="577"/>
      <c r="G2" s="577"/>
      <c r="H2" s="577"/>
      <c r="I2" s="577"/>
      <c r="J2" s="577"/>
      <c r="K2" s="577"/>
      <c r="L2" s="577"/>
      <c r="M2" s="577"/>
    </row>
    <row r="3" spans="1:13" ht="75" x14ac:dyDescent="0.2">
      <c r="A3" s="579" t="s">
        <v>3</v>
      </c>
      <c r="B3" s="578" t="s">
        <v>4</v>
      </c>
      <c r="C3" s="195" t="s">
        <v>6</v>
      </c>
      <c r="D3" s="195"/>
      <c r="E3" s="578" t="s">
        <v>8</v>
      </c>
      <c r="F3" s="196" t="s">
        <v>259</v>
      </c>
      <c r="G3" s="579" t="s">
        <v>12</v>
      </c>
      <c r="H3" s="578" t="s">
        <v>13</v>
      </c>
      <c r="I3" s="213" t="s">
        <v>47</v>
      </c>
      <c r="J3" s="213" t="s">
        <v>44</v>
      </c>
      <c r="K3" s="213" t="s">
        <v>45</v>
      </c>
      <c r="L3" s="213" t="s">
        <v>46</v>
      </c>
      <c r="M3" s="234" t="s">
        <v>266</v>
      </c>
    </row>
    <row r="4" spans="1:13" x14ac:dyDescent="0.2">
      <c r="A4" s="579"/>
      <c r="B4" s="578"/>
      <c r="C4" s="196" t="s">
        <v>20</v>
      </c>
      <c r="D4" s="196" t="s">
        <v>21</v>
      </c>
      <c r="E4" s="578"/>
      <c r="F4" s="213" t="s">
        <v>25</v>
      </c>
      <c r="G4" s="579"/>
      <c r="H4" s="578" t="s">
        <v>27</v>
      </c>
      <c r="I4" s="213"/>
      <c r="J4" s="213"/>
      <c r="K4" s="213"/>
      <c r="L4" s="213"/>
      <c r="M4" s="196"/>
    </row>
    <row r="5" spans="1:13" s="206" customFormat="1" ht="105" x14ac:dyDescent="0.2">
      <c r="A5" s="198" t="s">
        <v>65</v>
      </c>
      <c r="B5" s="199" t="s">
        <v>66</v>
      </c>
      <c r="C5" s="199" t="s">
        <v>67</v>
      </c>
      <c r="D5" s="200" t="s">
        <v>68</v>
      </c>
      <c r="E5" s="201">
        <v>40309</v>
      </c>
      <c r="F5" s="202" t="s">
        <v>76</v>
      </c>
      <c r="G5" s="198" t="s">
        <v>73</v>
      </c>
      <c r="H5" s="203">
        <v>300000000</v>
      </c>
      <c r="I5" s="204"/>
      <c r="J5" s="204"/>
      <c r="K5" s="204"/>
      <c r="L5" s="204"/>
      <c r="M5" s="205">
        <v>0</v>
      </c>
    </row>
    <row r="6" spans="1:13" s="206" customFormat="1" ht="105" x14ac:dyDescent="0.2">
      <c r="A6" s="198" t="s">
        <v>65</v>
      </c>
      <c r="B6" s="199" t="s">
        <v>66</v>
      </c>
      <c r="C6" s="199" t="s">
        <v>67</v>
      </c>
      <c r="D6" s="200" t="s">
        <v>68</v>
      </c>
      <c r="E6" s="201">
        <v>40309</v>
      </c>
      <c r="F6" s="202" t="s">
        <v>77</v>
      </c>
      <c r="G6" s="198" t="s">
        <v>73</v>
      </c>
      <c r="H6" s="203">
        <v>30660460</v>
      </c>
      <c r="I6" s="204"/>
      <c r="J6" s="204"/>
      <c r="K6" s="204"/>
      <c r="L6" s="204"/>
      <c r="M6" s="205">
        <v>0</v>
      </c>
    </row>
    <row r="7" spans="1:13" s="206" customFormat="1" ht="105" x14ac:dyDescent="0.2">
      <c r="A7" s="198" t="s">
        <v>65</v>
      </c>
      <c r="B7" s="199" t="s">
        <v>66</v>
      </c>
      <c r="C7" s="199" t="s">
        <v>67</v>
      </c>
      <c r="D7" s="200" t="s">
        <v>68</v>
      </c>
      <c r="E7" s="204" t="s">
        <v>72</v>
      </c>
      <c r="F7" s="207" t="s">
        <v>78</v>
      </c>
      <c r="G7" s="198" t="s">
        <v>73</v>
      </c>
      <c r="H7" s="203">
        <v>400000000</v>
      </c>
      <c r="I7" s="204"/>
      <c r="J7" s="204"/>
      <c r="K7" s="204"/>
      <c r="L7" s="204"/>
      <c r="M7" s="205">
        <v>0</v>
      </c>
    </row>
    <row r="8" spans="1:13" ht="90" x14ac:dyDescent="0.2">
      <c r="A8" s="225" t="s">
        <v>221</v>
      </c>
      <c r="B8" s="215" t="s">
        <v>230</v>
      </c>
      <c r="C8" s="215" t="s">
        <v>231</v>
      </c>
      <c r="D8" s="227" t="s">
        <v>232</v>
      </c>
      <c r="E8" s="226">
        <v>40529</v>
      </c>
      <c r="F8" s="228" t="s">
        <v>253</v>
      </c>
      <c r="G8" s="194" t="s">
        <v>234</v>
      </c>
      <c r="H8" s="208">
        <v>6189468</v>
      </c>
      <c r="I8" s="192"/>
      <c r="J8" s="192"/>
      <c r="K8" s="192"/>
      <c r="L8" s="192"/>
      <c r="M8" s="208"/>
    </row>
    <row r="9" spans="1:13" ht="150" x14ac:dyDescent="0.2">
      <c r="A9" s="233" t="s">
        <v>256</v>
      </c>
      <c r="B9" s="215" t="s">
        <v>257</v>
      </c>
      <c r="C9" s="216" t="s">
        <v>102</v>
      </c>
      <c r="D9" s="229" t="s">
        <v>258</v>
      </c>
      <c r="E9" s="192"/>
      <c r="F9" s="192"/>
      <c r="G9" s="194"/>
      <c r="H9" s="192"/>
      <c r="I9" s="192"/>
      <c r="J9" s="192"/>
      <c r="K9" s="192"/>
      <c r="L9" s="192"/>
      <c r="M9" s="192"/>
    </row>
    <row r="13" spans="1:13" x14ac:dyDescent="0.2">
      <c r="B13" s="211"/>
      <c r="C13" s="211"/>
      <c r="D13" s="211"/>
      <c r="E13" s="211"/>
      <c r="F13" s="211"/>
      <c r="G13" s="212"/>
      <c r="H13" s="211"/>
      <c r="I13" s="211"/>
      <c r="J13" s="211"/>
      <c r="K13" s="211"/>
      <c r="L13" s="211"/>
      <c r="M13" s="211"/>
    </row>
    <row r="14" spans="1:13" x14ac:dyDescent="0.2">
      <c r="B14" s="211"/>
      <c r="C14" s="211"/>
      <c r="D14" s="211"/>
      <c r="E14" s="211"/>
      <c r="F14" s="211"/>
      <c r="G14" s="212"/>
      <c r="H14" s="211"/>
      <c r="I14" s="211"/>
      <c r="J14" s="211"/>
      <c r="K14" s="211"/>
      <c r="L14" s="211"/>
      <c r="M14" s="211"/>
    </row>
    <row r="15" spans="1:13" x14ac:dyDescent="0.2">
      <c r="B15" s="211"/>
      <c r="C15" s="211"/>
      <c r="D15" s="211"/>
      <c r="E15" s="211"/>
      <c r="F15" s="211"/>
      <c r="G15" s="212"/>
      <c r="H15" s="211"/>
      <c r="I15" s="211"/>
      <c r="J15" s="211"/>
      <c r="K15" s="211"/>
      <c r="L15" s="211"/>
      <c r="M15" s="211"/>
    </row>
    <row r="16" spans="1:13" x14ac:dyDescent="0.2">
      <c r="B16" s="211"/>
      <c r="C16" s="211"/>
      <c r="D16" s="211"/>
      <c r="E16" s="211"/>
      <c r="F16" s="211"/>
      <c r="G16" s="212"/>
      <c r="H16" s="211"/>
      <c r="I16" s="211"/>
      <c r="J16" s="211"/>
      <c r="K16" s="211"/>
      <c r="L16" s="211"/>
      <c r="M16" s="211"/>
    </row>
    <row r="17" spans="2:13" x14ac:dyDescent="0.2">
      <c r="B17" s="211"/>
      <c r="C17" s="211"/>
      <c r="D17" s="211"/>
      <c r="E17" s="211"/>
      <c r="F17" s="211"/>
      <c r="G17" s="212"/>
      <c r="H17" s="211"/>
      <c r="I17" s="211"/>
      <c r="J17" s="211"/>
      <c r="K17" s="211"/>
      <c r="L17" s="211"/>
      <c r="M17" s="211"/>
    </row>
    <row r="18" spans="2:13" x14ac:dyDescent="0.2">
      <c r="B18" s="211"/>
      <c r="C18" s="211"/>
      <c r="D18" s="211"/>
      <c r="E18" s="211"/>
      <c r="F18" s="211"/>
      <c r="G18" s="212"/>
      <c r="H18" s="211"/>
      <c r="I18" s="211"/>
      <c r="J18" s="211"/>
      <c r="K18" s="211"/>
      <c r="L18" s="211"/>
      <c r="M18" s="211"/>
    </row>
    <row r="19" spans="2:13" x14ac:dyDescent="0.2">
      <c r="B19" s="211"/>
      <c r="C19" s="211"/>
      <c r="D19" s="211"/>
      <c r="E19" s="211"/>
      <c r="F19" s="211"/>
      <c r="G19" s="212"/>
      <c r="H19" s="211"/>
      <c r="I19" s="211"/>
      <c r="J19" s="211"/>
      <c r="K19" s="211"/>
      <c r="L19" s="211"/>
      <c r="M19" s="211"/>
    </row>
    <row r="20" spans="2:13" x14ac:dyDescent="0.2">
      <c r="B20" s="211"/>
      <c r="C20" s="211"/>
      <c r="D20" s="211"/>
      <c r="E20" s="211"/>
      <c r="F20" s="211"/>
      <c r="G20" s="212"/>
      <c r="H20" s="211"/>
      <c r="I20" s="211"/>
      <c r="J20" s="211"/>
      <c r="K20" s="211"/>
      <c r="L20" s="211"/>
      <c r="M20" s="211"/>
    </row>
    <row r="21" spans="2:13" x14ac:dyDescent="0.2">
      <c r="B21" s="211"/>
      <c r="C21" s="211"/>
      <c r="D21" s="211"/>
      <c r="E21" s="211"/>
      <c r="F21" s="211"/>
      <c r="G21" s="212"/>
      <c r="H21" s="211"/>
      <c r="I21" s="211"/>
      <c r="J21" s="211"/>
      <c r="K21" s="211"/>
      <c r="L21" s="211"/>
      <c r="M21" s="211"/>
    </row>
    <row r="22" spans="2:13" x14ac:dyDescent="0.2">
      <c r="B22" s="211"/>
      <c r="C22" s="211"/>
      <c r="D22" s="211"/>
      <c r="E22" s="211"/>
      <c r="F22" s="211"/>
      <c r="G22" s="212"/>
      <c r="H22" s="211"/>
      <c r="I22" s="211"/>
      <c r="J22" s="211"/>
      <c r="K22" s="211"/>
      <c r="L22" s="211"/>
      <c r="M22" s="211"/>
    </row>
    <row r="23" spans="2:13" x14ac:dyDescent="0.2">
      <c r="B23" s="211"/>
      <c r="C23" s="211"/>
      <c r="D23" s="211"/>
      <c r="E23" s="211"/>
      <c r="F23" s="211"/>
      <c r="G23" s="212"/>
      <c r="H23" s="211"/>
      <c r="I23" s="211"/>
      <c r="J23" s="211"/>
      <c r="K23" s="211"/>
      <c r="L23" s="211"/>
      <c r="M23" s="211"/>
    </row>
    <row r="24" spans="2:13" x14ac:dyDescent="0.2">
      <c r="B24" s="211"/>
      <c r="C24" s="211"/>
      <c r="D24" s="211"/>
      <c r="E24" s="211"/>
      <c r="F24" s="211"/>
      <c r="G24" s="212"/>
      <c r="H24" s="211"/>
      <c r="I24" s="211"/>
      <c r="J24" s="211"/>
      <c r="K24" s="211"/>
      <c r="L24" s="211"/>
      <c r="M24" s="211"/>
    </row>
    <row r="25" spans="2:13" x14ac:dyDescent="0.2">
      <c r="B25" s="211"/>
      <c r="C25" s="211"/>
      <c r="D25" s="211"/>
      <c r="E25" s="211"/>
      <c r="F25" s="211"/>
      <c r="G25" s="212"/>
      <c r="H25" s="211"/>
      <c r="I25" s="211"/>
      <c r="J25" s="211"/>
      <c r="K25" s="211"/>
      <c r="L25" s="211"/>
      <c r="M25" s="211"/>
    </row>
    <row r="26" spans="2:13" x14ac:dyDescent="0.2">
      <c r="B26" s="211"/>
      <c r="C26" s="211"/>
      <c r="D26" s="211"/>
      <c r="E26" s="211"/>
      <c r="F26" s="211"/>
      <c r="G26" s="212"/>
      <c r="H26" s="211"/>
      <c r="I26" s="211"/>
      <c r="J26" s="211"/>
      <c r="K26" s="211"/>
      <c r="L26" s="211"/>
      <c r="M26" s="211"/>
    </row>
    <row r="27" spans="2:13" x14ac:dyDescent="0.2">
      <c r="B27" s="211"/>
      <c r="C27" s="211"/>
      <c r="D27" s="211"/>
      <c r="E27" s="211"/>
      <c r="F27" s="211"/>
      <c r="G27" s="212"/>
      <c r="H27" s="211"/>
      <c r="I27" s="211"/>
      <c r="J27" s="211"/>
      <c r="K27" s="211"/>
      <c r="L27" s="211"/>
      <c r="M27" s="211"/>
    </row>
    <row r="28" spans="2:13" x14ac:dyDescent="0.2">
      <c r="B28" s="211"/>
      <c r="C28" s="211"/>
      <c r="D28" s="211"/>
      <c r="E28" s="211"/>
      <c r="F28" s="211"/>
      <c r="G28" s="212"/>
      <c r="H28" s="211"/>
      <c r="I28" s="211"/>
      <c r="J28" s="211"/>
      <c r="K28" s="211"/>
      <c r="L28" s="211"/>
      <c r="M28" s="211"/>
    </row>
    <row r="29" spans="2:13" x14ac:dyDescent="0.2">
      <c r="B29" s="211"/>
      <c r="C29" s="211"/>
      <c r="D29" s="211"/>
      <c r="E29" s="211"/>
      <c r="F29" s="211"/>
      <c r="G29" s="212"/>
      <c r="H29" s="211"/>
      <c r="I29" s="211"/>
      <c r="J29" s="211"/>
      <c r="K29" s="211"/>
      <c r="L29" s="211"/>
      <c r="M29" s="211"/>
    </row>
    <row r="30" spans="2:13" x14ac:dyDescent="0.2">
      <c r="B30" s="211"/>
      <c r="C30" s="211"/>
      <c r="D30" s="211"/>
      <c r="E30" s="211"/>
      <c r="F30" s="211"/>
      <c r="G30" s="212"/>
      <c r="H30" s="211"/>
      <c r="I30" s="211"/>
      <c r="J30" s="211"/>
      <c r="K30" s="211"/>
      <c r="L30" s="211"/>
      <c r="M30" s="211"/>
    </row>
    <row r="31" spans="2:13" x14ac:dyDescent="0.2">
      <c r="B31" s="211"/>
      <c r="C31" s="211"/>
      <c r="D31" s="211"/>
      <c r="E31" s="211"/>
      <c r="F31" s="211"/>
      <c r="G31" s="212"/>
      <c r="H31" s="211"/>
      <c r="I31" s="211"/>
      <c r="J31" s="211"/>
      <c r="K31" s="211"/>
      <c r="L31" s="211"/>
      <c r="M31" s="211"/>
    </row>
    <row r="32" spans="2:13" x14ac:dyDescent="0.2">
      <c r="B32" s="211"/>
      <c r="C32" s="211"/>
      <c r="D32" s="211"/>
      <c r="E32" s="211"/>
      <c r="F32" s="211"/>
      <c r="G32" s="212"/>
      <c r="H32" s="211"/>
      <c r="I32" s="211"/>
      <c r="J32" s="211"/>
      <c r="K32" s="211"/>
      <c r="L32" s="211"/>
      <c r="M32" s="211"/>
    </row>
    <row r="33" spans="2:13" x14ac:dyDescent="0.2">
      <c r="B33" s="211"/>
      <c r="C33" s="211"/>
      <c r="D33" s="211"/>
      <c r="E33" s="211"/>
      <c r="F33" s="211"/>
      <c r="G33" s="212"/>
      <c r="H33" s="211"/>
      <c r="I33" s="211"/>
      <c r="J33" s="211"/>
      <c r="K33" s="211"/>
      <c r="L33" s="211"/>
      <c r="M33" s="211"/>
    </row>
    <row r="34" spans="2:13" x14ac:dyDescent="0.2">
      <c r="B34" s="211"/>
      <c r="C34" s="211"/>
      <c r="D34" s="211"/>
      <c r="E34" s="211"/>
      <c r="F34" s="211"/>
      <c r="G34" s="212"/>
      <c r="H34" s="211"/>
      <c r="I34" s="211"/>
      <c r="J34" s="211"/>
      <c r="K34" s="211"/>
      <c r="L34" s="211"/>
      <c r="M34" s="211"/>
    </row>
    <row r="35" spans="2:13" x14ac:dyDescent="0.2">
      <c r="B35" s="211"/>
      <c r="C35" s="211"/>
      <c r="D35" s="211"/>
      <c r="E35" s="211"/>
      <c r="F35" s="211"/>
      <c r="G35" s="212"/>
      <c r="H35" s="211"/>
      <c r="I35" s="211"/>
      <c r="J35" s="211"/>
      <c r="K35" s="211"/>
      <c r="L35" s="211"/>
      <c r="M35" s="211"/>
    </row>
    <row r="36" spans="2:13" x14ac:dyDescent="0.2">
      <c r="B36" s="211"/>
      <c r="C36" s="211"/>
      <c r="D36" s="211"/>
      <c r="E36" s="211"/>
      <c r="F36" s="211"/>
      <c r="G36" s="212"/>
      <c r="H36" s="211"/>
      <c r="I36" s="211"/>
      <c r="J36" s="211"/>
      <c r="K36" s="211"/>
      <c r="L36" s="211"/>
      <c r="M36" s="211"/>
    </row>
    <row r="37" spans="2:13" x14ac:dyDescent="0.2">
      <c r="B37" s="211"/>
      <c r="C37" s="211"/>
      <c r="D37" s="211"/>
      <c r="E37" s="211"/>
      <c r="F37" s="211"/>
      <c r="G37" s="212"/>
      <c r="H37" s="211"/>
      <c r="I37" s="211"/>
      <c r="J37" s="211"/>
      <c r="K37" s="211"/>
      <c r="L37" s="211"/>
      <c r="M37" s="211"/>
    </row>
    <row r="38" spans="2:13" x14ac:dyDescent="0.2">
      <c r="B38" s="211"/>
      <c r="C38" s="211"/>
      <c r="D38" s="211"/>
      <c r="E38" s="211"/>
      <c r="F38" s="211"/>
      <c r="G38" s="212"/>
      <c r="H38" s="211"/>
      <c r="I38" s="211"/>
      <c r="J38" s="211"/>
      <c r="K38" s="211"/>
      <c r="L38" s="211"/>
      <c r="M38" s="211"/>
    </row>
    <row r="39" spans="2:13" x14ac:dyDescent="0.2">
      <c r="B39" s="211"/>
      <c r="C39" s="211"/>
      <c r="D39" s="211"/>
      <c r="E39" s="211"/>
      <c r="F39" s="211"/>
      <c r="G39" s="212"/>
      <c r="H39" s="211"/>
      <c r="I39" s="211"/>
      <c r="J39" s="211"/>
      <c r="K39" s="211"/>
      <c r="L39" s="211"/>
      <c r="M39" s="211"/>
    </row>
  </sheetData>
  <mergeCells count="7">
    <mergeCell ref="A1:M1"/>
    <mergeCell ref="A2:M2"/>
    <mergeCell ref="A3:A4"/>
    <mergeCell ref="B3:B4"/>
    <mergeCell ref="E3:E4"/>
    <mergeCell ref="G3:G4"/>
    <mergeCell ref="H3:H4"/>
  </mergeCells>
  <pageMargins left="0.70866141732283472" right="0.70866141732283472" top="0.74803149606299213" bottom="0.74803149606299213" header="0.31496062992125984" footer="0.31496062992125984"/>
  <pageSetup scale="7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zoomScale="70" zoomScaleNormal="70" workbookViewId="0">
      <selection activeCell="G16" sqref="G16"/>
    </sheetView>
  </sheetViews>
  <sheetFormatPr baseColWidth="10" defaultRowHeight="12.75" x14ac:dyDescent="0.2"/>
  <cols>
    <col min="1" max="1" width="9.28515625" style="58" customWidth="1"/>
    <col min="2" max="2" width="26.42578125" style="1" customWidth="1"/>
    <col min="3" max="3" width="13.7109375" style="1" customWidth="1"/>
    <col min="4" max="4" width="14.28515625" style="1" customWidth="1"/>
    <col min="5" max="5" width="11.42578125" style="1" customWidth="1"/>
    <col min="6" max="6" width="7.140625" style="1" customWidth="1"/>
    <col min="7" max="7" width="14.85546875" style="1" customWidth="1"/>
    <col min="8" max="8" width="17.7109375" style="1" customWidth="1"/>
    <col min="9" max="9" width="16.85546875" style="11" customWidth="1"/>
    <col min="10" max="13" width="11.42578125" style="13" hidden="1" customWidth="1"/>
    <col min="14" max="14" width="7.42578125" style="1" customWidth="1"/>
    <col min="15" max="15" width="7" style="1" customWidth="1"/>
    <col min="16" max="16" width="14.7109375" style="1" customWidth="1"/>
    <col min="17" max="17" width="11.42578125" style="240"/>
    <col min="18" max="16384" width="11.42578125" style="1"/>
  </cols>
  <sheetData>
    <row r="1" spans="1:17" ht="33" customHeight="1" x14ac:dyDescent="0.2">
      <c r="A1" s="580" t="s">
        <v>271</v>
      </c>
      <c r="B1" s="580"/>
      <c r="C1" s="580"/>
      <c r="D1" s="580"/>
      <c r="E1" s="580"/>
      <c r="F1" s="580"/>
      <c r="G1" s="580"/>
      <c r="H1" s="580"/>
      <c r="I1" s="580"/>
      <c r="J1" s="580"/>
      <c r="K1" s="580"/>
      <c r="L1" s="580"/>
      <c r="M1" s="580"/>
      <c r="N1" s="580"/>
      <c r="O1" s="580"/>
      <c r="P1" s="580"/>
    </row>
    <row r="2" spans="1:17" ht="27.75" customHeight="1" x14ac:dyDescent="0.2">
      <c r="A2" s="563" t="s">
        <v>3</v>
      </c>
      <c r="B2" s="561" t="s">
        <v>4</v>
      </c>
      <c r="C2" s="2" t="s">
        <v>6</v>
      </c>
      <c r="D2" s="2"/>
      <c r="E2" s="561" t="s">
        <v>8</v>
      </c>
      <c r="F2" s="560" t="s">
        <v>9</v>
      </c>
      <c r="G2" s="560"/>
      <c r="H2" s="560"/>
      <c r="I2" s="562" t="s">
        <v>13</v>
      </c>
      <c r="J2" s="25" t="s">
        <v>47</v>
      </c>
      <c r="K2" s="25" t="s">
        <v>44</v>
      </c>
      <c r="L2" s="25" t="s">
        <v>45</v>
      </c>
      <c r="M2" s="25" t="s">
        <v>46</v>
      </c>
      <c r="N2" s="560" t="s">
        <v>14</v>
      </c>
      <c r="O2" s="560"/>
      <c r="P2" s="560"/>
      <c r="Q2" s="249" t="s">
        <v>272</v>
      </c>
    </row>
    <row r="3" spans="1:17" ht="12.75" customHeight="1" x14ac:dyDescent="0.2">
      <c r="A3" s="563"/>
      <c r="B3" s="561"/>
      <c r="C3" s="238" t="s">
        <v>20</v>
      </c>
      <c r="D3" s="238" t="s">
        <v>21</v>
      </c>
      <c r="E3" s="561"/>
      <c r="F3" s="239" t="s">
        <v>25</v>
      </c>
      <c r="G3" s="238" t="s">
        <v>23</v>
      </c>
      <c r="H3" s="238" t="s">
        <v>26</v>
      </c>
      <c r="I3" s="562" t="s">
        <v>27</v>
      </c>
      <c r="J3" s="25"/>
      <c r="K3" s="25"/>
      <c r="L3" s="25"/>
      <c r="M3" s="25"/>
      <c r="N3" s="238" t="s">
        <v>28</v>
      </c>
      <c r="O3" s="238" t="s">
        <v>29</v>
      </c>
      <c r="P3" s="238" t="s">
        <v>30</v>
      </c>
      <c r="Q3" s="12"/>
    </row>
    <row r="4" spans="1:17" s="108" customFormat="1" ht="51" x14ac:dyDescent="0.2">
      <c r="A4" s="244" t="s">
        <v>100</v>
      </c>
      <c r="B4" s="245" t="s">
        <v>101</v>
      </c>
      <c r="C4" s="246" t="s">
        <v>102</v>
      </c>
      <c r="D4" s="183" t="s">
        <v>103</v>
      </c>
      <c r="E4" s="247">
        <v>40428</v>
      </c>
      <c r="F4" s="250" t="s">
        <v>273</v>
      </c>
      <c r="G4" s="247">
        <v>40428</v>
      </c>
      <c r="H4" s="183">
        <v>5927876</v>
      </c>
      <c r="I4" s="183">
        <v>5927876</v>
      </c>
      <c r="J4" s="183"/>
      <c r="K4" s="183"/>
      <c r="L4" s="183"/>
      <c r="M4" s="183"/>
      <c r="N4" s="183"/>
      <c r="O4" s="183"/>
      <c r="P4" s="183"/>
      <c r="Q4" s="183">
        <v>184</v>
      </c>
    </row>
    <row r="5" spans="1:17" s="14" customFormat="1" ht="98.25" customHeight="1" x14ac:dyDescent="0.2">
      <c r="A5" s="243" t="s">
        <v>130</v>
      </c>
      <c r="B5" s="245" t="s">
        <v>131</v>
      </c>
      <c r="C5" s="248" t="s">
        <v>132</v>
      </c>
      <c r="D5" s="29" t="s">
        <v>133</v>
      </c>
      <c r="E5" s="241">
        <v>40457</v>
      </c>
      <c r="F5" s="250" t="s">
        <v>274</v>
      </c>
      <c r="G5" s="241">
        <v>40457</v>
      </c>
      <c r="H5" s="29">
        <v>607558</v>
      </c>
      <c r="I5" s="183">
        <v>607558</v>
      </c>
      <c r="J5" s="242"/>
      <c r="K5" s="242"/>
      <c r="L5" s="242"/>
      <c r="M5" s="242"/>
      <c r="N5" s="29"/>
      <c r="O5" s="29"/>
      <c r="P5" s="29"/>
      <c r="Q5" s="29">
        <v>7</v>
      </c>
    </row>
  </sheetData>
  <mergeCells count="7">
    <mergeCell ref="A1:P1"/>
    <mergeCell ref="I2:I3"/>
    <mergeCell ref="N2:P2"/>
    <mergeCell ref="A2:A3"/>
    <mergeCell ref="B2:B3"/>
    <mergeCell ref="E2:E3"/>
    <mergeCell ref="F2:H2"/>
  </mergeCells>
  <pageMargins left="0.70866141732283472" right="0.70866141732283472" top="0.74803149606299213" bottom="0.74803149606299213" header="0.31496062992125984" footer="0.31496062992125984"/>
  <pageSetup scale="6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37" workbookViewId="0">
      <selection activeCell="B59" sqref="B59"/>
    </sheetView>
  </sheetViews>
  <sheetFormatPr baseColWidth="10" defaultRowHeight="12.75" x14ac:dyDescent="0.2"/>
  <cols>
    <col min="1" max="1" width="9.28515625" style="273" customWidth="1"/>
    <col min="2" max="2" width="42.5703125" style="11" customWidth="1"/>
    <col min="3" max="3" width="18.85546875" style="11" customWidth="1"/>
    <col min="4" max="4" width="16.7109375" style="11" customWidth="1"/>
    <col min="5" max="5" width="13.7109375" style="11" customWidth="1"/>
    <col min="6" max="6" width="17.7109375" style="11" customWidth="1"/>
    <col min="7" max="7" width="17.5703125" style="11" customWidth="1"/>
    <col min="8" max="16384" width="11.42578125" style="11"/>
  </cols>
  <sheetData>
    <row r="1" spans="1:7" x14ac:dyDescent="0.2">
      <c r="A1" s="581" t="s">
        <v>0</v>
      </c>
      <c r="B1" s="581"/>
      <c r="C1" s="581"/>
      <c r="D1" s="581"/>
      <c r="E1" s="581"/>
      <c r="F1" s="581"/>
      <c r="G1" s="581"/>
    </row>
    <row r="2" spans="1:7" x14ac:dyDescent="0.2">
      <c r="A2" s="581" t="s">
        <v>55</v>
      </c>
      <c r="B2" s="581"/>
      <c r="C2" s="581"/>
      <c r="D2" s="581"/>
      <c r="E2" s="581"/>
      <c r="F2" s="581"/>
      <c r="G2" s="581"/>
    </row>
    <row r="3" spans="1:7" x14ac:dyDescent="0.2">
      <c r="A3" s="63"/>
      <c r="B3" s="19"/>
      <c r="C3" s="19"/>
      <c r="D3" s="19"/>
      <c r="E3" s="19"/>
      <c r="F3" s="19"/>
      <c r="G3" s="19"/>
    </row>
    <row r="4" spans="1:7" x14ac:dyDescent="0.2">
      <c r="A4" s="582" t="s">
        <v>3</v>
      </c>
      <c r="B4" s="562" t="s">
        <v>4</v>
      </c>
      <c r="C4" s="274" t="s">
        <v>6</v>
      </c>
      <c r="D4" s="274"/>
      <c r="E4" s="562" t="s">
        <v>8</v>
      </c>
      <c r="F4" s="275"/>
      <c r="G4" s="562" t="s">
        <v>11</v>
      </c>
    </row>
    <row r="5" spans="1:7" ht="12.75" customHeight="1" x14ac:dyDescent="0.2">
      <c r="A5" s="582"/>
      <c r="B5" s="562"/>
      <c r="C5" s="276" t="s">
        <v>20</v>
      </c>
      <c r="D5" s="276" t="s">
        <v>21</v>
      </c>
      <c r="E5" s="562"/>
      <c r="F5" s="276" t="s">
        <v>26</v>
      </c>
      <c r="G5" s="562"/>
    </row>
    <row r="6" spans="1:7" ht="54" customHeight="1" x14ac:dyDescent="0.2">
      <c r="A6" s="286" t="s">
        <v>275</v>
      </c>
      <c r="B6" s="277" t="s">
        <v>66</v>
      </c>
      <c r="C6" s="277" t="s">
        <v>67</v>
      </c>
      <c r="D6" s="278" t="s">
        <v>68</v>
      </c>
      <c r="E6" s="77">
        <v>40309</v>
      </c>
      <c r="F6" s="279">
        <v>300000000</v>
      </c>
      <c r="G6" s="77">
        <v>40337</v>
      </c>
    </row>
    <row r="7" spans="1:7" ht="53.25" customHeight="1" x14ac:dyDescent="0.2">
      <c r="A7" s="286" t="s">
        <v>275</v>
      </c>
      <c r="B7" s="277" t="s">
        <v>66</v>
      </c>
      <c r="C7" s="277" t="s">
        <v>67</v>
      </c>
      <c r="D7" s="278" t="s">
        <v>68</v>
      </c>
      <c r="E7" s="77">
        <v>40309</v>
      </c>
      <c r="F7" s="279">
        <v>30660460</v>
      </c>
      <c r="G7" s="77">
        <v>40337</v>
      </c>
    </row>
    <row r="8" spans="1:7" ht="51" x14ac:dyDescent="0.2">
      <c r="A8" s="286" t="s">
        <v>275</v>
      </c>
      <c r="B8" s="277" t="s">
        <v>66</v>
      </c>
      <c r="C8" s="277" t="s">
        <v>67</v>
      </c>
      <c r="D8" s="278" t="s">
        <v>68</v>
      </c>
      <c r="E8" s="265" t="s">
        <v>72</v>
      </c>
      <c r="F8" s="279">
        <v>400000000</v>
      </c>
      <c r="G8" s="77">
        <v>40337</v>
      </c>
    </row>
    <row r="9" spans="1:7" s="106" customFormat="1" ht="28.5" x14ac:dyDescent="0.2">
      <c r="A9" s="287" t="s">
        <v>60</v>
      </c>
      <c r="B9" s="280" t="s">
        <v>61</v>
      </c>
      <c r="C9" s="101" t="s">
        <v>48</v>
      </c>
      <c r="D9" s="42" t="s">
        <v>56</v>
      </c>
      <c r="E9" s="97">
        <v>40372</v>
      </c>
      <c r="F9" s="281">
        <v>6952437</v>
      </c>
      <c r="G9" s="97">
        <v>40400</v>
      </c>
    </row>
    <row r="10" spans="1:7" s="106" customFormat="1" ht="42.75" x14ac:dyDescent="0.2">
      <c r="A10" s="288" t="s">
        <v>60</v>
      </c>
      <c r="B10" s="100" t="s">
        <v>62</v>
      </c>
      <c r="C10" s="101" t="s">
        <v>48</v>
      </c>
      <c r="D10" s="42" t="s">
        <v>56</v>
      </c>
      <c r="E10" s="97">
        <v>40372</v>
      </c>
      <c r="F10" s="281">
        <v>3500000</v>
      </c>
      <c r="G10" s="98">
        <v>40395</v>
      </c>
    </row>
    <row r="11" spans="1:7" s="106" customFormat="1" ht="28.5" x14ac:dyDescent="0.2">
      <c r="A11" s="289" t="s">
        <v>90</v>
      </c>
      <c r="B11" s="100" t="s">
        <v>82</v>
      </c>
      <c r="C11" s="101" t="s">
        <v>83</v>
      </c>
      <c r="D11" s="42" t="s">
        <v>84</v>
      </c>
      <c r="E11" s="97">
        <v>40399</v>
      </c>
      <c r="F11" s="42">
        <v>2934680</v>
      </c>
      <c r="G11" s="97">
        <v>40407</v>
      </c>
    </row>
    <row r="12" spans="1:7" s="106" customFormat="1" ht="45.75" customHeight="1" x14ac:dyDescent="0.2">
      <c r="A12" s="289" t="s">
        <v>81</v>
      </c>
      <c r="B12" s="100" t="s">
        <v>97</v>
      </c>
      <c r="C12" s="101" t="s">
        <v>91</v>
      </c>
      <c r="D12" s="42" t="s">
        <v>106</v>
      </c>
      <c r="E12" s="97">
        <v>40399</v>
      </c>
      <c r="F12" s="42">
        <v>11398764</v>
      </c>
      <c r="G12" s="97">
        <v>40430</v>
      </c>
    </row>
    <row r="13" spans="1:7" s="106" customFormat="1" ht="31.5" customHeight="1" x14ac:dyDescent="0.2">
      <c r="A13" s="289" t="s">
        <v>100</v>
      </c>
      <c r="B13" s="100" t="s">
        <v>101</v>
      </c>
      <c r="C13" s="101" t="s">
        <v>102</v>
      </c>
      <c r="D13" s="42" t="s">
        <v>103</v>
      </c>
      <c r="E13" s="97">
        <v>40428</v>
      </c>
      <c r="F13" s="42">
        <v>5927876</v>
      </c>
      <c r="G13" s="97">
        <v>40456</v>
      </c>
    </row>
    <row r="14" spans="1:7" s="106" customFormat="1" ht="33.75" customHeight="1" x14ac:dyDescent="0.2">
      <c r="A14" s="289" t="s">
        <v>100</v>
      </c>
      <c r="B14" s="100" t="s">
        <v>101</v>
      </c>
      <c r="C14" s="101" t="s">
        <v>102</v>
      </c>
      <c r="D14" s="42" t="s">
        <v>103</v>
      </c>
      <c r="E14" s="97">
        <v>40428</v>
      </c>
      <c r="F14" s="42">
        <v>8000000</v>
      </c>
      <c r="G14" s="97">
        <v>40456</v>
      </c>
    </row>
    <row r="15" spans="1:7" s="106" customFormat="1" ht="42.75" customHeight="1" x14ac:dyDescent="0.2">
      <c r="A15" s="289" t="s">
        <v>112</v>
      </c>
      <c r="B15" s="100" t="s">
        <v>113</v>
      </c>
      <c r="C15" s="101" t="s">
        <v>114</v>
      </c>
      <c r="D15" s="42" t="s">
        <v>115</v>
      </c>
      <c r="E15" s="97">
        <v>40428</v>
      </c>
      <c r="F15" s="42">
        <v>6953984</v>
      </c>
      <c r="G15" s="97">
        <v>40434</v>
      </c>
    </row>
    <row r="16" spans="1:7" s="106" customFormat="1" ht="42.75" x14ac:dyDescent="0.2">
      <c r="A16" s="289" t="s">
        <v>121</v>
      </c>
      <c r="B16" s="100" t="s">
        <v>122</v>
      </c>
      <c r="C16" s="101" t="s">
        <v>123</v>
      </c>
      <c r="D16" s="42" t="s">
        <v>124</v>
      </c>
      <c r="E16" s="97">
        <v>40428</v>
      </c>
      <c r="F16" s="42">
        <v>14145084</v>
      </c>
      <c r="G16" s="97">
        <v>40436</v>
      </c>
    </row>
    <row r="17" spans="1:7" s="106" customFormat="1" ht="71.25" x14ac:dyDescent="0.2">
      <c r="A17" s="289" t="s">
        <v>130</v>
      </c>
      <c r="B17" s="100" t="s">
        <v>131</v>
      </c>
      <c r="C17" s="101" t="s">
        <v>132</v>
      </c>
      <c r="D17" s="42" t="s">
        <v>133</v>
      </c>
      <c r="E17" s="97">
        <v>40457</v>
      </c>
      <c r="F17" s="42">
        <v>607558</v>
      </c>
      <c r="G17" s="97">
        <v>40470</v>
      </c>
    </row>
    <row r="18" spans="1:7" s="106" customFormat="1" ht="71.25" x14ac:dyDescent="0.2">
      <c r="A18" s="289" t="s">
        <v>130</v>
      </c>
      <c r="B18" s="100" t="s">
        <v>131</v>
      </c>
      <c r="C18" s="101" t="s">
        <v>132</v>
      </c>
      <c r="D18" s="42" t="s">
        <v>133</v>
      </c>
      <c r="E18" s="97">
        <v>40457</v>
      </c>
      <c r="F18" s="42">
        <v>1567235</v>
      </c>
      <c r="G18" s="97">
        <v>40470</v>
      </c>
    </row>
    <row r="19" spans="1:7" s="106" customFormat="1" ht="42.75" x14ac:dyDescent="0.2">
      <c r="A19" s="289" t="s">
        <v>139</v>
      </c>
      <c r="B19" s="282" t="s">
        <v>150</v>
      </c>
      <c r="C19" s="282" t="s">
        <v>149</v>
      </c>
      <c r="D19" s="42" t="s">
        <v>154</v>
      </c>
      <c r="E19" s="97">
        <v>40466</v>
      </c>
      <c r="F19" s="42">
        <v>49999903</v>
      </c>
      <c r="G19" s="97">
        <v>40508</v>
      </c>
    </row>
    <row r="20" spans="1:7" s="106" customFormat="1" ht="42.75" x14ac:dyDescent="0.2">
      <c r="A20" s="289" t="s">
        <v>139</v>
      </c>
      <c r="B20" s="282" t="s">
        <v>151</v>
      </c>
      <c r="C20" s="282" t="s">
        <v>149</v>
      </c>
      <c r="D20" s="42" t="s">
        <v>154</v>
      </c>
      <c r="E20" s="97">
        <v>40466</v>
      </c>
      <c r="F20" s="42">
        <v>24998748</v>
      </c>
      <c r="G20" s="97">
        <v>40508</v>
      </c>
    </row>
    <row r="21" spans="1:7" s="106" customFormat="1" ht="42.75" x14ac:dyDescent="0.2">
      <c r="A21" s="289" t="s">
        <v>139</v>
      </c>
      <c r="B21" s="282" t="s">
        <v>152</v>
      </c>
      <c r="C21" s="282" t="s">
        <v>149</v>
      </c>
      <c r="D21" s="42" t="s">
        <v>154</v>
      </c>
      <c r="E21" s="97">
        <v>40466</v>
      </c>
      <c r="F21" s="42">
        <v>24999527</v>
      </c>
      <c r="G21" s="97">
        <v>40508</v>
      </c>
    </row>
    <row r="22" spans="1:7" s="106" customFormat="1" ht="57" x14ac:dyDescent="0.2">
      <c r="A22" s="289" t="s">
        <v>140</v>
      </c>
      <c r="B22" s="100" t="s">
        <v>141</v>
      </c>
      <c r="C22" s="100" t="s">
        <v>142</v>
      </c>
      <c r="D22" s="42" t="s">
        <v>143</v>
      </c>
      <c r="E22" s="97">
        <v>40472</v>
      </c>
      <c r="F22" s="42">
        <v>45000000</v>
      </c>
      <c r="G22" s="42"/>
    </row>
    <row r="23" spans="1:7" s="106" customFormat="1" ht="57" x14ac:dyDescent="0.2">
      <c r="A23" s="289" t="s">
        <v>140</v>
      </c>
      <c r="B23" s="100" t="s">
        <v>141</v>
      </c>
      <c r="C23" s="100" t="s">
        <v>142</v>
      </c>
      <c r="D23" s="176" t="s">
        <v>143</v>
      </c>
      <c r="E23" s="97">
        <v>40472</v>
      </c>
      <c r="F23" s="42">
        <v>29982857</v>
      </c>
      <c r="G23" s="42"/>
    </row>
    <row r="24" spans="1:7" s="106" customFormat="1" ht="71.25" x14ac:dyDescent="0.2">
      <c r="A24" s="289" t="s">
        <v>167</v>
      </c>
      <c r="B24" s="100" t="s">
        <v>175</v>
      </c>
      <c r="C24" s="167" t="s">
        <v>176</v>
      </c>
      <c r="D24" s="283" t="s">
        <v>177</v>
      </c>
      <c r="E24" s="97">
        <v>40478</v>
      </c>
      <c r="F24" s="284">
        <v>36919586</v>
      </c>
      <c r="G24" s="97">
        <v>40513</v>
      </c>
    </row>
    <row r="25" spans="1:7" s="266" customFormat="1" ht="71.25" x14ac:dyDescent="0.2">
      <c r="A25" s="289" t="s">
        <v>168</v>
      </c>
      <c r="B25" s="100" t="s">
        <v>169</v>
      </c>
      <c r="C25" s="167" t="s">
        <v>170</v>
      </c>
      <c r="D25" s="176" t="s">
        <v>124</v>
      </c>
      <c r="E25" s="285">
        <v>40478</v>
      </c>
      <c r="F25" s="176">
        <v>13916460</v>
      </c>
      <c r="G25" s="285">
        <v>40478</v>
      </c>
    </row>
    <row r="26" spans="1:7" s="266" customFormat="1" ht="50.25" customHeight="1" x14ac:dyDescent="0.2">
      <c r="A26" s="289" t="s">
        <v>188</v>
      </c>
      <c r="B26" s="100" t="s">
        <v>189</v>
      </c>
      <c r="C26" s="245" t="s">
        <v>283</v>
      </c>
      <c r="D26" s="42" t="s">
        <v>191</v>
      </c>
      <c r="E26" s="97">
        <v>40493</v>
      </c>
      <c r="F26" s="42">
        <v>14276254</v>
      </c>
      <c r="G26" s="42"/>
    </row>
    <row r="27" spans="1:7" s="266" customFormat="1" ht="45.75" customHeight="1" x14ac:dyDescent="0.2">
      <c r="A27" s="289" t="s">
        <v>194</v>
      </c>
      <c r="B27" s="100" t="s">
        <v>195</v>
      </c>
      <c r="C27" s="100" t="s">
        <v>142</v>
      </c>
      <c r="D27" s="42" t="s">
        <v>143</v>
      </c>
      <c r="E27" s="97">
        <v>40493</v>
      </c>
      <c r="F27" s="42">
        <v>12997564</v>
      </c>
      <c r="G27" s="42"/>
    </row>
    <row r="28" spans="1:7" s="266" customFormat="1" ht="38.25" x14ac:dyDescent="0.2">
      <c r="A28" s="289" t="s">
        <v>197</v>
      </c>
      <c r="B28" s="100" t="s">
        <v>198</v>
      </c>
      <c r="C28" s="245" t="s">
        <v>199</v>
      </c>
      <c r="D28" s="42" t="s">
        <v>200</v>
      </c>
      <c r="E28" s="97">
        <v>40499</v>
      </c>
      <c r="F28" s="42">
        <v>49946406</v>
      </c>
      <c r="G28" s="42"/>
    </row>
    <row r="29" spans="1:7" s="266" customFormat="1" ht="85.5" x14ac:dyDescent="0.2">
      <c r="A29" s="289" t="s">
        <v>205</v>
      </c>
      <c r="B29" s="100" t="s">
        <v>206</v>
      </c>
      <c r="C29" s="182" t="s">
        <v>142</v>
      </c>
      <c r="D29" s="42" t="s">
        <v>143</v>
      </c>
      <c r="E29" s="97">
        <v>40513</v>
      </c>
      <c r="F29" s="42">
        <v>13325000</v>
      </c>
      <c r="G29" s="42"/>
    </row>
    <row r="30" spans="1:7" s="266" customFormat="1" ht="51" x14ac:dyDescent="0.2">
      <c r="A30" s="289" t="s">
        <v>217</v>
      </c>
      <c r="B30" s="100" t="s">
        <v>250</v>
      </c>
      <c r="C30" s="245" t="s">
        <v>210</v>
      </c>
      <c r="D30" s="42" t="s">
        <v>211</v>
      </c>
      <c r="E30" s="97">
        <v>40525</v>
      </c>
      <c r="F30" s="42">
        <v>14046537</v>
      </c>
      <c r="G30" s="97">
        <v>40542</v>
      </c>
    </row>
    <row r="31" spans="1:7" s="266" customFormat="1" ht="42.75" x14ac:dyDescent="0.2">
      <c r="A31" s="270" t="s">
        <v>218</v>
      </c>
      <c r="B31" s="100" t="s">
        <v>219</v>
      </c>
      <c r="C31" s="100" t="s">
        <v>132</v>
      </c>
      <c r="D31" s="267" t="s">
        <v>133</v>
      </c>
      <c r="E31" s="268">
        <v>40529</v>
      </c>
      <c r="F31" s="42">
        <v>2758860</v>
      </c>
      <c r="G31" s="268">
        <v>40535</v>
      </c>
    </row>
    <row r="32" spans="1:7" s="266" customFormat="1" ht="51" customHeight="1" x14ac:dyDescent="0.2">
      <c r="A32" s="270" t="s">
        <v>221</v>
      </c>
      <c r="B32" s="100" t="s">
        <v>230</v>
      </c>
      <c r="C32" s="100" t="s">
        <v>231</v>
      </c>
      <c r="D32" s="269" t="s">
        <v>232</v>
      </c>
      <c r="E32" s="268">
        <v>40529</v>
      </c>
      <c r="F32" s="42">
        <v>6189468</v>
      </c>
      <c r="G32" s="268">
        <v>40535</v>
      </c>
    </row>
    <row r="33" spans="1:7" s="266" customFormat="1" ht="85.5" x14ac:dyDescent="0.2">
      <c r="A33" s="270" t="s">
        <v>222</v>
      </c>
      <c r="B33" s="100" t="s">
        <v>237</v>
      </c>
      <c r="C33" s="100" t="s">
        <v>238</v>
      </c>
      <c r="D33" s="267" t="s">
        <v>239</v>
      </c>
      <c r="E33" s="268">
        <v>40529</v>
      </c>
      <c r="F33" s="271">
        <v>9990000</v>
      </c>
      <c r="G33" s="267"/>
    </row>
    <row r="34" spans="1:7" s="266" customFormat="1" ht="42.75" x14ac:dyDescent="0.2">
      <c r="A34" s="270" t="s">
        <v>223</v>
      </c>
      <c r="B34" s="100" t="s">
        <v>224</v>
      </c>
      <c r="C34" s="100" t="s">
        <v>225</v>
      </c>
      <c r="D34" s="267" t="s">
        <v>226</v>
      </c>
      <c r="E34" s="268">
        <v>40532</v>
      </c>
      <c r="F34" s="42">
        <v>14394483</v>
      </c>
      <c r="G34" s="267"/>
    </row>
    <row r="35" spans="1:7" ht="85.5" x14ac:dyDescent="0.2">
      <c r="A35" s="290" t="s">
        <v>240</v>
      </c>
      <c r="B35" s="100" t="s">
        <v>244</v>
      </c>
      <c r="C35" s="100" t="s">
        <v>241</v>
      </c>
      <c r="D35" s="10" t="s">
        <v>242</v>
      </c>
      <c r="E35" s="272">
        <v>40532</v>
      </c>
      <c r="F35" s="183">
        <v>9930000</v>
      </c>
      <c r="G35" s="10"/>
    </row>
    <row r="36" spans="1:7" ht="71.25" x14ac:dyDescent="0.2">
      <c r="A36" s="290" t="s">
        <v>243</v>
      </c>
      <c r="B36" s="100" t="s">
        <v>245</v>
      </c>
      <c r="C36" s="100" t="s">
        <v>246</v>
      </c>
      <c r="D36" s="10" t="s">
        <v>247</v>
      </c>
      <c r="E36" s="272">
        <v>40534</v>
      </c>
      <c r="F36" s="183">
        <v>9990000</v>
      </c>
      <c r="G36" s="10"/>
    </row>
    <row r="37" spans="1:7" ht="108" customHeight="1" x14ac:dyDescent="0.2">
      <c r="A37" s="290" t="s">
        <v>256</v>
      </c>
      <c r="B37" s="215" t="s">
        <v>257</v>
      </c>
      <c r="C37" s="216" t="s">
        <v>102</v>
      </c>
      <c r="D37" s="182" t="s">
        <v>258</v>
      </c>
      <c r="E37" s="272">
        <v>40542</v>
      </c>
      <c r="F37" s="183">
        <v>13809075</v>
      </c>
      <c r="G37" s="10"/>
    </row>
    <row r="38" spans="1:7" x14ac:dyDescent="0.2">
      <c r="B38" s="108"/>
      <c r="C38" s="108"/>
      <c r="D38" s="108"/>
      <c r="E38" s="108"/>
      <c r="F38" s="108"/>
      <c r="G38" s="108"/>
    </row>
    <row r="39" spans="1:7" x14ac:dyDescent="0.2">
      <c r="B39" s="108"/>
      <c r="C39" s="108"/>
      <c r="D39" s="108"/>
      <c r="E39" s="108"/>
      <c r="F39" s="108"/>
      <c r="G39" s="108"/>
    </row>
    <row r="40" spans="1:7" x14ac:dyDescent="0.2">
      <c r="B40" s="108"/>
      <c r="C40" s="108"/>
      <c r="D40" s="108"/>
      <c r="E40" s="108"/>
      <c r="F40" s="108"/>
      <c r="G40" s="108"/>
    </row>
    <row r="41" spans="1:7" x14ac:dyDescent="0.2">
      <c r="B41" s="108"/>
      <c r="C41" s="108"/>
      <c r="D41" s="108"/>
      <c r="E41" s="108"/>
      <c r="F41" s="108"/>
      <c r="G41" s="108"/>
    </row>
    <row r="42" spans="1:7" x14ac:dyDescent="0.2">
      <c r="B42" s="108"/>
      <c r="C42" s="108"/>
      <c r="D42" s="108"/>
      <c r="E42" s="108"/>
      <c r="F42" s="108"/>
      <c r="G42" s="108"/>
    </row>
    <row r="43" spans="1:7" x14ac:dyDescent="0.2">
      <c r="B43" s="108"/>
      <c r="C43" s="108"/>
      <c r="D43" s="108"/>
      <c r="E43" s="108"/>
      <c r="F43" s="108"/>
      <c r="G43" s="108"/>
    </row>
    <row r="44" spans="1:7" x14ac:dyDescent="0.2">
      <c r="B44" s="108"/>
      <c r="C44" s="108"/>
      <c r="D44" s="108"/>
      <c r="E44" s="108"/>
      <c r="F44" s="108"/>
      <c r="G44" s="108"/>
    </row>
    <row r="45" spans="1:7" x14ac:dyDescent="0.2">
      <c r="B45" s="108"/>
      <c r="C45" s="108"/>
      <c r="D45" s="108"/>
      <c r="E45" s="108"/>
      <c r="F45" s="108"/>
      <c r="G45" s="108"/>
    </row>
    <row r="46" spans="1:7" x14ac:dyDescent="0.2">
      <c r="B46" s="108"/>
      <c r="C46" s="108"/>
      <c r="D46" s="108"/>
      <c r="E46" s="108"/>
      <c r="F46" s="108"/>
      <c r="G46" s="108"/>
    </row>
    <row r="47" spans="1:7" x14ac:dyDescent="0.2">
      <c r="B47" s="108"/>
      <c r="C47" s="108"/>
      <c r="D47" s="108"/>
      <c r="E47" s="108"/>
      <c r="F47" s="108"/>
      <c r="G47" s="108"/>
    </row>
    <row r="48" spans="1:7" x14ac:dyDescent="0.2">
      <c r="B48" s="108"/>
      <c r="C48" s="108"/>
      <c r="D48" s="108"/>
      <c r="E48" s="108"/>
      <c r="F48" s="108"/>
      <c r="G48" s="108"/>
    </row>
    <row r="49" spans="2:7" x14ac:dyDescent="0.2">
      <c r="B49" s="108"/>
      <c r="C49" s="108"/>
      <c r="D49" s="108"/>
      <c r="E49" s="108"/>
      <c r="F49" s="108"/>
      <c r="G49" s="108"/>
    </row>
    <row r="50" spans="2:7" x14ac:dyDescent="0.2">
      <c r="B50" s="108"/>
      <c r="C50" s="108"/>
      <c r="D50" s="108"/>
      <c r="E50" s="108"/>
      <c r="F50" s="108"/>
      <c r="G50" s="108"/>
    </row>
    <row r="51" spans="2:7" x14ac:dyDescent="0.2">
      <c r="B51" s="108"/>
      <c r="C51" s="108"/>
      <c r="D51" s="108"/>
      <c r="E51" s="108"/>
      <c r="F51" s="108"/>
      <c r="G51" s="108"/>
    </row>
    <row r="52" spans="2:7" x14ac:dyDescent="0.2">
      <c r="B52" s="108"/>
      <c r="C52" s="108"/>
      <c r="D52" s="108"/>
      <c r="E52" s="108"/>
      <c r="F52" s="108"/>
      <c r="G52" s="108"/>
    </row>
    <row r="53" spans="2:7" x14ac:dyDescent="0.2">
      <c r="B53" s="108"/>
      <c r="C53" s="108"/>
      <c r="D53" s="108"/>
      <c r="E53" s="108"/>
      <c r="F53" s="108"/>
      <c r="G53" s="108"/>
    </row>
    <row r="54" spans="2:7" x14ac:dyDescent="0.2">
      <c r="B54" s="108"/>
      <c r="C54" s="108"/>
      <c r="D54" s="108"/>
      <c r="E54" s="108"/>
      <c r="F54" s="108"/>
      <c r="G54" s="108"/>
    </row>
  </sheetData>
  <mergeCells count="6">
    <mergeCell ref="A1:G1"/>
    <mergeCell ref="A2:G2"/>
    <mergeCell ref="A4:A5"/>
    <mergeCell ref="B4:B5"/>
    <mergeCell ref="E4:E5"/>
    <mergeCell ref="G4:G5"/>
  </mergeCells>
  <pageMargins left="0.70866141732283472" right="0.70866141732283472" top="0.74803149606299213" bottom="0.74803149606299213" header="0.31496062992125984" footer="0.31496062992125984"/>
  <pageSetup scale="65"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
  <sheetViews>
    <sheetView topLeftCell="A55" workbookViewId="0">
      <selection activeCell="B59" sqref="B59"/>
    </sheetView>
  </sheetViews>
  <sheetFormatPr baseColWidth="10" defaultRowHeight="11.25" x14ac:dyDescent="0.2"/>
  <cols>
    <col min="1" max="1" width="9.28515625" style="550" customWidth="1"/>
    <col min="2" max="2" width="26.42578125" style="122" customWidth="1"/>
    <col min="3" max="3" width="5.85546875" style="122" customWidth="1"/>
    <col min="4" max="4" width="13.7109375" style="122" customWidth="1"/>
    <col min="5" max="5" width="16.7109375" style="122" customWidth="1"/>
    <col min="6" max="6" width="10.42578125" style="122" customWidth="1"/>
    <col min="7" max="7" width="13.28515625" style="122" customWidth="1"/>
    <col min="8" max="8" width="17.140625" style="122" customWidth="1"/>
    <col min="9" max="9" width="13.7109375" style="551" customWidth="1"/>
    <col min="10" max="10" width="7.85546875" style="122" customWidth="1"/>
    <col min="11" max="11" width="14.85546875" style="122" customWidth="1"/>
    <col min="12" max="12" width="13" style="122" customWidth="1"/>
    <col min="13" max="13" width="14.7109375" style="551" customWidth="1"/>
    <col min="14" max="14" width="15" style="551" customWidth="1"/>
    <col min="15" max="15" width="7.5703125" style="552" customWidth="1"/>
    <col min="16" max="16" width="13.85546875" style="123" customWidth="1"/>
    <col min="17" max="20" width="11.42578125" style="124" hidden="1" customWidth="1"/>
    <col min="21" max="21" width="14.85546875" style="553" customWidth="1"/>
    <col min="22" max="22" width="9" style="553" customWidth="1"/>
    <col min="23" max="23" width="14" style="553" customWidth="1"/>
    <col min="24" max="24" width="12.28515625" style="122" customWidth="1"/>
    <col min="25" max="25" width="12.42578125" style="122" bestFit="1" customWidth="1"/>
    <col min="26" max="27" width="12.42578125" style="122" customWidth="1"/>
    <col min="28" max="28" width="12.140625" style="122" bestFit="1" customWidth="1"/>
    <col min="29" max="29" width="11.42578125" style="122"/>
    <col min="30" max="30" width="12.7109375" style="122" bestFit="1" customWidth="1"/>
    <col min="31" max="31" width="11.42578125" style="122"/>
    <col min="32" max="32" width="12.140625" style="122" bestFit="1" customWidth="1"/>
    <col min="33" max="256" width="11.42578125" style="122"/>
    <col min="257" max="257" width="9.28515625" style="122" customWidth="1"/>
    <col min="258" max="258" width="26.42578125" style="122" customWidth="1"/>
    <col min="259" max="259" width="5.85546875" style="122" customWidth="1"/>
    <col min="260" max="260" width="13.7109375" style="122" customWidth="1"/>
    <col min="261" max="261" width="16.7109375" style="122" customWidth="1"/>
    <col min="262" max="262" width="10.42578125" style="122" customWidth="1"/>
    <col min="263" max="263" width="13.28515625" style="122" customWidth="1"/>
    <col min="264" max="264" width="17.140625" style="122" customWidth="1"/>
    <col min="265" max="265" width="13.7109375" style="122" customWidth="1"/>
    <col min="266" max="266" width="7.85546875" style="122" customWidth="1"/>
    <col min="267" max="267" width="14.85546875" style="122" customWidth="1"/>
    <col min="268" max="268" width="13" style="122" customWidth="1"/>
    <col min="269" max="269" width="14.7109375" style="122" customWidth="1"/>
    <col min="270" max="270" width="15" style="122" customWidth="1"/>
    <col min="271" max="271" width="7.5703125" style="122" customWidth="1"/>
    <col min="272" max="272" width="13.85546875" style="122" customWidth="1"/>
    <col min="273" max="276" width="0" style="122" hidden="1" customWidth="1"/>
    <col min="277" max="277" width="14.85546875" style="122" customWidth="1"/>
    <col min="278" max="278" width="9" style="122" customWidth="1"/>
    <col min="279" max="279" width="14" style="122" customWidth="1"/>
    <col min="280" max="280" width="12.28515625" style="122" customWidth="1"/>
    <col min="281" max="281" width="12.42578125" style="122" bestFit="1" customWidth="1"/>
    <col min="282" max="283" width="12.42578125" style="122" customWidth="1"/>
    <col min="284" max="284" width="12.140625" style="122" bestFit="1" customWidth="1"/>
    <col min="285" max="285" width="11.42578125" style="122"/>
    <col min="286" max="286" width="12.7109375" style="122" bestFit="1" customWidth="1"/>
    <col min="287" max="287" width="11.42578125" style="122"/>
    <col min="288" max="288" width="12.140625" style="122" bestFit="1" customWidth="1"/>
    <col min="289" max="512" width="11.42578125" style="122"/>
    <col min="513" max="513" width="9.28515625" style="122" customWidth="1"/>
    <col min="514" max="514" width="26.42578125" style="122" customWidth="1"/>
    <col min="515" max="515" width="5.85546875" style="122" customWidth="1"/>
    <col min="516" max="516" width="13.7109375" style="122" customWidth="1"/>
    <col min="517" max="517" width="16.7109375" style="122" customWidth="1"/>
    <col min="518" max="518" width="10.42578125" style="122" customWidth="1"/>
    <col min="519" max="519" width="13.28515625" style="122" customWidth="1"/>
    <col min="520" max="520" width="17.140625" style="122" customWidth="1"/>
    <col min="521" max="521" width="13.7109375" style="122" customWidth="1"/>
    <col min="522" max="522" width="7.85546875" style="122" customWidth="1"/>
    <col min="523" max="523" width="14.85546875" style="122" customWidth="1"/>
    <col min="524" max="524" width="13" style="122" customWidth="1"/>
    <col min="525" max="525" width="14.7109375" style="122" customWidth="1"/>
    <col min="526" max="526" width="15" style="122" customWidth="1"/>
    <col min="527" max="527" width="7.5703125" style="122" customWidth="1"/>
    <col min="528" max="528" width="13.85546875" style="122" customWidth="1"/>
    <col min="529" max="532" width="0" style="122" hidden="1" customWidth="1"/>
    <col min="533" max="533" width="14.85546875" style="122" customWidth="1"/>
    <col min="534" max="534" width="9" style="122" customWidth="1"/>
    <col min="535" max="535" width="14" style="122" customWidth="1"/>
    <col min="536" max="536" width="12.28515625" style="122" customWidth="1"/>
    <col min="537" max="537" width="12.42578125" style="122" bestFit="1" customWidth="1"/>
    <col min="538" max="539" width="12.42578125" style="122" customWidth="1"/>
    <col min="540" max="540" width="12.140625" style="122" bestFit="1" customWidth="1"/>
    <col min="541" max="541" width="11.42578125" style="122"/>
    <col min="542" max="542" width="12.7109375" style="122" bestFit="1" customWidth="1"/>
    <col min="543" max="543" width="11.42578125" style="122"/>
    <col min="544" max="544" width="12.140625" style="122" bestFit="1" customWidth="1"/>
    <col min="545" max="768" width="11.42578125" style="122"/>
    <col min="769" max="769" width="9.28515625" style="122" customWidth="1"/>
    <col min="770" max="770" width="26.42578125" style="122" customWidth="1"/>
    <col min="771" max="771" width="5.85546875" style="122" customWidth="1"/>
    <col min="772" max="772" width="13.7109375" style="122" customWidth="1"/>
    <col min="773" max="773" width="16.7109375" style="122" customWidth="1"/>
    <col min="774" max="774" width="10.42578125" style="122" customWidth="1"/>
    <col min="775" max="775" width="13.28515625" style="122" customWidth="1"/>
    <col min="776" max="776" width="17.140625" style="122" customWidth="1"/>
    <col min="777" max="777" width="13.7109375" style="122" customWidth="1"/>
    <col min="778" max="778" width="7.85546875" style="122" customWidth="1"/>
    <col min="779" max="779" width="14.85546875" style="122" customWidth="1"/>
    <col min="780" max="780" width="13" style="122" customWidth="1"/>
    <col min="781" max="781" width="14.7109375" style="122" customWidth="1"/>
    <col min="782" max="782" width="15" style="122" customWidth="1"/>
    <col min="783" max="783" width="7.5703125" style="122" customWidth="1"/>
    <col min="784" max="784" width="13.85546875" style="122" customWidth="1"/>
    <col min="785" max="788" width="0" style="122" hidden="1" customWidth="1"/>
    <col min="789" max="789" width="14.85546875" style="122" customWidth="1"/>
    <col min="790" max="790" width="9" style="122" customWidth="1"/>
    <col min="791" max="791" width="14" style="122" customWidth="1"/>
    <col min="792" max="792" width="12.28515625" style="122" customWidth="1"/>
    <col min="793" max="793" width="12.42578125" style="122" bestFit="1" customWidth="1"/>
    <col min="794" max="795" width="12.42578125" style="122" customWidth="1"/>
    <col min="796" max="796" width="12.140625" style="122" bestFit="1" customWidth="1"/>
    <col min="797" max="797" width="11.42578125" style="122"/>
    <col min="798" max="798" width="12.7109375" style="122" bestFit="1" customWidth="1"/>
    <col min="799" max="799" width="11.42578125" style="122"/>
    <col min="800" max="800" width="12.140625" style="122" bestFit="1" customWidth="1"/>
    <col min="801" max="1024" width="11.42578125" style="122"/>
    <col min="1025" max="1025" width="9.28515625" style="122" customWidth="1"/>
    <col min="1026" max="1026" width="26.42578125" style="122" customWidth="1"/>
    <col min="1027" max="1027" width="5.85546875" style="122" customWidth="1"/>
    <col min="1028" max="1028" width="13.7109375" style="122" customWidth="1"/>
    <col min="1029" max="1029" width="16.7109375" style="122" customWidth="1"/>
    <col min="1030" max="1030" width="10.42578125" style="122" customWidth="1"/>
    <col min="1031" max="1031" width="13.28515625" style="122" customWidth="1"/>
    <col min="1032" max="1032" width="17.140625" style="122" customWidth="1"/>
    <col min="1033" max="1033" width="13.7109375" style="122" customWidth="1"/>
    <col min="1034" max="1034" width="7.85546875" style="122" customWidth="1"/>
    <col min="1035" max="1035" width="14.85546875" style="122" customWidth="1"/>
    <col min="1036" max="1036" width="13" style="122" customWidth="1"/>
    <col min="1037" max="1037" width="14.7109375" style="122" customWidth="1"/>
    <col min="1038" max="1038" width="15" style="122" customWidth="1"/>
    <col min="1039" max="1039" width="7.5703125" style="122" customWidth="1"/>
    <col min="1040" max="1040" width="13.85546875" style="122" customWidth="1"/>
    <col min="1041" max="1044" width="0" style="122" hidden="1" customWidth="1"/>
    <col min="1045" max="1045" width="14.85546875" style="122" customWidth="1"/>
    <col min="1046" max="1046" width="9" style="122" customWidth="1"/>
    <col min="1047" max="1047" width="14" style="122" customWidth="1"/>
    <col min="1048" max="1048" width="12.28515625" style="122" customWidth="1"/>
    <col min="1049" max="1049" width="12.42578125" style="122" bestFit="1" customWidth="1"/>
    <col min="1050" max="1051" width="12.42578125" style="122" customWidth="1"/>
    <col min="1052" max="1052" width="12.140625" style="122" bestFit="1" customWidth="1"/>
    <col min="1053" max="1053" width="11.42578125" style="122"/>
    <col min="1054" max="1054" width="12.7109375" style="122" bestFit="1" customWidth="1"/>
    <col min="1055" max="1055" width="11.42578125" style="122"/>
    <col min="1056" max="1056" width="12.140625" style="122" bestFit="1" customWidth="1"/>
    <col min="1057" max="1280" width="11.42578125" style="122"/>
    <col min="1281" max="1281" width="9.28515625" style="122" customWidth="1"/>
    <col min="1282" max="1282" width="26.42578125" style="122" customWidth="1"/>
    <col min="1283" max="1283" width="5.85546875" style="122" customWidth="1"/>
    <col min="1284" max="1284" width="13.7109375" style="122" customWidth="1"/>
    <col min="1285" max="1285" width="16.7109375" style="122" customWidth="1"/>
    <col min="1286" max="1286" width="10.42578125" style="122" customWidth="1"/>
    <col min="1287" max="1287" width="13.28515625" style="122" customWidth="1"/>
    <col min="1288" max="1288" width="17.140625" style="122" customWidth="1"/>
    <col min="1289" max="1289" width="13.7109375" style="122" customWidth="1"/>
    <col min="1290" max="1290" width="7.85546875" style="122" customWidth="1"/>
    <col min="1291" max="1291" width="14.85546875" style="122" customWidth="1"/>
    <col min="1292" max="1292" width="13" style="122" customWidth="1"/>
    <col min="1293" max="1293" width="14.7109375" style="122" customWidth="1"/>
    <col min="1294" max="1294" width="15" style="122" customWidth="1"/>
    <col min="1295" max="1295" width="7.5703125" style="122" customWidth="1"/>
    <col min="1296" max="1296" width="13.85546875" style="122" customWidth="1"/>
    <col min="1297" max="1300" width="0" style="122" hidden="1" customWidth="1"/>
    <col min="1301" max="1301" width="14.85546875" style="122" customWidth="1"/>
    <col min="1302" max="1302" width="9" style="122" customWidth="1"/>
    <col min="1303" max="1303" width="14" style="122" customWidth="1"/>
    <col min="1304" max="1304" width="12.28515625" style="122" customWidth="1"/>
    <col min="1305" max="1305" width="12.42578125" style="122" bestFit="1" customWidth="1"/>
    <col min="1306" max="1307" width="12.42578125" style="122" customWidth="1"/>
    <col min="1308" max="1308" width="12.140625" style="122" bestFit="1" customWidth="1"/>
    <col min="1309" max="1309" width="11.42578125" style="122"/>
    <col min="1310" max="1310" width="12.7109375" style="122" bestFit="1" customWidth="1"/>
    <col min="1311" max="1311" width="11.42578125" style="122"/>
    <col min="1312" max="1312" width="12.140625" style="122" bestFit="1" customWidth="1"/>
    <col min="1313" max="1536" width="11.42578125" style="122"/>
    <col min="1537" max="1537" width="9.28515625" style="122" customWidth="1"/>
    <col min="1538" max="1538" width="26.42578125" style="122" customWidth="1"/>
    <col min="1539" max="1539" width="5.85546875" style="122" customWidth="1"/>
    <col min="1540" max="1540" width="13.7109375" style="122" customWidth="1"/>
    <col min="1541" max="1541" width="16.7109375" style="122" customWidth="1"/>
    <col min="1542" max="1542" width="10.42578125" style="122" customWidth="1"/>
    <col min="1543" max="1543" width="13.28515625" style="122" customWidth="1"/>
    <col min="1544" max="1544" width="17.140625" style="122" customWidth="1"/>
    <col min="1545" max="1545" width="13.7109375" style="122" customWidth="1"/>
    <col min="1546" max="1546" width="7.85546875" style="122" customWidth="1"/>
    <col min="1547" max="1547" width="14.85546875" style="122" customWidth="1"/>
    <col min="1548" max="1548" width="13" style="122" customWidth="1"/>
    <col min="1549" max="1549" width="14.7109375" style="122" customWidth="1"/>
    <col min="1550" max="1550" width="15" style="122" customWidth="1"/>
    <col min="1551" max="1551" width="7.5703125" style="122" customWidth="1"/>
    <col min="1552" max="1552" width="13.85546875" style="122" customWidth="1"/>
    <col min="1553" max="1556" width="0" style="122" hidden="1" customWidth="1"/>
    <col min="1557" max="1557" width="14.85546875" style="122" customWidth="1"/>
    <col min="1558" max="1558" width="9" style="122" customWidth="1"/>
    <col min="1559" max="1559" width="14" style="122" customWidth="1"/>
    <col min="1560" max="1560" width="12.28515625" style="122" customWidth="1"/>
    <col min="1561" max="1561" width="12.42578125" style="122" bestFit="1" customWidth="1"/>
    <col min="1562" max="1563" width="12.42578125" style="122" customWidth="1"/>
    <col min="1564" max="1564" width="12.140625" style="122" bestFit="1" customWidth="1"/>
    <col min="1565" max="1565" width="11.42578125" style="122"/>
    <col min="1566" max="1566" width="12.7109375" style="122" bestFit="1" customWidth="1"/>
    <col min="1567" max="1567" width="11.42578125" style="122"/>
    <col min="1568" max="1568" width="12.140625" style="122" bestFit="1" customWidth="1"/>
    <col min="1569" max="1792" width="11.42578125" style="122"/>
    <col min="1793" max="1793" width="9.28515625" style="122" customWidth="1"/>
    <col min="1794" max="1794" width="26.42578125" style="122" customWidth="1"/>
    <col min="1795" max="1795" width="5.85546875" style="122" customWidth="1"/>
    <col min="1796" max="1796" width="13.7109375" style="122" customWidth="1"/>
    <col min="1797" max="1797" width="16.7109375" style="122" customWidth="1"/>
    <col min="1798" max="1798" width="10.42578125" style="122" customWidth="1"/>
    <col min="1799" max="1799" width="13.28515625" style="122" customWidth="1"/>
    <col min="1800" max="1800" width="17.140625" style="122" customWidth="1"/>
    <col min="1801" max="1801" width="13.7109375" style="122" customWidth="1"/>
    <col min="1802" max="1802" width="7.85546875" style="122" customWidth="1"/>
    <col min="1803" max="1803" width="14.85546875" style="122" customWidth="1"/>
    <col min="1804" max="1804" width="13" style="122" customWidth="1"/>
    <col min="1805" max="1805" width="14.7109375" style="122" customWidth="1"/>
    <col min="1806" max="1806" width="15" style="122" customWidth="1"/>
    <col min="1807" max="1807" width="7.5703125" style="122" customWidth="1"/>
    <col min="1808" max="1808" width="13.85546875" style="122" customWidth="1"/>
    <col min="1809" max="1812" width="0" style="122" hidden="1" customWidth="1"/>
    <col min="1813" max="1813" width="14.85546875" style="122" customWidth="1"/>
    <col min="1814" max="1814" width="9" style="122" customWidth="1"/>
    <col min="1815" max="1815" width="14" style="122" customWidth="1"/>
    <col min="1816" max="1816" width="12.28515625" style="122" customWidth="1"/>
    <col min="1817" max="1817" width="12.42578125" style="122" bestFit="1" customWidth="1"/>
    <col min="1818" max="1819" width="12.42578125" style="122" customWidth="1"/>
    <col min="1820" max="1820" width="12.140625" style="122" bestFit="1" customWidth="1"/>
    <col min="1821" max="1821" width="11.42578125" style="122"/>
    <col min="1822" max="1822" width="12.7109375" style="122" bestFit="1" customWidth="1"/>
    <col min="1823" max="1823" width="11.42578125" style="122"/>
    <col min="1824" max="1824" width="12.140625" style="122" bestFit="1" customWidth="1"/>
    <col min="1825" max="2048" width="11.42578125" style="122"/>
    <col min="2049" max="2049" width="9.28515625" style="122" customWidth="1"/>
    <col min="2050" max="2050" width="26.42578125" style="122" customWidth="1"/>
    <col min="2051" max="2051" width="5.85546875" style="122" customWidth="1"/>
    <col min="2052" max="2052" width="13.7109375" style="122" customWidth="1"/>
    <col min="2053" max="2053" width="16.7109375" style="122" customWidth="1"/>
    <col min="2054" max="2054" width="10.42578125" style="122" customWidth="1"/>
    <col min="2055" max="2055" width="13.28515625" style="122" customWidth="1"/>
    <col min="2056" max="2056" width="17.140625" style="122" customWidth="1"/>
    <col min="2057" max="2057" width="13.7109375" style="122" customWidth="1"/>
    <col min="2058" max="2058" width="7.85546875" style="122" customWidth="1"/>
    <col min="2059" max="2059" width="14.85546875" style="122" customWidth="1"/>
    <col min="2060" max="2060" width="13" style="122" customWidth="1"/>
    <col min="2061" max="2061" width="14.7109375" style="122" customWidth="1"/>
    <col min="2062" max="2062" width="15" style="122" customWidth="1"/>
    <col min="2063" max="2063" width="7.5703125" style="122" customWidth="1"/>
    <col min="2064" max="2064" width="13.85546875" style="122" customWidth="1"/>
    <col min="2065" max="2068" width="0" style="122" hidden="1" customWidth="1"/>
    <col min="2069" max="2069" width="14.85546875" style="122" customWidth="1"/>
    <col min="2070" max="2070" width="9" style="122" customWidth="1"/>
    <col min="2071" max="2071" width="14" style="122" customWidth="1"/>
    <col min="2072" max="2072" width="12.28515625" style="122" customWidth="1"/>
    <col min="2073" max="2073" width="12.42578125" style="122" bestFit="1" customWidth="1"/>
    <col min="2074" max="2075" width="12.42578125" style="122" customWidth="1"/>
    <col min="2076" max="2076" width="12.140625" style="122" bestFit="1" customWidth="1"/>
    <col min="2077" max="2077" width="11.42578125" style="122"/>
    <col min="2078" max="2078" width="12.7109375" style="122" bestFit="1" customWidth="1"/>
    <col min="2079" max="2079" width="11.42578125" style="122"/>
    <col min="2080" max="2080" width="12.140625" style="122" bestFit="1" customWidth="1"/>
    <col min="2081" max="2304" width="11.42578125" style="122"/>
    <col min="2305" max="2305" width="9.28515625" style="122" customWidth="1"/>
    <col min="2306" max="2306" width="26.42578125" style="122" customWidth="1"/>
    <col min="2307" max="2307" width="5.85546875" style="122" customWidth="1"/>
    <col min="2308" max="2308" width="13.7109375" style="122" customWidth="1"/>
    <col min="2309" max="2309" width="16.7109375" style="122" customWidth="1"/>
    <col min="2310" max="2310" width="10.42578125" style="122" customWidth="1"/>
    <col min="2311" max="2311" width="13.28515625" style="122" customWidth="1"/>
    <col min="2312" max="2312" width="17.140625" style="122" customWidth="1"/>
    <col min="2313" max="2313" width="13.7109375" style="122" customWidth="1"/>
    <col min="2314" max="2314" width="7.85546875" style="122" customWidth="1"/>
    <col min="2315" max="2315" width="14.85546875" style="122" customWidth="1"/>
    <col min="2316" max="2316" width="13" style="122" customWidth="1"/>
    <col min="2317" max="2317" width="14.7109375" style="122" customWidth="1"/>
    <col min="2318" max="2318" width="15" style="122" customWidth="1"/>
    <col min="2319" max="2319" width="7.5703125" style="122" customWidth="1"/>
    <col min="2320" max="2320" width="13.85546875" style="122" customWidth="1"/>
    <col min="2321" max="2324" width="0" style="122" hidden="1" customWidth="1"/>
    <col min="2325" max="2325" width="14.85546875" style="122" customWidth="1"/>
    <col min="2326" max="2326" width="9" style="122" customWidth="1"/>
    <col min="2327" max="2327" width="14" style="122" customWidth="1"/>
    <col min="2328" max="2328" width="12.28515625" style="122" customWidth="1"/>
    <col min="2329" max="2329" width="12.42578125" style="122" bestFit="1" customWidth="1"/>
    <col min="2330" max="2331" width="12.42578125" style="122" customWidth="1"/>
    <col min="2332" max="2332" width="12.140625" style="122" bestFit="1" customWidth="1"/>
    <col min="2333" max="2333" width="11.42578125" style="122"/>
    <col min="2334" max="2334" width="12.7109375" style="122" bestFit="1" customWidth="1"/>
    <col min="2335" max="2335" width="11.42578125" style="122"/>
    <col min="2336" max="2336" width="12.140625" style="122" bestFit="1" customWidth="1"/>
    <col min="2337" max="2560" width="11.42578125" style="122"/>
    <col min="2561" max="2561" width="9.28515625" style="122" customWidth="1"/>
    <col min="2562" max="2562" width="26.42578125" style="122" customWidth="1"/>
    <col min="2563" max="2563" width="5.85546875" style="122" customWidth="1"/>
    <col min="2564" max="2564" width="13.7109375" style="122" customWidth="1"/>
    <col min="2565" max="2565" width="16.7109375" style="122" customWidth="1"/>
    <col min="2566" max="2566" width="10.42578125" style="122" customWidth="1"/>
    <col min="2567" max="2567" width="13.28515625" style="122" customWidth="1"/>
    <col min="2568" max="2568" width="17.140625" style="122" customWidth="1"/>
    <col min="2569" max="2569" width="13.7109375" style="122" customWidth="1"/>
    <col min="2570" max="2570" width="7.85546875" style="122" customWidth="1"/>
    <col min="2571" max="2571" width="14.85546875" style="122" customWidth="1"/>
    <col min="2572" max="2572" width="13" style="122" customWidth="1"/>
    <col min="2573" max="2573" width="14.7109375" style="122" customWidth="1"/>
    <col min="2574" max="2574" width="15" style="122" customWidth="1"/>
    <col min="2575" max="2575" width="7.5703125" style="122" customWidth="1"/>
    <col min="2576" max="2576" width="13.85546875" style="122" customWidth="1"/>
    <col min="2577" max="2580" width="0" style="122" hidden="1" customWidth="1"/>
    <col min="2581" max="2581" width="14.85546875" style="122" customWidth="1"/>
    <col min="2582" max="2582" width="9" style="122" customWidth="1"/>
    <col min="2583" max="2583" width="14" style="122" customWidth="1"/>
    <col min="2584" max="2584" width="12.28515625" style="122" customWidth="1"/>
    <col min="2585" max="2585" width="12.42578125" style="122" bestFit="1" customWidth="1"/>
    <col min="2586" max="2587" width="12.42578125" style="122" customWidth="1"/>
    <col min="2588" max="2588" width="12.140625" style="122" bestFit="1" customWidth="1"/>
    <col min="2589" max="2589" width="11.42578125" style="122"/>
    <col min="2590" max="2590" width="12.7109375" style="122" bestFit="1" customWidth="1"/>
    <col min="2591" max="2591" width="11.42578125" style="122"/>
    <col min="2592" max="2592" width="12.140625" style="122" bestFit="1" customWidth="1"/>
    <col min="2593" max="2816" width="11.42578125" style="122"/>
    <col min="2817" max="2817" width="9.28515625" style="122" customWidth="1"/>
    <col min="2818" max="2818" width="26.42578125" style="122" customWidth="1"/>
    <col min="2819" max="2819" width="5.85546875" style="122" customWidth="1"/>
    <col min="2820" max="2820" width="13.7109375" style="122" customWidth="1"/>
    <col min="2821" max="2821" width="16.7109375" style="122" customWidth="1"/>
    <col min="2822" max="2822" width="10.42578125" style="122" customWidth="1"/>
    <col min="2823" max="2823" width="13.28515625" style="122" customWidth="1"/>
    <col min="2824" max="2824" width="17.140625" style="122" customWidth="1"/>
    <col min="2825" max="2825" width="13.7109375" style="122" customWidth="1"/>
    <col min="2826" max="2826" width="7.85546875" style="122" customWidth="1"/>
    <col min="2827" max="2827" width="14.85546875" style="122" customWidth="1"/>
    <col min="2828" max="2828" width="13" style="122" customWidth="1"/>
    <col min="2829" max="2829" width="14.7109375" style="122" customWidth="1"/>
    <col min="2830" max="2830" width="15" style="122" customWidth="1"/>
    <col min="2831" max="2831" width="7.5703125" style="122" customWidth="1"/>
    <col min="2832" max="2832" width="13.85546875" style="122" customWidth="1"/>
    <col min="2833" max="2836" width="0" style="122" hidden="1" customWidth="1"/>
    <col min="2837" max="2837" width="14.85546875" style="122" customWidth="1"/>
    <col min="2838" max="2838" width="9" style="122" customWidth="1"/>
    <col min="2839" max="2839" width="14" style="122" customWidth="1"/>
    <col min="2840" max="2840" width="12.28515625" style="122" customWidth="1"/>
    <col min="2841" max="2841" width="12.42578125" style="122" bestFit="1" customWidth="1"/>
    <col min="2842" max="2843" width="12.42578125" style="122" customWidth="1"/>
    <col min="2844" max="2844" width="12.140625" style="122" bestFit="1" customWidth="1"/>
    <col min="2845" max="2845" width="11.42578125" style="122"/>
    <col min="2846" max="2846" width="12.7109375" style="122" bestFit="1" customWidth="1"/>
    <col min="2847" max="2847" width="11.42578125" style="122"/>
    <col min="2848" max="2848" width="12.140625" style="122" bestFit="1" customWidth="1"/>
    <col min="2849" max="3072" width="11.42578125" style="122"/>
    <col min="3073" max="3073" width="9.28515625" style="122" customWidth="1"/>
    <col min="3074" max="3074" width="26.42578125" style="122" customWidth="1"/>
    <col min="3075" max="3075" width="5.85546875" style="122" customWidth="1"/>
    <col min="3076" max="3076" width="13.7109375" style="122" customWidth="1"/>
    <col min="3077" max="3077" width="16.7109375" style="122" customWidth="1"/>
    <col min="3078" max="3078" width="10.42578125" style="122" customWidth="1"/>
    <col min="3079" max="3079" width="13.28515625" style="122" customWidth="1"/>
    <col min="3080" max="3080" width="17.140625" style="122" customWidth="1"/>
    <col min="3081" max="3081" width="13.7109375" style="122" customWidth="1"/>
    <col min="3082" max="3082" width="7.85546875" style="122" customWidth="1"/>
    <col min="3083" max="3083" width="14.85546875" style="122" customWidth="1"/>
    <col min="3084" max="3084" width="13" style="122" customWidth="1"/>
    <col min="3085" max="3085" width="14.7109375" style="122" customWidth="1"/>
    <col min="3086" max="3086" width="15" style="122" customWidth="1"/>
    <col min="3087" max="3087" width="7.5703125" style="122" customWidth="1"/>
    <col min="3088" max="3088" width="13.85546875" style="122" customWidth="1"/>
    <col min="3089" max="3092" width="0" style="122" hidden="1" customWidth="1"/>
    <col min="3093" max="3093" width="14.85546875" style="122" customWidth="1"/>
    <col min="3094" max="3094" width="9" style="122" customWidth="1"/>
    <col min="3095" max="3095" width="14" style="122" customWidth="1"/>
    <col min="3096" max="3096" width="12.28515625" style="122" customWidth="1"/>
    <col min="3097" max="3097" width="12.42578125" style="122" bestFit="1" customWidth="1"/>
    <col min="3098" max="3099" width="12.42578125" style="122" customWidth="1"/>
    <col min="3100" max="3100" width="12.140625" style="122" bestFit="1" customWidth="1"/>
    <col min="3101" max="3101" width="11.42578125" style="122"/>
    <col min="3102" max="3102" width="12.7109375" style="122" bestFit="1" customWidth="1"/>
    <col min="3103" max="3103" width="11.42578125" style="122"/>
    <col min="3104" max="3104" width="12.140625" style="122" bestFit="1" customWidth="1"/>
    <col min="3105" max="3328" width="11.42578125" style="122"/>
    <col min="3329" max="3329" width="9.28515625" style="122" customWidth="1"/>
    <col min="3330" max="3330" width="26.42578125" style="122" customWidth="1"/>
    <col min="3331" max="3331" width="5.85546875" style="122" customWidth="1"/>
    <col min="3332" max="3332" width="13.7109375" style="122" customWidth="1"/>
    <col min="3333" max="3333" width="16.7109375" style="122" customWidth="1"/>
    <col min="3334" max="3334" width="10.42578125" style="122" customWidth="1"/>
    <col min="3335" max="3335" width="13.28515625" style="122" customWidth="1"/>
    <col min="3336" max="3336" width="17.140625" style="122" customWidth="1"/>
    <col min="3337" max="3337" width="13.7109375" style="122" customWidth="1"/>
    <col min="3338" max="3338" width="7.85546875" style="122" customWidth="1"/>
    <col min="3339" max="3339" width="14.85546875" style="122" customWidth="1"/>
    <col min="3340" max="3340" width="13" style="122" customWidth="1"/>
    <col min="3341" max="3341" width="14.7109375" style="122" customWidth="1"/>
    <col min="3342" max="3342" width="15" style="122" customWidth="1"/>
    <col min="3343" max="3343" width="7.5703125" style="122" customWidth="1"/>
    <col min="3344" max="3344" width="13.85546875" style="122" customWidth="1"/>
    <col min="3345" max="3348" width="0" style="122" hidden="1" customWidth="1"/>
    <col min="3349" max="3349" width="14.85546875" style="122" customWidth="1"/>
    <col min="3350" max="3350" width="9" style="122" customWidth="1"/>
    <col min="3351" max="3351" width="14" style="122" customWidth="1"/>
    <col min="3352" max="3352" width="12.28515625" style="122" customWidth="1"/>
    <col min="3353" max="3353" width="12.42578125" style="122" bestFit="1" customWidth="1"/>
    <col min="3354" max="3355" width="12.42578125" style="122" customWidth="1"/>
    <col min="3356" max="3356" width="12.140625" style="122" bestFit="1" customWidth="1"/>
    <col min="3357" max="3357" width="11.42578125" style="122"/>
    <col min="3358" max="3358" width="12.7109375" style="122" bestFit="1" customWidth="1"/>
    <col min="3359" max="3359" width="11.42578125" style="122"/>
    <col min="3360" max="3360" width="12.140625" style="122" bestFit="1" customWidth="1"/>
    <col min="3361" max="3584" width="11.42578125" style="122"/>
    <col min="3585" max="3585" width="9.28515625" style="122" customWidth="1"/>
    <col min="3586" max="3586" width="26.42578125" style="122" customWidth="1"/>
    <col min="3587" max="3587" width="5.85546875" style="122" customWidth="1"/>
    <col min="3588" max="3588" width="13.7109375" style="122" customWidth="1"/>
    <col min="3589" max="3589" width="16.7109375" style="122" customWidth="1"/>
    <col min="3590" max="3590" width="10.42578125" style="122" customWidth="1"/>
    <col min="3591" max="3591" width="13.28515625" style="122" customWidth="1"/>
    <col min="3592" max="3592" width="17.140625" style="122" customWidth="1"/>
    <col min="3593" max="3593" width="13.7109375" style="122" customWidth="1"/>
    <col min="3594" max="3594" width="7.85546875" style="122" customWidth="1"/>
    <col min="3595" max="3595" width="14.85546875" style="122" customWidth="1"/>
    <col min="3596" max="3596" width="13" style="122" customWidth="1"/>
    <col min="3597" max="3597" width="14.7109375" style="122" customWidth="1"/>
    <col min="3598" max="3598" width="15" style="122" customWidth="1"/>
    <col min="3599" max="3599" width="7.5703125" style="122" customWidth="1"/>
    <col min="3600" max="3600" width="13.85546875" style="122" customWidth="1"/>
    <col min="3601" max="3604" width="0" style="122" hidden="1" customWidth="1"/>
    <col min="3605" max="3605" width="14.85546875" style="122" customWidth="1"/>
    <col min="3606" max="3606" width="9" style="122" customWidth="1"/>
    <col min="3607" max="3607" width="14" style="122" customWidth="1"/>
    <col min="3608" max="3608" width="12.28515625" style="122" customWidth="1"/>
    <col min="3609" max="3609" width="12.42578125" style="122" bestFit="1" customWidth="1"/>
    <col min="3610" max="3611" width="12.42578125" style="122" customWidth="1"/>
    <col min="3612" max="3612" width="12.140625" style="122" bestFit="1" customWidth="1"/>
    <col min="3613" max="3613" width="11.42578125" style="122"/>
    <col min="3614" max="3614" width="12.7109375" style="122" bestFit="1" customWidth="1"/>
    <col min="3615" max="3615" width="11.42578125" style="122"/>
    <col min="3616" max="3616" width="12.140625" style="122" bestFit="1" customWidth="1"/>
    <col min="3617" max="3840" width="11.42578125" style="122"/>
    <col min="3841" max="3841" width="9.28515625" style="122" customWidth="1"/>
    <col min="3842" max="3842" width="26.42578125" style="122" customWidth="1"/>
    <col min="3843" max="3843" width="5.85546875" style="122" customWidth="1"/>
    <col min="3844" max="3844" width="13.7109375" style="122" customWidth="1"/>
    <col min="3845" max="3845" width="16.7109375" style="122" customWidth="1"/>
    <col min="3846" max="3846" width="10.42578125" style="122" customWidth="1"/>
    <col min="3847" max="3847" width="13.28515625" style="122" customWidth="1"/>
    <col min="3848" max="3848" width="17.140625" style="122" customWidth="1"/>
    <col min="3849" max="3849" width="13.7109375" style="122" customWidth="1"/>
    <col min="3850" max="3850" width="7.85546875" style="122" customWidth="1"/>
    <col min="3851" max="3851" width="14.85546875" style="122" customWidth="1"/>
    <col min="3852" max="3852" width="13" style="122" customWidth="1"/>
    <col min="3853" max="3853" width="14.7109375" style="122" customWidth="1"/>
    <col min="3854" max="3854" width="15" style="122" customWidth="1"/>
    <col min="3855" max="3855" width="7.5703125" style="122" customWidth="1"/>
    <col min="3856" max="3856" width="13.85546875" style="122" customWidth="1"/>
    <col min="3857" max="3860" width="0" style="122" hidden="1" customWidth="1"/>
    <col min="3861" max="3861" width="14.85546875" style="122" customWidth="1"/>
    <col min="3862" max="3862" width="9" style="122" customWidth="1"/>
    <col min="3863" max="3863" width="14" style="122" customWidth="1"/>
    <col min="3864" max="3864" width="12.28515625" style="122" customWidth="1"/>
    <col min="3865" max="3865" width="12.42578125" style="122" bestFit="1" customWidth="1"/>
    <col min="3866" max="3867" width="12.42578125" style="122" customWidth="1"/>
    <col min="3868" max="3868" width="12.140625" style="122" bestFit="1" customWidth="1"/>
    <col min="3869" max="3869" width="11.42578125" style="122"/>
    <col min="3870" max="3870" width="12.7109375" style="122" bestFit="1" customWidth="1"/>
    <col min="3871" max="3871" width="11.42578125" style="122"/>
    <col min="3872" max="3872" width="12.140625" style="122" bestFit="1" customWidth="1"/>
    <col min="3873" max="4096" width="11.42578125" style="122"/>
    <col min="4097" max="4097" width="9.28515625" style="122" customWidth="1"/>
    <col min="4098" max="4098" width="26.42578125" style="122" customWidth="1"/>
    <col min="4099" max="4099" width="5.85546875" style="122" customWidth="1"/>
    <col min="4100" max="4100" width="13.7109375" style="122" customWidth="1"/>
    <col min="4101" max="4101" width="16.7109375" style="122" customWidth="1"/>
    <col min="4102" max="4102" width="10.42578125" style="122" customWidth="1"/>
    <col min="4103" max="4103" width="13.28515625" style="122" customWidth="1"/>
    <col min="4104" max="4104" width="17.140625" style="122" customWidth="1"/>
    <col min="4105" max="4105" width="13.7109375" style="122" customWidth="1"/>
    <col min="4106" max="4106" width="7.85546875" style="122" customWidth="1"/>
    <col min="4107" max="4107" width="14.85546875" style="122" customWidth="1"/>
    <col min="4108" max="4108" width="13" style="122" customWidth="1"/>
    <col min="4109" max="4109" width="14.7109375" style="122" customWidth="1"/>
    <col min="4110" max="4110" width="15" style="122" customWidth="1"/>
    <col min="4111" max="4111" width="7.5703125" style="122" customWidth="1"/>
    <col min="4112" max="4112" width="13.85546875" style="122" customWidth="1"/>
    <col min="4113" max="4116" width="0" style="122" hidden="1" customWidth="1"/>
    <col min="4117" max="4117" width="14.85546875" style="122" customWidth="1"/>
    <col min="4118" max="4118" width="9" style="122" customWidth="1"/>
    <col min="4119" max="4119" width="14" style="122" customWidth="1"/>
    <col min="4120" max="4120" width="12.28515625" style="122" customWidth="1"/>
    <col min="4121" max="4121" width="12.42578125" style="122" bestFit="1" customWidth="1"/>
    <col min="4122" max="4123" width="12.42578125" style="122" customWidth="1"/>
    <col min="4124" max="4124" width="12.140625" style="122" bestFit="1" customWidth="1"/>
    <col min="4125" max="4125" width="11.42578125" style="122"/>
    <col min="4126" max="4126" width="12.7109375" style="122" bestFit="1" customWidth="1"/>
    <col min="4127" max="4127" width="11.42578125" style="122"/>
    <col min="4128" max="4128" width="12.140625" style="122" bestFit="1" customWidth="1"/>
    <col min="4129" max="4352" width="11.42578125" style="122"/>
    <col min="4353" max="4353" width="9.28515625" style="122" customWidth="1"/>
    <col min="4354" max="4354" width="26.42578125" style="122" customWidth="1"/>
    <col min="4355" max="4355" width="5.85546875" style="122" customWidth="1"/>
    <col min="4356" max="4356" width="13.7109375" style="122" customWidth="1"/>
    <col min="4357" max="4357" width="16.7109375" style="122" customWidth="1"/>
    <col min="4358" max="4358" width="10.42578125" style="122" customWidth="1"/>
    <col min="4359" max="4359" width="13.28515625" style="122" customWidth="1"/>
    <col min="4360" max="4360" width="17.140625" style="122" customWidth="1"/>
    <col min="4361" max="4361" width="13.7109375" style="122" customWidth="1"/>
    <col min="4362" max="4362" width="7.85546875" style="122" customWidth="1"/>
    <col min="4363" max="4363" width="14.85546875" style="122" customWidth="1"/>
    <col min="4364" max="4364" width="13" style="122" customWidth="1"/>
    <col min="4365" max="4365" width="14.7109375" style="122" customWidth="1"/>
    <col min="4366" max="4366" width="15" style="122" customWidth="1"/>
    <col min="4367" max="4367" width="7.5703125" style="122" customWidth="1"/>
    <col min="4368" max="4368" width="13.85546875" style="122" customWidth="1"/>
    <col min="4369" max="4372" width="0" style="122" hidden="1" customWidth="1"/>
    <col min="4373" max="4373" width="14.85546875" style="122" customWidth="1"/>
    <col min="4374" max="4374" width="9" style="122" customWidth="1"/>
    <col min="4375" max="4375" width="14" style="122" customWidth="1"/>
    <col min="4376" max="4376" width="12.28515625" style="122" customWidth="1"/>
    <col min="4377" max="4377" width="12.42578125" style="122" bestFit="1" customWidth="1"/>
    <col min="4378" max="4379" width="12.42578125" style="122" customWidth="1"/>
    <col min="4380" max="4380" width="12.140625" style="122" bestFit="1" customWidth="1"/>
    <col min="4381" max="4381" width="11.42578125" style="122"/>
    <col min="4382" max="4382" width="12.7109375" style="122" bestFit="1" customWidth="1"/>
    <col min="4383" max="4383" width="11.42578125" style="122"/>
    <col min="4384" max="4384" width="12.140625" style="122" bestFit="1" customWidth="1"/>
    <col min="4385" max="4608" width="11.42578125" style="122"/>
    <col min="4609" max="4609" width="9.28515625" style="122" customWidth="1"/>
    <col min="4610" max="4610" width="26.42578125" style="122" customWidth="1"/>
    <col min="4611" max="4611" width="5.85546875" style="122" customWidth="1"/>
    <col min="4612" max="4612" width="13.7109375" style="122" customWidth="1"/>
    <col min="4613" max="4613" width="16.7109375" style="122" customWidth="1"/>
    <col min="4614" max="4614" width="10.42578125" style="122" customWidth="1"/>
    <col min="4615" max="4615" width="13.28515625" style="122" customWidth="1"/>
    <col min="4616" max="4616" width="17.140625" style="122" customWidth="1"/>
    <col min="4617" max="4617" width="13.7109375" style="122" customWidth="1"/>
    <col min="4618" max="4618" width="7.85546875" style="122" customWidth="1"/>
    <col min="4619" max="4619" width="14.85546875" style="122" customWidth="1"/>
    <col min="4620" max="4620" width="13" style="122" customWidth="1"/>
    <col min="4621" max="4621" width="14.7109375" style="122" customWidth="1"/>
    <col min="4622" max="4622" width="15" style="122" customWidth="1"/>
    <col min="4623" max="4623" width="7.5703125" style="122" customWidth="1"/>
    <col min="4624" max="4624" width="13.85546875" style="122" customWidth="1"/>
    <col min="4625" max="4628" width="0" style="122" hidden="1" customWidth="1"/>
    <col min="4629" max="4629" width="14.85546875" style="122" customWidth="1"/>
    <col min="4630" max="4630" width="9" style="122" customWidth="1"/>
    <col min="4631" max="4631" width="14" style="122" customWidth="1"/>
    <col min="4632" max="4632" width="12.28515625" style="122" customWidth="1"/>
    <col min="4633" max="4633" width="12.42578125" style="122" bestFit="1" customWidth="1"/>
    <col min="4634" max="4635" width="12.42578125" style="122" customWidth="1"/>
    <col min="4636" max="4636" width="12.140625" style="122" bestFit="1" customWidth="1"/>
    <col min="4637" max="4637" width="11.42578125" style="122"/>
    <col min="4638" max="4638" width="12.7109375" style="122" bestFit="1" customWidth="1"/>
    <col min="4639" max="4639" width="11.42578125" style="122"/>
    <col min="4640" max="4640" width="12.140625" style="122" bestFit="1" customWidth="1"/>
    <col min="4641" max="4864" width="11.42578125" style="122"/>
    <col min="4865" max="4865" width="9.28515625" style="122" customWidth="1"/>
    <col min="4866" max="4866" width="26.42578125" style="122" customWidth="1"/>
    <col min="4867" max="4867" width="5.85546875" style="122" customWidth="1"/>
    <col min="4868" max="4868" width="13.7109375" style="122" customWidth="1"/>
    <col min="4869" max="4869" width="16.7109375" style="122" customWidth="1"/>
    <col min="4870" max="4870" width="10.42578125" style="122" customWidth="1"/>
    <col min="4871" max="4871" width="13.28515625" style="122" customWidth="1"/>
    <col min="4872" max="4872" width="17.140625" style="122" customWidth="1"/>
    <col min="4873" max="4873" width="13.7109375" style="122" customWidth="1"/>
    <col min="4874" max="4874" width="7.85546875" style="122" customWidth="1"/>
    <col min="4875" max="4875" width="14.85546875" style="122" customWidth="1"/>
    <col min="4876" max="4876" width="13" style="122" customWidth="1"/>
    <col min="4877" max="4877" width="14.7109375" style="122" customWidth="1"/>
    <col min="4878" max="4878" width="15" style="122" customWidth="1"/>
    <col min="4879" max="4879" width="7.5703125" style="122" customWidth="1"/>
    <col min="4880" max="4880" width="13.85546875" style="122" customWidth="1"/>
    <col min="4881" max="4884" width="0" style="122" hidden="1" customWidth="1"/>
    <col min="4885" max="4885" width="14.85546875" style="122" customWidth="1"/>
    <col min="4886" max="4886" width="9" style="122" customWidth="1"/>
    <col min="4887" max="4887" width="14" style="122" customWidth="1"/>
    <col min="4888" max="4888" width="12.28515625" style="122" customWidth="1"/>
    <col min="4889" max="4889" width="12.42578125" style="122" bestFit="1" customWidth="1"/>
    <col min="4890" max="4891" width="12.42578125" style="122" customWidth="1"/>
    <col min="4892" max="4892" width="12.140625" style="122" bestFit="1" customWidth="1"/>
    <col min="4893" max="4893" width="11.42578125" style="122"/>
    <col min="4894" max="4894" width="12.7109375" style="122" bestFit="1" customWidth="1"/>
    <col min="4895" max="4895" width="11.42578125" style="122"/>
    <col min="4896" max="4896" width="12.140625" style="122" bestFit="1" customWidth="1"/>
    <col min="4897" max="5120" width="11.42578125" style="122"/>
    <col min="5121" max="5121" width="9.28515625" style="122" customWidth="1"/>
    <col min="5122" max="5122" width="26.42578125" style="122" customWidth="1"/>
    <col min="5123" max="5123" width="5.85546875" style="122" customWidth="1"/>
    <col min="5124" max="5124" width="13.7109375" style="122" customWidth="1"/>
    <col min="5125" max="5125" width="16.7109375" style="122" customWidth="1"/>
    <col min="5126" max="5126" width="10.42578125" style="122" customWidth="1"/>
    <col min="5127" max="5127" width="13.28515625" style="122" customWidth="1"/>
    <col min="5128" max="5128" width="17.140625" style="122" customWidth="1"/>
    <col min="5129" max="5129" width="13.7109375" style="122" customWidth="1"/>
    <col min="5130" max="5130" width="7.85546875" style="122" customWidth="1"/>
    <col min="5131" max="5131" width="14.85546875" style="122" customWidth="1"/>
    <col min="5132" max="5132" width="13" style="122" customWidth="1"/>
    <col min="5133" max="5133" width="14.7109375" style="122" customWidth="1"/>
    <col min="5134" max="5134" width="15" style="122" customWidth="1"/>
    <col min="5135" max="5135" width="7.5703125" style="122" customWidth="1"/>
    <col min="5136" max="5136" width="13.85546875" style="122" customWidth="1"/>
    <col min="5137" max="5140" width="0" style="122" hidden="1" customWidth="1"/>
    <col min="5141" max="5141" width="14.85546875" style="122" customWidth="1"/>
    <col min="5142" max="5142" width="9" style="122" customWidth="1"/>
    <col min="5143" max="5143" width="14" style="122" customWidth="1"/>
    <col min="5144" max="5144" width="12.28515625" style="122" customWidth="1"/>
    <col min="5145" max="5145" width="12.42578125" style="122" bestFit="1" customWidth="1"/>
    <col min="5146" max="5147" width="12.42578125" style="122" customWidth="1"/>
    <col min="5148" max="5148" width="12.140625" style="122" bestFit="1" customWidth="1"/>
    <col min="5149" max="5149" width="11.42578125" style="122"/>
    <col min="5150" max="5150" width="12.7109375" style="122" bestFit="1" customWidth="1"/>
    <col min="5151" max="5151" width="11.42578125" style="122"/>
    <col min="5152" max="5152" width="12.140625" style="122" bestFit="1" customWidth="1"/>
    <col min="5153" max="5376" width="11.42578125" style="122"/>
    <col min="5377" max="5377" width="9.28515625" style="122" customWidth="1"/>
    <col min="5378" max="5378" width="26.42578125" style="122" customWidth="1"/>
    <col min="5379" max="5379" width="5.85546875" style="122" customWidth="1"/>
    <col min="5380" max="5380" width="13.7109375" style="122" customWidth="1"/>
    <col min="5381" max="5381" width="16.7109375" style="122" customWidth="1"/>
    <col min="5382" max="5382" width="10.42578125" style="122" customWidth="1"/>
    <col min="5383" max="5383" width="13.28515625" style="122" customWidth="1"/>
    <col min="5384" max="5384" width="17.140625" style="122" customWidth="1"/>
    <col min="5385" max="5385" width="13.7109375" style="122" customWidth="1"/>
    <col min="5386" max="5386" width="7.85546875" style="122" customWidth="1"/>
    <col min="5387" max="5387" width="14.85546875" style="122" customWidth="1"/>
    <col min="5388" max="5388" width="13" style="122" customWidth="1"/>
    <col min="5389" max="5389" width="14.7109375" style="122" customWidth="1"/>
    <col min="5390" max="5390" width="15" style="122" customWidth="1"/>
    <col min="5391" max="5391" width="7.5703125" style="122" customWidth="1"/>
    <col min="5392" max="5392" width="13.85546875" style="122" customWidth="1"/>
    <col min="5393" max="5396" width="0" style="122" hidden="1" customWidth="1"/>
    <col min="5397" max="5397" width="14.85546875" style="122" customWidth="1"/>
    <col min="5398" max="5398" width="9" style="122" customWidth="1"/>
    <col min="5399" max="5399" width="14" style="122" customWidth="1"/>
    <col min="5400" max="5400" width="12.28515625" style="122" customWidth="1"/>
    <col min="5401" max="5401" width="12.42578125" style="122" bestFit="1" customWidth="1"/>
    <col min="5402" max="5403" width="12.42578125" style="122" customWidth="1"/>
    <col min="5404" max="5404" width="12.140625" style="122" bestFit="1" customWidth="1"/>
    <col min="5405" max="5405" width="11.42578125" style="122"/>
    <col min="5406" max="5406" width="12.7109375" style="122" bestFit="1" customWidth="1"/>
    <col min="5407" max="5407" width="11.42578125" style="122"/>
    <col min="5408" max="5408" width="12.140625" style="122" bestFit="1" customWidth="1"/>
    <col min="5409" max="5632" width="11.42578125" style="122"/>
    <col min="5633" max="5633" width="9.28515625" style="122" customWidth="1"/>
    <col min="5634" max="5634" width="26.42578125" style="122" customWidth="1"/>
    <col min="5635" max="5635" width="5.85546875" style="122" customWidth="1"/>
    <col min="5636" max="5636" width="13.7109375" style="122" customWidth="1"/>
    <col min="5637" max="5637" width="16.7109375" style="122" customWidth="1"/>
    <col min="5638" max="5638" width="10.42578125" style="122" customWidth="1"/>
    <col min="5639" max="5639" width="13.28515625" style="122" customWidth="1"/>
    <col min="5640" max="5640" width="17.140625" style="122" customWidth="1"/>
    <col min="5641" max="5641" width="13.7109375" style="122" customWidth="1"/>
    <col min="5642" max="5642" width="7.85546875" style="122" customWidth="1"/>
    <col min="5643" max="5643" width="14.85546875" style="122" customWidth="1"/>
    <col min="5644" max="5644" width="13" style="122" customWidth="1"/>
    <col min="5645" max="5645" width="14.7109375" style="122" customWidth="1"/>
    <col min="5646" max="5646" width="15" style="122" customWidth="1"/>
    <col min="5647" max="5647" width="7.5703125" style="122" customWidth="1"/>
    <col min="5648" max="5648" width="13.85546875" style="122" customWidth="1"/>
    <col min="5649" max="5652" width="0" style="122" hidden="1" customWidth="1"/>
    <col min="5653" max="5653" width="14.85546875" style="122" customWidth="1"/>
    <col min="5654" max="5654" width="9" style="122" customWidth="1"/>
    <col min="5655" max="5655" width="14" style="122" customWidth="1"/>
    <col min="5656" max="5656" width="12.28515625" style="122" customWidth="1"/>
    <col min="5657" max="5657" width="12.42578125" style="122" bestFit="1" customWidth="1"/>
    <col min="5658" max="5659" width="12.42578125" style="122" customWidth="1"/>
    <col min="5660" max="5660" width="12.140625" style="122" bestFit="1" customWidth="1"/>
    <col min="5661" max="5661" width="11.42578125" style="122"/>
    <col min="5662" max="5662" width="12.7109375" style="122" bestFit="1" customWidth="1"/>
    <col min="5663" max="5663" width="11.42578125" style="122"/>
    <col min="5664" max="5664" width="12.140625" style="122" bestFit="1" customWidth="1"/>
    <col min="5665" max="5888" width="11.42578125" style="122"/>
    <col min="5889" max="5889" width="9.28515625" style="122" customWidth="1"/>
    <col min="5890" max="5890" width="26.42578125" style="122" customWidth="1"/>
    <col min="5891" max="5891" width="5.85546875" style="122" customWidth="1"/>
    <col min="5892" max="5892" width="13.7109375" style="122" customWidth="1"/>
    <col min="5893" max="5893" width="16.7109375" style="122" customWidth="1"/>
    <col min="5894" max="5894" width="10.42578125" style="122" customWidth="1"/>
    <col min="5895" max="5895" width="13.28515625" style="122" customWidth="1"/>
    <col min="5896" max="5896" width="17.140625" style="122" customWidth="1"/>
    <col min="5897" max="5897" width="13.7109375" style="122" customWidth="1"/>
    <col min="5898" max="5898" width="7.85546875" style="122" customWidth="1"/>
    <col min="5899" max="5899" width="14.85546875" style="122" customWidth="1"/>
    <col min="5900" max="5900" width="13" style="122" customWidth="1"/>
    <col min="5901" max="5901" width="14.7109375" style="122" customWidth="1"/>
    <col min="5902" max="5902" width="15" style="122" customWidth="1"/>
    <col min="5903" max="5903" width="7.5703125" style="122" customWidth="1"/>
    <col min="5904" max="5904" width="13.85546875" style="122" customWidth="1"/>
    <col min="5905" max="5908" width="0" style="122" hidden="1" customWidth="1"/>
    <col min="5909" max="5909" width="14.85546875" style="122" customWidth="1"/>
    <col min="5910" max="5910" width="9" style="122" customWidth="1"/>
    <col min="5911" max="5911" width="14" style="122" customWidth="1"/>
    <col min="5912" max="5912" width="12.28515625" style="122" customWidth="1"/>
    <col min="5913" max="5913" width="12.42578125" style="122" bestFit="1" customWidth="1"/>
    <col min="5914" max="5915" width="12.42578125" style="122" customWidth="1"/>
    <col min="5916" max="5916" width="12.140625" style="122" bestFit="1" customWidth="1"/>
    <col min="5917" max="5917" width="11.42578125" style="122"/>
    <col min="5918" max="5918" width="12.7109375" style="122" bestFit="1" customWidth="1"/>
    <col min="5919" max="5919" width="11.42578125" style="122"/>
    <col min="5920" max="5920" width="12.140625" style="122" bestFit="1" customWidth="1"/>
    <col min="5921" max="6144" width="11.42578125" style="122"/>
    <col min="6145" max="6145" width="9.28515625" style="122" customWidth="1"/>
    <col min="6146" max="6146" width="26.42578125" style="122" customWidth="1"/>
    <col min="6147" max="6147" width="5.85546875" style="122" customWidth="1"/>
    <col min="6148" max="6148" width="13.7109375" style="122" customWidth="1"/>
    <col min="6149" max="6149" width="16.7109375" style="122" customWidth="1"/>
    <col min="6150" max="6150" width="10.42578125" style="122" customWidth="1"/>
    <col min="6151" max="6151" width="13.28515625" style="122" customWidth="1"/>
    <col min="6152" max="6152" width="17.140625" style="122" customWidth="1"/>
    <col min="6153" max="6153" width="13.7109375" style="122" customWidth="1"/>
    <col min="6154" max="6154" width="7.85546875" style="122" customWidth="1"/>
    <col min="6155" max="6155" width="14.85546875" style="122" customWidth="1"/>
    <col min="6156" max="6156" width="13" style="122" customWidth="1"/>
    <col min="6157" max="6157" width="14.7109375" style="122" customWidth="1"/>
    <col min="6158" max="6158" width="15" style="122" customWidth="1"/>
    <col min="6159" max="6159" width="7.5703125" style="122" customWidth="1"/>
    <col min="6160" max="6160" width="13.85546875" style="122" customWidth="1"/>
    <col min="6161" max="6164" width="0" style="122" hidden="1" customWidth="1"/>
    <col min="6165" max="6165" width="14.85546875" style="122" customWidth="1"/>
    <col min="6166" max="6166" width="9" style="122" customWidth="1"/>
    <col min="6167" max="6167" width="14" style="122" customWidth="1"/>
    <col min="6168" max="6168" width="12.28515625" style="122" customWidth="1"/>
    <col min="6169" max="6169" width="12.42578125" style="122" bestFit="1" customWidth="1"/>
    <col min="6170" max="6171" width="12.42578125" style="122" customWidth="1"/>
    <col min="6172" max="6172" width="12.140625" style="122" bestFit="1" customWidth="1"/>
    <col min="6173" max="6173" width="11.42578125" style="122"/>
    <col min="6174" max="6174" width="12.7109375" style="122" bestFit="1" customWidth="1"/>
    <col min="6175" max="6175" width="11.42578125" style="122"/>
    <col min="6176" max="6176" width="12.140625" style="122" bestFit="1" customWidth="1"/>
    <col min="6177" max="6400" width="11.42578125" style="122"/>
    <col min="6401" max="6401" width="9.28515625" style="122" customWidth="1"/>
    <col min="6402" max="6402" width="26.42578125" style="122" customWidth="1"/>
    <col min="6403" max="6403" width="5.85546875" style="122" customWidth="1"/>
    <col min="6404" max="6404" width="13.7109375" style="122" customWidth="1"/>
    <col min="6405" max="6405" width="16.7109375" style="122" customWidth="1"/>
    <col min="6406" max="6406" width="10.42578125" style="122" customWidth="1"/>
    <col min="6407" max="6407" width="13.28515625" style="122" customWidth="1"/>
    <col min="6408" max="6408" width="17.140625" style="122" customWidth="1"/>
    <col min="6409" max="6409" width="13.7109375" style="122" customWidth="1"/>
    <col min="6410" max="6410" width="7.85546875" style="122" customWidth="1"/>
    <col min="6411" max="6411" width="14.85546875" style="122" customWidth="1"/>
    <col min="6412" max="6412" width="13" style="122" customWidth="1"/>
    <col min="6413" max="6413" width="14.7109375" style="122" customWidth="1"/>
    <col min="6414" max="6414" width="15" style="122" customWidth="1"/>
    <col min="6415" max="6415" width="7.5703125" style="122" customWidth="1"/>
    <col min="6416" max="6416" width="13.85546875" style="122" customWidth="1"/>
    <col min="6417" max="6420" width="0" style="122" hidden="1" customWidth="1"/>
    <col min="6421" max="6421" width="14.85546875" style="122" customWidth="1"/>
    <col min="6422" max="6422" width="9" style="122" customWidth="1"/>
    <col min="6423" max="6423" width="14" style="122" customWidth="1"/>
    <col min="6424" max="6424" width="12.28515625" style="122" customWidth="1"/>
    <col min="6425" max="6425" width="12.42578125" style="122" bestFit="1" customWidth="1"/>
    <col min="6426" max="6427" width="12.42578125" style="122" customWidth="1"/>
    <col min="6428" max="6428" width="12.140625" style="122" bestFit="1" customWidth="1"/>
    <col min="6429" max="6429" width="11.42578125" style="122"/>
    <col min="6430" max="6430" width="12.7109375" style="122" bestFit="1" customWidth="1"/>
    <col min="6431" max="6431" width="11.42578125" style="122"/>
    <col min="6432" max="6432" width="12.140625" style="122" bestFit="1" customWidth="1"/>
    <col min="6433" max="6656" width="11.42578125" style="122"/>
    <col min="6657" max="6657" width="9.28515625" style="122" customWidth="1"/>
    <col min="6658" max="6658" width="26.42578125" style="122" customWidth="1"/>
    <col min="6659" max="6659" width="5.85546875" style="122" customWidth="1"/>
    <col min="6660" max="6660" width="13.7109375" style="122" customWidth="1"/>
    <col min="6661" max="6661" width="16.7109375" style="122" customWidth="1"/>
    <col min="6662" max="6662" width="10.42578125" style="122" customWidth="1"/>
    <col min="6663" max="6663" width="13.28515625" style="122" customWidth="1"/>
    <col min="6664" max="6664" width="17.140625" style="122" customWidth="1"/>
    <col min="6665" max="6665" width="13.7109375" style="122" customWidth="1"/>
    <col min="6666" max="6666" width="7.85546875" style="122" customWidth="1"/>
    <col min="6667" max="6667" width="14.85546875" style="122" customWidth="1"/>
    <col min="6668" max="6668" width="13" style="122" customWidth="1"/>
    <col min="6669" max="6669" width="14.7109375" style="122" customWidth="1"/>
    <col min="6670" max="6670" width="15" style="122" customWidth="1"/>
    <col min="6671" max="6671" width="7.5703125" style="122" customWidth="1"/>
    <col min="6672" max="6672" width="13.85546875" style="122" customWidth="1"/>
    <col min="6673" max="6676" width="0" style="122" hidden="1" customWidth="1"/>
    <col min="6677" max="6677" width="14.85546875" style="122" customWidth="1"/>
    <col min="6678" max="6678" width="9" style="122" customWidth="1"/>
    <col min="6679" max="6679" width="14" style="122" customWidth="1"/>
    <col min="6680" max="6680" width="12.28515625" style="122" customWidth="1"/>
    <col min="6681" max="6681" width="12.42578125" style="122" bestFit="1" customWidth="1"/>
    <col min="6682" max="6683" width="12.42578125" style="122" customWidth="1"/>
    <col min="6684" max="6684" width="12.140625" style="122" bestFit="1" customWidth="1"/>
    <col min="6685" max="6685" width="11.42578125" style="122"/>
    <col min="6686" max="6686" width="12.7109375" style="122" bestFit="1" customWidth="1"/>
    <col min="6687" max="6687" width="11.42578125" style="122"/>
    <col min="6688" max="6688" width="12.140625" style="122" bestFit="1" customWidth="1"/>
    <col min="6689" max="6912" width="11.42578125" style="122"/>
    <col min="6913" max="6913" width="9.28515625" style="122" customWidth="1"/>
    <col min="6914" max="6914" width="26.42578125" style="122" customWidth="1"/>
    <col min="6915" max="6915" width="5.85546875" style="122" customWidth="1"/>
    <col min="6916" max="6916" width="13.7109375" style="122" customWidth="1"/>
    <col min="6917" max="6917" width="16.7109375" style="122" customWidth="1"/>
    <col min="6918" max="6918" width="10.42578125" style="122" customWidth="1"/>
    <col min="6919" max="6919" width="13.28515625" style="122" customWidth="1"/>
    <col min="6920" max="6920" width="17.140625" style="122" customWidth="1"/>
    <col min="6921" max="6921" width="13.7109375" style="122" customWidth="1"/>
    <col min="6922" max="6922" width="7.85546875" style="122" customWidth="1"/>
    <col min="6923" max="6923" width="14.85546875" style="122" customWidth="1"/>
    <col min="6924" max="6924" width="13" style="122" customWidth="1"/>
    <col min="6925" max="6925" width="14.7109375" style="122" customWidth="1"/>
    <col min="6926" max="6926" width="15" style="122" customWidth="1"/>
    <col min="6927" max="6927" width="7.5703125" style="122" customWidth="1"/>
    <col min="6928" max="6928" width="13.85546875" style="122" customWidth="1"/>
    <col min="6929" max="6932" width="0" style="122" hidden="1" customWidth="1"/>
    <col min="6933" max="6933" width="14.85546875" style="122" customWidth="1"/>
    <col min="6934" max="6934" width="9" style="122" customWidth="1"/>
    <col min="6935" max="6935" width="14" style="122" customWidth="1"/>
    <col min="6936" max="6936" width="12.28515625" style="122" customWidth="1"/>
    <col min="6937" max="6937" width="12.42578125" style="122" bestFit="1" customWidth="1"/>
    <col min="6938" max="6939" width="12.42578125" style="122" customWidth="1"/>
    <col min="6940" max="6940" width="12.140625" style="122" bestFit="1" customWidth="1"/>
    <col min="6941" max="6941" width="11.42578125" style="122"/>
    <col min="6942" max="6942" width="12.7109375" style="122" bestFit="1" customWidth="1"/>
    <col min="6943" max="6943" width="11.42578125" style="122"/>
    <col min="6944" max="6944" width="12.140625" style="122" bestFit="1" customWidth="1"/>
    <col min="6945" max="7168" width="11.42578125" style="122"/>
    <col min="7169" max="7169" width="9.28515625" style="122" customWidth="1"/>
    <col min="7170" max="7170" width="26.42578125" style="122" customWidth="1"/>
    <col min="7171" max="7171" width="5.85546875" style="122" customWidth="1"/>
    <col min="7172" max="7172" width="13.7109375" style="122" customWidth="1"/>
    <col min="7173" max="7173" width="16.7109375" style="122" customWidth="1"/>
    <col min="7174" max="7174" width="10.42578125" style="122" customWidth="1"/>
    <col min="7175" max="7175" width="13.28515625" style="122" customWidth="1"/>
    <col min="7176" max="7176" width="17.140625" style="122" customWidth="1"/>
    <col min="7177" max="7177" width="13.7109375" style="122" customWidth="1"/>
    <col min="7178" max="7178" width="7.85546875" style="122" customWidth="1"/>
    <col min="7179" max="7179" width="14.85546875" style="122" customWidth="1"/>
    <col min="7180" max="7180" width="13" style="122" customWidth="1"/>
    <col min="7181" max="7181" width="14.7109375" style="122" customWidth="1"/>
    <col min="7182" max="7182" width="15" style="122" customWidth="1"/>
    <col min="7183" max="7183" width="7.5703125" style="122" customWidth="1"/>
    <col min="7184" max="7184" width="13.85546875" style="122" customWidth="1"/>
    <col min="7185" max="7188" width="0" style="122" hidden="1" customWidth="1"/>
    <col min="7189" max="7189" width="14.85546875" style="122" customWidth="1"/>
    <col min="7190" max="7190" width="9" style="122" customWidth="1"/>
    <col min="7191" max="7191" width="14" style="122" customWidth="1"/>
    <col min="7192" max="7192" width="12.28515625" style="122" customWidth="1"/>
    <col min="7193" max="7193" width="12.42578125" style="122" bestFit="1" customWidth="1"/>
    <col min="7194" max="7195" width="12.42578125" style="122" customWidth="1"/>
    <col min="7196" max="7196" width="12.140625" style="122" bestFit="1" customWidth="1"/>
    <col min="7197" max="7197" width="11.42578125" style="122"/>
    <col min="7198" max="7198" width="12.7109375" style="122" bestFit="1" customWidth="1"/>
    <col min="7199" max="7199" width="11.42578125" style="122"/>
    <col min="7200" max="7200" width="12.140625" style="122" bestFit="1" customWidth="1"/>
    <col min="7201" max="7424" width="11.42578125" style="122"/>
    <col min="7425" max="7425" width="9.28515625" style="122" customWidth="1"/>
    <col min="7426" max="7426" width="26.42578125" style="122" customWidth="1"/>
    <col min="7427" max="7427" width="5.85546875" style="122" customWidth="1"/>
    <col min="7428" max="7428" width="13.7109375" style="122" customWidth="1"/>
    <col min="7429" max="7429" width="16.7109375" style="122" customWidth="1"/>
    <col min="7430" max="7430" width="10.42578125" style="122" customWidth="1"/>
    <col min="7431" max="7431" width="13.28515625" style="122" customWidth="1"/>
    <col min="7432" max="7432" width="17.140625" style="122" customWidth="1"/>
    <col min="7433" max="7433" width="13.7109375" style="122" customWidth="1"/>
    <col min="7434" max="7434" width="7.85546875" style="122" customWidth="1"/>
    <col min="7435" max="7435" width="14.85546875" style="122" customWidth="1"/>
    <col min="7436" max="7436" width="13" style="122" customWidth="1"/>
    <col min="7437" max="7437" width="14.7109375" style="122" customWidth="1"/>
    <col min="7438" max="7438" width="15" style="122" customWidth="1"/>
    <col min="7439" max="7439" width="7.5703125" style="122" customWidth="1"/>
    <col min="7440" max="7440" width="13.85546875" style="122" customWidth="1"/>
    <col min="7441" max="7444" width="0" style="122" hidden="1" customWidth="1"/>
    <col min="7445" max="7445" width="14.85546875" style="122" customWidth="1"/>
    <col min="7446" max="7446" width="9" style="122" customWidth="1"/>
    <col min="7447" max="7447" width="14" style="122" customWidth="1"/>
    <col min="7448" max="7448" width="12.28515625" style="122" customWidth="1"/>
    <col min="7449" max="7449" width="12.42578125" style="122" bestFit="1" customWidth="1"/>
    <col min="7450" max="7451" width="12.42578125" style="122" customWidth="1"/>
    <col min="7452" max="7452" width="12.140625" style="122" bestFit="1" customWidth="1"/>
    <col min="7453" max="7453" width="11.42578125" style="122"/>
    <col min="7454" max="7454" width="12.7109375" style="122" bestFit="1" customWidth="1"/>
    <col min="7455" max="7455" width="11.42578125" style="122"/>
    <col min="7456" max="7456" width="12.140625" style="122" bestFit="1" customWidth="1"/>
    <col min="7457" max="7680" width="11.42578125" style="122"/>
    <col min="7681" max="7681" width="9.28515625" style="122" customWidth="1"/>
    <col min="7682" max="7682" width="26.42578125" style="122" customWidth="1"/>
    <col min="7683" max="7683" width="5.85546875" style="122" customWidth="1"/>
    <col min="7684" max="7684" width="13.7109375" style="122" customWidth="1"/>
    <col min="7685" max="7685" width="16.7109375" style="122" customWidth="1"/>
    <col min="7686" max="7686" width="10.42578125" style="122" customWidth="1"/>
    <col min="7687" max="7687" width="13.28515625" style="122" customWidth="1"/>
    <col min="7688" max="7688" width="17.140625" style="122" customWidth="1"/>
    <col min="7689" max="7689" width="13.7109375" style="122" customWidth="1"/>
    <col min="7690" max="7690" width="7.85546875" style="122" customWidth="1"/>
    <col min="7691" max="7691" width="14.85546875" style="122" customWidth="1"/>
    <col min="7692" max="7692" width="13" style="122" customWidth="1"/>
    <col min="7693" max="7693" width="14.7109375" style="122" customWidth="1"/>
    <col min="7694" max="7694" width="15" style="122" customWidth="1"/>
    <col min="7695" max="7695" width="7.5703125" style="122" customWidth="1"/>
    <col min="7696" max="7696" width="13.85546875" style="122" customWidth="1"/>
    <col min="7697" max="7700" width="0" style="122" hidden="1" customWidth="1"/>
    <col min="7701" max="7701" width="14.85546875" style="122" customWidth="1"/>
    <col min="7702" max="7702" width="9" style="122" customWidth="1"/>
    <col min="7703" max="7703" width="14" style="122" customWidth="1"/>
    <col min="7704" max="7704" width="12.28515625" style="122" customWidth="1"/>
    <col min="7705" max="7705" width="12.42578125" style="122" bestFit="1" customWidth="1"/>
    <col min="7706" max="7707" width="12.42578125" style="122" customWidth="1"/>
    <col min="7708" max="7708" width="12.140625" style="122" bestFit="1" customWidth="1"/>
    <col min="7709" max="7709" width="11.42578125" style="122"/>
    <col min="7710" max="7710" width="12.7109375" style="122" bestFit="1" customWidth="1"/>
    <col min="7711" max="7711" width="11.42578125" style="122"/>
    <col min="7712" max="7712" width="12.140625" style="122" bestFit="1" customWidth="1"/>
    <col min="7713" max="7936" width="11.42578125" style="122"/>
    <col min="7937" max="7937" width="9.28515625" style="122" customWidth="1"/>
    <col min="7938" max="7938" width="26.42578125" style="122" customWidth="1"/>
    <col min="7939" max="7939" width="5.85546875" style="122" customWidth="1"/>
    <col min="7940" max="7940" width="13.7109375" style="122" customWidth="1"/>
    <col min="7941" max="7941" width="16.7109375" style="122" customWidth="1"/>
    <col min="7942" max="7942" width="10.42578125" style="122" customWidth="1"/>
    <col min="7943" max="7943" width="13.28515625" style="122" customWidth="1"/>
    <col min="7944" max="7944" width="17.140625" style="122" customWidth="1"/>
    <col min="7945" max="7945" width="13.7109375" style="122" customWidth="1"/>
    <col min="7946" max="7946" width="7.85546875" style="122" customWidth="1"/>
    <col min="7947" max="7947" width="14.85546875" style="122" customWidth="1"/>
    <col min="7948" max="7948" width="13" style="122" customWidth="1"/>
    <col min="7949" max="7949" width="14.7109375" style="122" customWidth="1"/>
    <col min="7950" max="7950" width="15" style="122" customWidth="1"/>
    <col min="7951" max="7951" width="7.5703125" style="122" customWidth="1"/>
    <col min="7952" max="7952" width="13.85546875" style="122" customWidth="1"/>
    <col min="7953" max="7956" width="0" style="122" hidden="1" customWidth="1"/>
    <col min="7957" max="7957" width="14.85546875" style="122" customWidth="1"/>
    <col min="7958" max="7958" width="9" style="122" customWidth="1"/>
    <col min="7959" max="7959" width="14" style="122" customWidth="1"/>
    <col min="7960" max="7960" width="12.28515625" style="122" customWidth="1"/>
    <col min="7961" max="7961" width="12.42578125" style="122" bestFit="1" customWidth="1"/>
    <col min="7962" max="7963" width="12.42578125" style="122" customWidth="1"/>
    <col min="7964" max="7964" width="12.140625" style="122" bestFit="1" customWidth="1"/>
    <col min="7965" max="7965" width="11.42578125" style="122"/>
    <col min="7966" max="7966" width="12.7109375" style="122" bestFit="1" customWidth="1"/>
    <col min="7967" max="7967" width="11.42578125" style="122"/>
    <col min="7968" max="7968" width="12.140625" style="122" bestFit="1" customWidth="1"/>
    <col min="7969" max="8192" width="11.42578125" style="122"/>
    <col min="8193" max="8193" width="9.28515625" style="122" customWidth="1"/>
    <col min="8194" max="8194" width="26.42578125" style="122" customWidth="1"/>
    <col min="8195" max="8195" width="5.85546875" style="122" customWidth="1"/>
    <col min="8196" max="8196" width="13.7109375" style="122" customWidth="1"/>
    <col min="8197" max="8197" width="16.7109375" style="122" customWidth="1"/>
    <col min="8198" max="8198" width="10.42578125" style="122" customWidth="1"/>
    <col min="8199" max="8199" width="13.28515625" style="122" customWidth="1"/>
    <col min="8200" max="8200" width="17.140625" style="122" customWidth="1"/>
    <col min="8201" max="8201" width="13.7109375" style="122" customWidth="1"/>
    <col min="8202" max="8202" width="7.85546875" style="122" customWidth="1"/>
    <col min="8203" max="8203" width="14.85546875" style="122" customWidth="1"/>
    <col min="8204" max="8204" width="13" style="122" customWidth="1"/>
    <col min="8205" max="8205" width="14.7109375" style="122" customWidth="1"/>
    <col min="8206" max="8206" width="15" style="122" customWidth="1"/>
    <col min="8207" max="8207" width="7.5703125" style="122" customWidth="1"/>
    <col min="8208" max="8208" width="13.85546875" style="122" customWidth="1"/>
    <col min="8209" max="8212" width="0" style="122" hidden="1" customWidth="1"/>
    <col min="8213" max="8213" width="14.85546875" style="122" customWidth="1"/>
    <col min="8214" max="8214" width="9" style="122" customWidth="1"/>
    <col min="8215" max="8215" width="14" style="122" customWidth="1"/>
    <col min="8216" max="8216" width="12.28515625" style="122" customWidth="1"/>
    <col min="8217" max="8217" width="12.42578125" style="122" bestFit="1" customWidth="1"/>
    <col min="8218" max="8219" width="12.42578125" style="122" customWidth="1"/>
    <col min="8220" max="8220" width="12.140625" style="122" bestFit="1" customWidth="1"/>
    <col min="8221" max="8221" width="11.42578125" style="122"/>
    <col min="8222" max="8222" width="12.7109375" style="122" bestFit="1" customWidth="1"/>
    <col min="8223" max="8223" width="11.42578125" style="122"/>
    <col min="8224" max="8224" width="12.140625" style="122" bestFit="1" customWidth="1"/>
    <col min="8225" max="8448" width="11.42578125" style="122"/>
    <col min="8449" max="8449" width="9.28515625" style="122" customWidth="1"/>
    <col min="8450" max="8450" width="26.42578125" style="122" customWidth="1"/>
    <col min="8451" max="8451" width="5.85546875" style="122" customWidth="1"/>
    <col min="8452" max="8452" width="13.7109375" style="122" customWidth="1"/>
    <col min="8453" max="8453" width="16.7109375" style="122" customWidth="1"/>
    <col min="8454" max="8454" width="10.42578125" style="122" customWidth="1"/>
    <col min="8455" max="8455" width="13.28515625" style="122" customWidth="1"/>
    <col min="8456" max="8456" width="17.140625" style="122" customWidth="1"/>
    <col min="8457" max="8457" width="13.7109375" style="122" customWidth="1"/>
    <col min="8458" max="8458" width="7.85546875" style="122" customWidth="1"/>
    <col min="8459" max="8459" width="14.85546875" style="122" customWidth="1"/>
    <col min="8460" max="8460" width="13" style="122" customWidth="1"/>
    <col min="8461" max="8461" width="14.7109375" style="122" customWidth="1"/>
    <col min="8462" max="8462" width="15" style="122" customWidth="1"/>
    <col min="8463" max="8463" width="7.5703125" style="122" customWidth="1"/>
    <col min="8464" max="8464" width="13.85546875" style="122" customWidth="1"/>
    <col min="8465" max="8468" width="0" style="122" hidden="1" customWidth="1"/>
    <col min="8469" max="8469" width="14.85546875" style="122" customWidth="1"/>
    <col min="8470" max="8470" width="9" style="122" customWidth="1"/>
    <col min="8471" max="8471" width="14" style="122" customWidth="1"/>
    <col min="8472" max="8472" width="12.28515625" style="122" customWidth="1"/>
    <col min="8473" max="8473" width="12.42578125" style="122" bestFit="1" customWidth="1"/>
    <col min="8474" max="8475" width="12.42578125" style="122" customWidth="1"/>
    <col min="8476" max="8476" width="12.140625" style="122" bestFit="1" customWidth="1"/>
    <col min="8477" max="8477" width="11.42578125" style="122"/>
    <col min="8478" max="8478" width="12.7109375" style="122" bestFit="1" customWidth="1"/>
    <col min="8479" max="8479" width="11.42578125" style="122"/>
    <col min="8480" max="8480" width="12.140625" style="122" bestFit="1" customWidth="1"/>
    <col min="8481" max="8704" width="11.42578125" style="122"/>
    <col min="8705" max="8705" width="9.28515625" style="122" customWidth="1"/>
    <col min="8706" max="8706" width="26.42578125" style="122" customWidth="1"/>
    <col min="8707" max="8707" width="5.85546875" style="122" customWidth="1"/>
    <col min="8708" max="8708" width="13.7109375" style="122" customWidth="1"/>
    <col min="8709" max="8709" width="16.7109375" style="122" customWidth="1"/>
    <col min="8710" max="8710" width="10.42578125" style="122" customWidth="1"/>
    <col min="8711" max="8711" width="13.28515625" style="122" customWidth="1"/>
    <col min="8712" max="8712" width="17.140625" style="122" customWidth="1"/>
    <col min="8713" max="8713" width="13.7109375" style="122" customWidth="1"/>
    <col min="8714" max="8714" width="7.85546875" style="122" customWidth="1"/>
    <col min="8715" max="8715" width="14.85546875" style="122" customWidth="1"/>
    <col min="8716" max="8716" width="13" style="122" customWidth="1"/>
    <col min="8717" max="8717" width="14.7109375" style="122" customWidth="1"/>
    <col min="8718" max="8718" width="15" style="122" customWidth="1"/>
    <col min="8719" max="8719" width="7.5703125" style="122" customWidth="1"/>
    <col min="8720" max="8720" width="13.85546875" style="122" customWidth="1"/>
    <col min="8721" max="8724" width="0" style="122" hidden="1" customWidth="1"/>
    <col min="8725" max="8725" width="14.85546875" style="122" customWidth="1"/>
    <col min="8726" max="8726" width="9" style="122" customWidth="1"/>
    <col min="8727" max="8727" width="14" style="122" customWidth="1"/>
    <col min="8728" max="8728" width="12.28515625" style="122" customWidth="1"/>
    <col min="8729" max="8729" width="12.42578125" style="122" bestFit="1" customWidth="1"/>
    <col min="8730" max="8731" width="12.42578125" style="122" customWidth="1"/>
    <col min="8732" max="8732" width="12.140625" style="122" bestFit="1" customWidth="1"/>
    <col min="8733" max="8733" width="11.42578125" style="122"/>
    <col min="8734" max="8734" width="12.7109375" style="122" bestFit="1" customWidth="1"/>
    <col min="8735" max="8735" width="11.42578125" style="122"/>
    <col min="8736" max="8736" width="12.140625" style="122" bestFit="1" customWidth="1"/>
    <col min="8737" max="8960" width="11.42578125" style="122"/>
    <col min="8961" max="8961" width="9.28515625" style="122" customWidth="1"/>
    <col min="8962" max="8962" width="26.42578125" style="122" customWidth="1"/>
    <col min="8963" max="8963" width="5.85546875" style="122" customWidth="1"/>
    <col min="8964" max="8964" width="13.7109375" style="122" customWidth="1"/>
    <col min="8965" max="8965" width="16.7109375" style="122" customWidth="1"/>
    <col min="8966" max="8966" width="10.42578125" style="122" customWidth="1"/>
    <col min="8967" max="8967" width="13.28515625" style="122" customWidth="1"/>
    <col min="8968" max="8968" width="17.140625" style="122" customWidth="1"/>
    <col min="8969" max="8969" width="13.7109375" style="122" customWidth="1"/>
    <col min="8970" max="8970" width="7.85546875" style="122" customWidth="1"/>
    <col min="8971" max="8971" width="14.85546875" style="122" customWidth="1"/>
    <col min="8972" max="8972" width="13" style="122" customWidth="1"/>
    <col min="8973" max="8973" width="14.7109375" style="122" customWidth="1"/>
    <col min="8974" max="8974" width="15" style="122" customWidth="1"/>
    <col min="8975" max="8975" width="7.5703125" style="122" customWidth="1"/>
    <col min="8976" max="8976" width="13.85546875" style="122" customWidth="1"/>
    <col min="8977" max="8980" width="0" style="122" hidden="1" customWidth="1"/>
    <col min="8981" max="8981" width="14.85546875" style="122" customWidth="1"/>
    <col min="8982" max="8982" width="9" style="122" customWidth="1"/>
    <col min="8983" max="8983" width="14" style="122" customWidth="1"/>
    <col min="8984" max="8984" width="12.28515625" style="122" customWidth="1"/>
    <col min="8985" max="8985" width="12.42578125" style="122" bestFit="1" customWidth="1"/>
    <col min="8986" max="8987" width="12.42578125" style="122" customWidth="1"/>
    <col min="8988" max="8988" width="12.140625" style="122" bestFit="1" customWidth="1"/>
    <col min="8989" max="8989" width="11.42578125" style="122"/>
    <col min="8990" max="8990" width="12.7109375" style="122" bestFit="1" customWidth="1"/>
    <col min="8991" max="8991" width="11.42578125" style="122"/>
    <col min="8992" max="8992" width="12.140625" style="122" bestFit="1" customWidth="1"/>
    <col min="8993" max="9216" width="11.42578125" style="122"/>
    <col min="9217" max="9217" width="9.28515625" style="122" customWidth="1"/>
    <col min="9218" max="9218" width="26.42578125" style="122" customWidth="1"/>
    <col min="9219" max="9219" width="5.85546875" style="122" customWidth="1"/>
    <col min="9220" max="9220" width="13.7109375" style="122" customWidth="1"/>
    <col min="9221" max="9221" width="16.7109375" style="122" customWidth="1"/>
    <col min="9222" max="9222" width="10.42578125" style="122" customWidth="1"/>
    <col min="9223" max="9223" width="13.28515625" style="122" customWidth="1"/>
    <col min="9224" max="9224" width="17.140625" style="122" customWidth="1"/>
    <col min="9225" max="9225" width="13.7109375" style="122" customWidth="1"/>
    <col min="9226" max="9226" width="7.85546875" style="122" customWidth="1"/>
    <col min="9227" max="9227" width="14.85546875" style="122" customWidth="1"/>
    <col min="9228" max="9228" width="13" style="122" customWidth="1"/>
    <col min="9229" max="9229" width="14.7109375" style="122" customWidth="1"/>
    <col min="9230" max="9230" width="15" style="122" customWidth="1"/>
    <col min="9231" max="9231" width="7.5703125" style="122" customWidth="1"/>
    <col min="9232" max="9232" width="13.85546875" style="122" customWidth="1"/>
    <col min="9233" max="9236" width="0" style="122" hidden="1" customWidth="1"/>
    <col min="9237" max="9237" width="14.85546875" style="122" customWidth="1"/>
    <col min="9238" max="9238" width="9" style="122" customWidth="1"/>
    <col min="9239" max="9239" width="14" style="122" customWidth="1"/>
    <col min="9240" max="9240" width="12.28515625" style="122" customWidth="1"/>
    <col min="9241" max="9241" width="12.42578125" style="122" bestFit="1" customWidth="1"/>
    <col min="9242" max="9243" width="12.42578125" style="122" customWidth="1"/>
    <col min="9244" max="9244" width="12.140625" style="122" bestFit="1" customWidth="1"/>
    <col min="9245" max="9245" width="11.42578125" style="122"/>
    <col min="9246" max="9246" width="12.7109375" style="122" bestFit="1" customWidth="1"/>
    <col min="9247" max="9247" width="11.42578125" style="122"/>
    <col min="9248" max="9248" width="12.140625" style="122" bestFit="1" customWidth="1"/>
    <col min="9249" max="9472" width="11.42578125" style="122"/>
    <col min="9473" max="9473" width="9.28515625" style="122" customWidth="1"/>
    <col min="9474" max="9474" width="26.42578125" style="122" customWidth="1"/>
    <col min="9475" max="9475" width="5.85546875" style="122" customWidth="1"/>
    <col min="9476" max="9476" width="13.7109375" style="122" customWidth="1"/>
    <col min="9477" max="9477" width="16.7109375" style="122" customWidth="1"/>
    <col min="9478" max="9478" width="10.42578125" style="122" customWidth="1"/>
    <col min="9479" max="9479" width="13.28515625" style="122" customWidth="1"/>
    <col min="9480" max="9480" width="17.140625" style="122" customWidth="1"/>
    <col min="9481" max="9481" width="13.7109375" style="122" customWidth="1"/>
    <col min="9482" max="9482" width="7.85546875" style="122" customWidth="1"/>
    <col min="9483" max="9483" width="14.85546875" style="122" customWidth="1"/>
    <col min="9484" max="9484" width="13" style="122" customWidth="1"/>
    <col min="9485" max="9485" width="14.7109375" style="122" customWidth="1"/>
    <col min="9486" max="9486" width="15" style="122" customWidth="1"/>
    <col min="9487" max="9487" width="7.5703125" style="122" customWidth="1"/>
    <col min="9488" max="9488" width="13.85546875" style="122" customWidth="1"/>
    <col min="9489" max="9492" width="0" style="122" hidden="1" customWidth="1"/>
    <col min="9493" max="9493" width="14.85546875" style="122" customWidth="1"/>
    <col min="9494" max="9494" width="9" style="122" customWidth="1"/>
    <col min="9495" max="9495" width="14" style="122" customWidth="1"/>
    <col min="9496" max="9496" width="12.28515625" style="122" customWidth="1"/>
    <col min="9497" max="9497" width="12.42578125" style="122" bestFit="1" customWidth="1"/>
    <col min="9498" max="9499" width="12.42578125" style="122" customWidth="1"/>
    <col min="9500" max="9500" width="12.140625" style="122" bestFit="1" customWidth="1"/>
    <col min="9501" max="9501" width="11.42578125" style="122"/>
    <col min="9502" max="9502" width="12.7109375" style="122" bestFit="1" customWidth="1"/>
    <col min="9503" max="9503" width="11.42578125" style="122"/>
    <col min="9504" max="9504" width="12.140625" style="122" bestFit="1" customWidth="1"/>
    <col min="9505" max="9728" width="11.42578125" style="122"/>
    <col min="9729" max="9729" width="9.28515625" style="122" customWidth="1"/>
    <col min="9730" max="9730" width="26.42578125" style="122" customWidth="1"/>
    <col min="9731" max="9731" width="5.85546875" style="122" customWidth="1"/>
    <col min="9732" max="9732" width="13.7109375" style="122" customWidth="1"/>
    <col min="9733" max="9733" width="16.7109375" style="122" customWidth="1"/>
    <col min="9734" max="9734" width="10.42578125" style="122" customWidth="1"/>
    <col min="9735" max="9735" width="13.28515625" style="122" customWidth="1"/>
    <col min="9736" max="9736" width="17.140625" style="122" customWidth="1"/>
    <col min="9737" max="9737" width="13.7109375" style="122" customWidth="1"/>
    <col min="9738" max="9738" width="7.85546875" style="122" customWidth="1"/>
    <col min="9739" max="9739" width="14.85546875" style="122" customWidth="1"/>
    <col min="9740" max="9740" width="13" style="122" customWidth="1"/>
    <col min="9741" max="9741" width="14.7109375" style="122" customWidth="1"/>
    <col min="9742" max="9742" width="15" style="122" customWidth="1"/>
    <col min="9743" max="9743" width="7.5703125" style="122" customWidth="1"/>
    <col min="9744" max="9744" width="13.85546875" style="122" customWidth="1"/>
    <col min="9745" max="9748" width="0" style="122" hidden="1" customWidth="1"/>
    <col min="9749" max="9749" width="14.85546875" style="122" customWidth="1"/>
    <col min="9750" max="9750" width="9" style="122" customWidth="1"/>
    <col min="9751" max="9751" width="14" style="122" customWidth="1"/>
    <col min="9752" max="9752" width="12.28515625" style="122" customWidth="1"/>
    <col min="9753" max="9753" width="12.42578125" style="122" bestFit="1" customWidth="1"/>
    <col min="9754" max="9755" width="12.42578125" style="122" customWidth="1"/>
    <col min="9756" max="9756" width="12.140625" style="122" bestFit="1" customWidth="1"/>
    <col min="9757" max="9757" width="11.42578125" style="122"/>
    <col min="9758" max="9758" width="12.7109375" style="122" bestFit="1" customWidth="1"/>
    <col min="9759" max="9759" width="11.42578125" style="122"/>
    <col min="9760" max="9760" width="12.140625" style="122" bestFit="1" customWidth="1"/>
    <col min="9761" max="9984" width="11.42578125" style="122"/>
    <col min="9985" max="9985" width="9.28515625" style="122" customWidth="1"/>
    <col min="9986" max="9986" width="26.42578125" style="122" customWidth="1"/>
    <col min="9987" max="9987" width="5.85546875" style="122" customWidth="1"/>
    <col min="9988" max="9988" width="13.7109375" style="122" customWidth="1"/>
    <col min="9989" max="9989" width="16.7109375" style="122" customWidth="1"/>
    <col min="9990" max="9990" width="10.42578125" style="122" customWidth="1"/>
    <col min="9991" max="9991" width="13.28515625" style="122" customWidth="1"/>
    <col min="9992" max="9992" width="17.140625" style="122" customWidth="1"/>
    <col min="9993" max="9993" width="13.7109375" style="122" customWidth="1"/>
    <col min="9994" max="9994" width="7.85546875" style="122" customWidth="1"/>
    <col min="9995" max="9995" width="14.85546875" style="122" customWidth="1"/>
    <col min="9996" max="9996" width="13" style="122" customWidth="1"/>
    <col min="9997" max="9997" width="14.7109375" style="122" customWidth="1"/>
    <col min="9998" max="9998" width="15" style="122" customWidth="1"/>
    <col min="9999" max="9999" width="7.5703125" style="122" customWidth="1"/>
    <col min="10000" max="10000" width="13.85546875" style="122" customWidth="1"/>
    <col min="10001" max="10004" width="0" style="122" hidden="1" customWidth="1"/>
    <col min="10005" max="10005" width="14.85546875" style="122" customWidth="1"/>
    <col min="10006" max="10006" width="9" style="122" customWidth="1"/>
    <col min="10007" max="10007" width="14" style="122" customWidth="1"/>
    <col min="10008" max="10008" width="12.28515625" style="122" customWidth="1"/>
    <col min="10009" max="10009" width="12.42578125" style="122" bestFit="1" customWidth="1"/>
    <col min="10010" max="10011" width="12.42578125" style="122" customWidth="1"/>
    <col min="10012" max="10012" width="12.140625" style="122" bestFit="1" customWidth="1"/>
    <col min="10013" max="10013" width="11.42578125" style="122"/>
    <col min="10014" max="10014" width="12.7109375" style="122" bestFit="1" customWidth="1"/>
    <col min="10015" max="10015" width="11.42578125" style="122"/>
    <col min="10016" max="10016" width="12.140625" style="122" bestFit="1" customWidth="1"/>
    <col min="10017" max="10240" width="11.42578125" style="122"/>
    <col min="10241" max="10241" width="9.28515625" style="122" customWidth="1"/>
    <col min="10242" max="10242" width="26.42578125" style="122" customWidth="1"/>
    <col min="10243" max="10243" width="5.85546875" style="122" customWidth="1"/>
    <col min="10244" max="10244" width="13.7109375" style="122" customWidth="1"/>
    <col min="10245" max="10245" width="16.7109375" style="122" customWidth="1"/>
    <col min="10246" max="10246" width="10.42578125" style="122" customWidth="1"/>
    <col min="10247" max="10247" width="13.28515625" style="122" customWidth="1"/>
    <col min="10248" max="10248" width="17.140625" style="122" customWidth="1"/>
    <col min="10249" max="10249" width="13.7109375" style="122" customWidth="1"/>
    <col min="10250" max="10250" width="7.85546875" style="122" customWidth="1"/>
    <col min="10251" max="10251" width="14.85546875" style="122" customWidth="1"/>
    <col min="10252" max="10252" width="13" style="122" customWidth="1"/>
    <col min="10253" max="10253" width="14.7109375" style="122" customWidth="1"/>
    <col min="10254" max="10254" width="15" style="122" customWidth="1"/>
    <col min="10255" max="10255" width="7.5703125" style="122" customWidth="1"/>
    <col min="10256" max="10256" width="13.85546875" style="122" customWidth="1"/>
    <col min="10257" max="10260" width="0" style="122" hidden="1" customWidth="1"/>
    <col min="10261" max="10261" width="14.85546875" style="122" customWidth="1"/>
    <col min="10262" max="10262" width="9" style="122" customWidth="1"/>
    <col min="10263" max="10263" width="14" style="122" customWidth="1"/>
    <col min="10264" max="10264" width="12.28515625" style="122" customWidth="1"/>
    <col min="10265" max="10265" width="12.42578125" style="122" bestFit="1" customWidth="1"/>
    <col min="10266" max="10267" width="12.42578125" style="122" customWidth="1"/>
    <col min="10268" max="10268" width="12.140625" style="122" bestFit="1" customWidth="1"/>
    <col min="10269" max="10269" width="11.42578125" style="122"/>
    <col min="10270" max="10270" width="12.7109375" style="122" bestFit="1" customWidth="1"/>
    <col min="10271" max="10271" width="11.42578125" style="122"/>
    <col min="10272" max="10272" width="12.140625" style="122" bestFit="1" customWidth="1"/>
    <col min="10273" max="10496" width="11.42578125" style="122"/>
    <col min="10497" max="10497" width="9.28515625" style="122" customWidth="1"/>
    <col min="10498" max="10498" width="26.42578125" style="122" customWidth="1"/>
    <col min="10499" max="10499" width="5.85546875" style="122" customWidth="1"/>
    <col min="10500" max="10500" width="13.7109375" style="122" customWidth="1"/>
    <col min="10501" max="10501" width="16.7109375" style="122" customWidth="1"/>
    <col min="10502" max="10502" width="10.42578125" style="122" customWidth="1"/>
    <col min="10503" max="10503" width="13.28515625" style="122" customWidth="1"/>
    <col min="10504" max="10504" width="17.140625" style="122" customWidth="1"/>
    <col min="10505" max="10505" width="13.7109375" style="122" customWidth="1"/>
    <col min="10506" max="10506" width="7.85546875" style="122" customWidth="1"/>
    <col min="10507" max="10507" width="14.85546875" style="122" customWidth="1"/>
    <col min="10508" max="10508" width="13" style="122" customWidth="1"/>
    <col min="10509" max="10509" width="14.7109375" style="122" customWidth="1"/>
    <col min="10510" max="10510" width="15" style="122" customWidth="1"/>
    <col min="10511" max="10511" width="7.5703125" style="122" customWidth="1"/>
    <col min="10512" max="10512" width="13.85546875" style="122" customWidth="1"/>
    <col min="10513" max="10516" width="0" style="122" hidden="1" customWidth="1"/>
    <col min="10517" max="10517" width="14.85546875" style="122" customWidth="1"/>
    <col min="10518" max="10518" width="9" style="122" customWidth="1"/>
    <col min="10519" max="10519" width="14" style="122" customWidth="1"/>
    <col min="10520" max="10520" width="12.28515625" style="122" customWidth="1"/>
    <col min="10521" max="10521" width="12.42578125" style="122" bestFit="1" customWidth="1"/>
    <col min="10522" max="10523" width="12.42578125" style="122" customWidth="1"/>
    <col min="10524" max="10524" width="12.140625" style="122" bestFit="1" customWidth="1"/>
    <col min="10525" max="10525" width="11.42578125" style="122"/>
    <col min="10526" max="10526" width="12.7109375" style="122" bestFit="1" customWidth="1"/>
    <col min="10527" max="10527" width="11.42578125" style="122"/>
    <col min="10528" max="10528" width="12.140625" style="122" bestFit="1" customWidth="1"/>
    <col min="10529" max="10752" width="11.42578125" style="122"/>
    <col min="10753" max="10753" width="9.28515625" style="122" customWidth="1"/>
    <col min="10754" max="10754" width="26.42578125" style="122" customWidth="1"/>
    <col min="10755" max="10755" width="5.85546875" style="122" customWidth="1"/>
    <col min="10756" max="10756" width="13.7109375" style="122" customWidth="1"/>
    <col min="10757" max="10757" width="16.7109375" style="122" customWidth="1"/>
    <col min="10758" max="10758" width="10.42578125" style="122" customWidth="1"/>
    <col min="10759" max="10759" width="13.28515625" style="122" customWidth="1"/>
    <col min="10760" max="10760" width="17.140625" style="122" customWidth="1"/>
    <col min="10761" max="10761" width="13.7109375" style="122" customWidth="1"/>
    <col min="10762" max="10762" width="7.85546875" style="122" customWidth="1"/>
    <col min="10763" max="10763" width="14.85546875" style="122" customWidth="1"/>
    <col min="10764" max="10764" width="13" style="122" customWidth="1"/>
    <col min="10765" max="10765" width="14.7109375" style="122" customWidth="1"/>
    <col min="10766" max="10766" width="15" style="122" customWidth="1"/>
    <col min="10767" max="10767" width="7.5703125" style="122" customWidth="1"/>
    <col min="10768" max="10768" width="13.85546875" style="122" customWidth="1"/>
    <col min="10769" max="10772" width="0" style="122" hidden="1" customWidth="1"/>
    <col min="10773" max="10773" width="14.85546875" style="122" customWidth="1"/>
    <col min="10774" max="10774" width="9" style="122" customWidth="1"/>
    <col min="10775" max="10775" width="14" style="122" customWidth="1"/>
    <col min="10776" max="10776" width="12.28515625" style="122" customWidth="1"/>
    <col min="10777" max="10777" width="12.42578125" style="122" bestFit="1" customWidth="1"/>
    <col min="10778" max="10779" width="12.42578125" style="122" customWidth="1"/>
    <col min="10780" max="10780" width="12.140625" style="122" bestFit="1" customWidth="1"/>
    <col min="10781" max="10781" width="11.42578125" style="122"/>
    <col min="10782" max="10782" width="12.7109375" style="122" bestFit="1" customWidth="1"/>
    <col min="10783" max="10783" width="11.42578125" style="122"/>
    <col min="10784" max="10784" width="12.140625" style="122" bestFit="1" customWidth="1"/>
    <col min="10785" max="11008" width="11.42578125" style="122"/>
    <col min="11009" max="11009" width="9.28515625" style="122" customWidth="1"/>
    <col min="11010" max="11010" width="26.42578125" style="122" customWidth="1"/>
    <col min="11011" max="11011" width="5.85546875" style="122" customWidth="1"/>
    <col min="11012" max="11012" width="13.7109375" style="122" customWidth="1"/>
    <col min="11013" max="11013" width="16.7109375" style="122" customWidth="1"/>
    <col min="11014" max="11014" width="10.42578125" style="122" customWidth="1"/>
    <col min="11015" max="11015" width="13.28515625" style="122" customWidth="1"/>
    <col min="11016" max="11016" width="17.140625" style="122" customWidth="1"/>
    <col min="11017" max="11017" width="13.7109375" style="122" customWidth="1"/>
    <col min="11018" max="11018" width="7.85546875" style="122" customWidth="1"/>
    <col min="11019" max="11019" width="14.85546875" style="122" customWidth="1"/>
    <col min="11020" max="11020" width="13" style="122" customWidth="1"/>
    <col min="11021" max="11021" width="14.7109375" style="122" customWidth="1"/>
    <col min="11022" max="11022" width="15" style="122" customWidth="1"/>
    <col min="11023" max="11023" width="7.5703125" style="122" customWidth="1"/>
    <col min="11024" max="11024" width="13.85546875" style="122" customWidth="1"/>
    <col min="11025" max="11028" width="0" style="122" hidden="1" customWidth="1"/>
    <col min="11029" max="11029" width="14.85546875" style="122" customWidth="1"/>
    <col min="11030" max="11030" width="9" style="122" customWidth="1"/>
    <col min="11031" max="11031" width="14" style="122" customWidth="1"/>
    <col min="11032" max="11032" width="12.28515625" style="122" customWidth="1"/>
    <col min="11033" max="11033" width="12.42578125" style="122" bestFit="1" customWidth="1"/>
    <col min="11034" max="11035" width="12.42578125" style="122" customWidth="1"/>
    <col min="11036" max="11036" width="12.140625" style="122" bestFit="1" customWidth="1"/>
    <col min="11037" max="11037" width="11.42578125" style="122"/>
    <col min="11038" max="11038" width="12.7109375" style="122" bestFit="1" customWidth="1"/>
    <col min="11039" max="11039" width="11.42578125" style="122"/>
    <col min="11040" max="11040" width="12.140625" style="122" bestFit="1" customWidth="1"/>
    <col min="11041" max="11264" width="11.42578125" style="122"/>
    <col min="11265" max="11265" width="9.28515625" style="122" customWidth="1"/>
    <col min="11266" max="11266" width="26.42578125" style="122" customWidth="1"/>
    <col min="11267" max="11267" width="5.85546875" style="122" customWidth="1"/>
    <col min="11268" max="11268" width="13.7109375" style="122" customWidth="1"/>
    <col min="11269" max="11269" width="16.7109375" style="122" customWidth="1"/>
    <col min="11270" max="11270" width="10.42578125" style="122" customWidth="1"/>
    <col min="11271" max="11271" width="13.28515625" style="122" customWidth="1"/>
    <col min="11272" max="11272" width="17.140625" style="122" customWidth="1"/>
    <col min="11273" max="11273" width="13.7109375" style="122" customWidth="1"/>
    <col min="11274" max="11274" width="7.85546875" style="122" customWidth="1"/>
    <col min="11275" max="11275" width="14.85546875" style="122" customWidth="1"/>
    <col min="11276" max="11276" width="13" style="122" customWidth="1"/>
    <col min="11277" max="11277" width="14.7109375" style="122" customWidth="1"/>
    <col min="11278" max="11278" width="15" style="122" customWidth="1"/>
    <col min="11279" max="11279" width="7.5703125" style="122" customWidth="1"/>
    <col min="11280" max="11280" width="13.85546875" style="122" customWidth="1"/>
    <col min="11281" max="11284" width="0" style="122" hidden="1" customWidth="1"/>
    <col min="11285" max="11285" width="14.85546875" style="122" customWidth="1"/>
    <col min="11286" max="11286" width="9" style="122" customWidth="1"/>
    <col min="11287" max="11287" width="14" style="122" customWidth="1"/>
    <col min="11288" max="11288" width="12.28515625" style="122" customWidth="1"/>
    <col min="11289" max="11289" width="12.42578125" style="122" bestFit="1" customWidth="1"/>
    <col min="11290" max="11291" width="12.42578125" style="122" customWidth="1"/>
    <col min="11292" max="11292" width="12.140625" style="122" bestFit="1" customWidth="1"/>
    <col min="11293" max="11293" width="11.42578125" style="122"/>
    <col min="11294" max="11294" width="12.7109375" style="122" bestFit="1" customWidth="1"/>
    <col min="11295" max="11295" width="11.42578125" style="122"/>
    <col min="11296" max="11296" width="12.140625" style="122" bestFit="1" customWidth="1"/>
    <col min="11297" max="11520" width="11.42578125" style="122"/>
    <col min="11521" max="11521" width="9.28515625" style="122" customWidth="1"/>
    <col min="11522" max="11522" width="26.42578125" style="122" customWidth="1"/>
    <col min="11523" max="11523" width="5.85546875" style="122" customWidth="1"/>
    <col min="11524" max="11524" width="13.7109375" style="122" customWidth="1"/>
    <col min="11525" max="11525" width="16.7109375" style="122" customWidth="1"/>
    <col min="11526" max="11526" width="10.42578125" style="122" customWidth="1"/>
    <col min="11527" max="11527" width="13.28515625" style="122" customWidth="1"/>
    <col min="11528" max="11528" width="17.140625" style="122" customWidth="1"/>
    <col min="11529" max="11529" width="13.7109375" style="122" customWidth="1"/>
    <col min="11530" max="11530" width="7.85546875" style="122" customWidth="1"/>
    <col min="11531" max="11531" width="14.85546875" style="122" customWidth="1"/>
    <col min="11532" max="11532" width="13" style="122" customWidth="1"/>
    <col min="11533" max="11533" width="14.7109375" style="122" customWidth="1"/>
    <col min="11534" max="11534" width="15" style="122" customWidth="1"/>
    <col min="11535" max="11535" width="7.5703125" style="122" customWidth="1"/>
    <col min="11536" max="11536" width="13.85546875" style="122" customWidth="1"/>
    <col min="11537" max="11540" width="0" style="122" hidden="1" customWidth="1"/>
    <col min="11541" max="11541" width="14.85546875" style="122" customWidth="1"/>
    <col min="11542" max="11542" width="9" style="122" customWidth="1"/>
    <col min="11543" max="11543" width="14" style="122" customWidth="1"/>
    <col min="11544" max="11544" width="12.28515625" style="122" customWidth="1"/>
    <col min="11545" max="11545" width="12.42578125" style="122" bestFit="1" customWidth="1"/>
    <col min="11546" max="11547" width="12.42578125" style="122" customWidth="1"/>
    <col min="11548" max="11548" width="12.140625" style="122" bestFit="1" customWidth="1"/>
    <col min="11549" max="11549" width="11.42578125" style="122"/>
    <col min="11550" max="11550" width="12.7109375" style="122" bestFit="1" customWidth="1"/>
    <col min="11551" max="11551" width="11.42578125" style="122"/>
    <col min="11552" max="11552" width="12.140625" style="122" bestFit="1" customWidth="1"/>
    <col min="11553" max="11776" width="11.42578125" style="122"/>
    <col min="11777" max="11777" width="9.28515625" style="122" customWidth="1"/>
    <col min="11778" max="11778" width="26.42578125" style="122" customWidth="1"/>
    <col min="11779" max="11779" width="5.85546875" style="122" customWidth="1"/>
    <col min="11780" max="11780" width="13.7109375" style="122" customWidth="1"/>
    <col min="11781" max="11781" width="16.7109375" style="122" customWidth="1"/>
    <col min="11782" max="11782" width="10.42578125" style="122" customWidth="1"/>
    <col min="11783" max="11783" width="13.28515625" style="122" customWidth="1"/>
    <col min="11784" max="11784" width="17.140625" style="122" customWidth="1"/>
    <col min="11785" max="11785" width="13.7109375" style="122" customWidth="1"/>
    <col min="11786" max="11786" width="7.85546875" style="122" customWidth="1"/>
    <col min="11787" max="11787" width="14.85546875" style="122" customWidth="1"/>
    <col min="11788" max="11788" width="13" style="122" customWidth="1"/>
    <col min="11789" max="11789" width="14.7109375" style="122" customWidth="1"/>
    <col min="11790" max="11790" width="15" style="122" customWidth="1"/>
    <col min="11791" max="11791" width="7.5703125" style="122" customWidth="1"/>
    <col min="11792" max="11792" width="13.85546875" style="122" customWidth="1"/>
    <col min="11793" max="11796" width="0" style="122" hidden="1" customWidth="1"/>
    <col min="11797" max="11797" width="14.85546875" style="122" customWidth="1"/>
    <col min="11798" max="11798" width="9" style="122" customWidth="1"/>
    <col min="11799" max="11799" width="14" style="122" customWidth="1"/>
    <col min="11800" max="11800" width="12.28515625" style="122" customWidth="1"/>
    <col min="11801" max="11801" width="12.42578125" style="122" bestFit="1" customWidth="1"/>
    <col min="11802" max="11803" width="12.42578125" style="122" customWidth="1"/>
    <col min="11804" max="11804" width="12.140625" style="122" bestFit="1" customWidth="1"/>
    <col min="11805" max="11805" width="11.42578125" style="122"/>
    <col min="11806" max="11806" width="12.7109375" style="122" bestFit="1" customWidth="1"/>
    <col min="11807" max="11807" width="11.42578125" style="122"/>
    <col min="11808" max="11808" width="12.140625" style="122" bestFit="1" customWidth="1"/>
    <col min="11809" max="12032" width="11.42578125" style="122"/>
    <col min="12033" max="12033" width="9.28515625" style="122" customWidth="1"/>
    <col min="12034" max="12034" width="26.42578125" style="122" customWidth="1"/>
    <col min="12035" max="12035" width="5.85546875" style="122" customWidth="1"/>
    <col min="12036" max="12036" width="13.7109375" style="122" customWidth="1"/>
    <col min="12037" max="12037" width="16.7109375" style="122" customWidth="1"/>
    <col min="12038" max="12038" width="10.42578125" style="122" customWidth="1"/>
    <col min="12039" max="12039" width="13.28515625" style="122" customWidth="1"/>
    <col min="12040" max="12040" width="17.140625" style="122" customWidth="1"/>
    <col min="12041" max="12041" width="13.7109375" style="122" customWidth="1"/>
    <col min="12042" max="12042" width="7.85546875" style="122" customWidth="1"/>
    <col min="12043" max="12043" width="14.85546875" style="122" customWidth="1"/>
    <col min="12044" max="12044" width="13" style="122" customWidth="1"/>
    <col min="12045" max="12045" width="14.7109375" style="122" customWidth="1"/>
    <col min="12046" max="12046" width="15" style="122" customWidth="1"/>
    <col min="12047" max="12047" width="7.5703125" style="122" customWidth="1"/>
    <col min="12048" max="12048" width="13.85546875" style="122" customWidth="1"/>
    <col min="12049" max="12052" width="0" style="122" hidden="1" customWidth="1"/>
    <col min="12053" max="12053" width="14.85546875" style="122" customWidth="1"/>
    <col min="12054" max="12054" width="9" style="122" customWidth="1"/>
    <col min="12055" max="12055" width="14" style="122" customWidth="1"/>
    <col min="12056" max="12056" width="12.28515625" style="122" customWidth="1"/>
    <col min="12057" max="12057" width="12.42578125" style="122" bestFit="1" customWidth="1"/>
    <col min="12058" max="12059" width="12.42578125" style="122" customWidth="1"/>
    <col min="12060" max="12060" width="12.140625" style="122" bestFit="1" customWidth="1"/>
    <col min="12061" max="12061" width="11.42578125" style="122"/>
    <col min="12062" max="12062" width="12.7109375" style="122" bestFit="1" customWidth="1"/>
    <col min="12063" max="12063" width="11.42578125" style="122"/>
    <col min="12064" max="12064" width="12.140625" style="122" bestFit="1" customWidth="1"/>
    <col min="12065" max="12288" width="11.42578125" style="122"/>
    <col min="12289" max="12289" width="9.28515625" style="122" customWidth="1"/>
    <col min="12290" max="12290" width="26.42578125" style="122" customWidth="1"/>
    <col min="12291" max="12291" width="5.85546875" style="122" customWidth="1"/>
    <col min="12292" max="12292" width="13.7109375" style="122" customWidth="1"/>
    <col min="12293" max="12293" width="16.7109375" style="122" customWidth="1"/>
    <col min="12294" max="12294" width="10.42578125" style="122" customWidth="1"/>
    <col min="12295" max="12295" width="13.28515625" style="122" customWidth="1"/>
    <col min="12296" max="12296" width="17.140625" style="122" customWidth="1"/>
    <col min="12297" max="12297" width="13.7109375" style="122" customWidth="1"/>
    <col min="12298" max="12298" width="7.85546875" style="122" customWidth="1"/>
    <col min="12299" max="12299" width="14.85546875" style="122" customWidth="1"/>
    <col min="12300" max="12300" width="13" style="122" customWidth="1"/>
    <col min="12301" max="12301" width="14.7109375" style="122" customWidth="1"/>
    <col min="12302" max="12302" width="15" style="122" customWidth="1"/>
    <col min="12303" max="12303" width="7.5703125" style="122" customWidth="1"/>
    <col min="12304" max="12304" width="13.85546875" style="122" customWidth="1"/>
    <col min="12305" max="12308" width="0" style="122" hidden="1" customWidth="1"/>
    <col min="12309" max="12309" width="14.85546875" style="122" customWidth="1"/>
    <col min="12310" max="12310" width="9" style="122" customWidth="1"/>
    <col min="12311" max="12311" width="14" style="122" customWidth="1"/>
    <col min="12312" max="12312" width="12.28515625" style="122" customWidth="1"/>
    <col min="12313" max="12313" width="12.42578125" style="122" bestFit="1" customWidth="1"/>
    <col min="12314" max="12315" width="12.42578125" style="122" customWidth="1"/>
    <col min="12316" max="12316" width="12.140625" style="122" bestFit="1" customWidth="1"/>
    <col min="12317" max="12317" width="11.42578125" style="122"/>
    <col min="12318" max="12318" width="12.7109375" style="122" bestFit="1" customWidth="1"/>
    <col min="12319" max="12319" width="11.42578125" style="122"/>
    <col min="12320" max="12320" width="12.140625" style="122" bestFit="1" customWidth="1"/>
    <col min="12321" max="12544" width="11.42578125" style="122"/>
    <col min="12545" max="12545" width="9.28515625" style="122" customWidth="1"/>
    <col min="12546" max="12546" width="26.42578125" style="122" customWidth="1"/>
    <col min="12547" max="12547" width="5.85546875" style="122" customWidth="1"/>
    <col min="12548" max="12548" width="13.7109375" style="122" customWidth="1"/>
    <col min="12549" max="12549" width="16.7109375" style="122" customWidth="1"/>
    <col min="12550" max="12550" width="10.42578125" style="122" customWidth="1"/>
    <col min="12551" max="12551" width="13.28515625" style="122" customWidth="1"/>
    <col min="12552" max="12552" width="17.140625" style="122" customWidth="1"/>
    <col min="12553" max="12553" width="13.7109375" style="122" customWidth="1"/>
    <col min="12554" max="12554" width="7.85546875" style="122" customWidth="1"/>
    <col min="12555" max="12555" width="14.85546875" style="122" customWidth="1"/>
    <col min="12556" max="12556" width="13" style="122" customWidth="1"/>
    <col min="12557" max="12557" width="14.7109375" style="122" customWidth="1"/>
    <col min="12558" max="12558" width="15" style="122" customWidth="1"/>
    <col min="12559" max="12559" width="7.5703125" style="122" customWidth="1"/>
    <col min="12560" max="12560" width="13.85546875" style="122" customWidth="1"/>
    <col min="12561" max="12564" width="0" style="122" hidden="1" customWidth="1"/>
    <col min="12565" max="12565" width="14.85546875" style="122" customWidth="1"/>
    <col min="12566" max="12566" width="9" style="122" customWidth="1"/>
    <col min="12567" max="12567" width="14" style="122" customWidth="1"/>
    <col min="12568" max="12568" width="12.28515625" style="122" customWidth="1"/>
    <col min="12569" max="12569" width="12.42578125" style="122" bestFit="1" customWidth="1"/>
    <col min="12570" max="12571" width="12.42578125" style="122" customWidth="1"/>
    <col min="12572" max="12572" width="12.140625" style="122" bestFit="1" customWidth="1"/>
    <col min="12573" max="12573" width="11.42578125" style="122"/>
    <col min="12574" max="12574" width="12.7109375" style="122" bestFit="1" customWidth="1"/>
    <col min="12575" max="12575" width="11.42578125" style="122"/>
    <col min="12576" max="12576" width="12.140625" style="122" bestFit="1" customWidth="1"/>
    <col min="12577" max="12800" width="11.42578125" style="122"/>
    <col min="12801" max="12801" width="9.28515625" style="122" customWidth="1"/>
    <col min="12802" max="12802" width="26.42578125" style="122" customWidth="1"/>
    <col min="12803" max="12803" width="5.85546875" style="122" customWidth="1"/>
    <col min="12804" max="12804" width="13.7109375" style="122" customWidth="1"/>
    <col min="12805" max="12805" width="16.7109375" style="122" customWidth="1"/>
    <col min="12806" max="12806" width="10.42578125" style="122" customWidth="1"/>
    <col min="12807" max="12807" width="13.28515625" style="122" customWidth="1"/>
    <col min="12808" max="12808" width="17.140625" style="122" customWidth="1"/>
    <col min="12809" max="12809" width="13.7109375" style="122" customWidth="1"/>
    <col min="12810" max="12810" width="7.85546875" style="122" customWidth="1"/>
    <col min="12811" max="12811" width="14.85546875" style="122" customWidth="1"/>
    <col min="12812" max="12812" width="13" style="122" customWidth="1"/>
    <col min="12813" max="12813" width="14.7109375" style="122" customWidth="1"/>
    <col min="12814" max="12814" width="15" style="122" customWidth="1"/>
    <col min="12815" max="12815" width="7.5703125" style="122" customWidth="1"/>
    <col min="12816" max="12816" width="13.85546875" style="122" customWidth="1"/>
    <col min="12817" max="12820" width="0" style="122" hidden="1" customWidth="1"/>
    <col min="12821" max="12821" width="14.85546875" style="122" customWidth="1"/>
    <col min="12822" max="12822" width="9" style="122" customWidth="1"/>
    <col min="12823" max="12823" width="14" style="122" customWidth="1"/>
    <col min="12824" max="12824" width="12.28515625" style="122" customWidth="1"/>
    <col min="12825" max="12825" width="12.42578125" style="122" bestFit="1" customWidth="1"/>
    <col min="12826" max="12827" width="12.42578125" style="122" customWidth="1"/>
    <col min="12828" max="12828" width="12.140625" style="122" bestFit="1" customWidth="1"/>
    <col min="12829" max="12829" width="11.42578125" style="122"/>
    <col min="12830" max="12830" width="12.7109375" style="122" bestFit="1" customWidth="1"/>
    <col min="12831" max="12831" width="11.42578125" style="122"/>
    <col min="12832" max="12832" width="12.140625" style="122" bestFit="1" customWidth="1"/>
    <col min="12833" max="13056" width="11.42578125" style="122"/>
    <col min="13057" max="13057" width="9.28515625" style="122" customWidth="1"/>
    <col min="13058" max="13058" width="26.42578125" style="122" customWidth="1"/>
    <col min="13059" max="13059" width="5.85546875" style="122" customWidth="1"/>
    <col min="13060" max="13060" width="13.7109375" style="122" customWidth="1"/>
    <col min="13061" max="13061" width="16.7109375" style="122" customWidth="1"/>
    <col min="13062" max="13062" width="10.42578125" style="122" customWidth="1"/>
    <col min="13063" max="13063" width="13.28515625" style="122" customWidth="1"/>
    <col min="13064" max="13064" width="17.140625" style="122" customWidth="1"/>
    <col min="13065" max="13065" width="13.7109375" style="122" customWidth="1"/>
    <col min="13066" max="13066" width="7.85546875" style="122" customWidth="1"/>
    <col min="13067" max="13067" width="14.85546875" style="122" customWidth="1"/>
    <col min="13068" max="13068" width="13" style="122" customWidth="1"/>
    <col min="13069" max="13069" width="14.7109375" style="122" customWidth="1"/>
    <col min="13070" max="13070" width="15" style="122" customWidth="1"/>
    <col min="13071" max="13071" width="7.5703125" style="122" customWidth="1"/>
    <col min="13072" max="13072" width="13.85546875" style="122" customWidth="1"/>
    <col min="13073" max="13076" width="0" style="122" hidden="1" customWidth="1"/>
    <col min="13077" max="13077" width="14.85546875" style="122" customWidth="1"/>
    <col min="13078" max="13078" width="9" style="122" customWidth="1"/>
    <col min="13079" max="13079" width="14" style="122" customWidth="1"/>
    <col min="13080" max="13080" width="12.28515625" style="122" customWidth="1"/>
    <col min="13081" max="13081" width="12.42578125" style="122" bestFit="1" customWidth="1"/>
    <col min="13082" max="13083" width="12.42578125" style="122" customWidth="1"/>
    <col min="13084" max="13084" width="12.140625" style="122" bestFit="1" customWidth="1"/>
    <col min="13085" max="13085" width="11.42578125" style="122"/>
    <col min="13086" max="13086" width="12.7109375" style="122" bestFit="1" customWidth="1"/>
    <col min="13087" max="13087" width="11.42578125" style="122"/>
    <col min="13088" max="13088" width="12.140625" style="122" bestFit="1" customWidth="1"/>
    <col min="13089" max="13312" width="11.42578125" style="122"/>
    <col min="13313" max="13313" width="9.28515625" style="122" customWidth="1"/>
    <col min="13314" max="13314" width="26.42578125" style="122" customWidth="1"/>
    <col min="13315" max="13315" width="5.85546875" style="122" customWidth="1"/>
    <col min="13316" max="13316" width="13.7109375" style="122" customWidth="1"/>
    <col min="13317" max="13317" width="16.7109375" style="122" customWidth="1"/>
    <col min="13318" max="13318" width="10.42578125" style="122" customWidth="1"/>
    <col min="13319" max="13319" width="13.28515625" style="122" customWidth="1"/>
    <col min="13320" max="13320" width="17.140625" style="122" customWidth="1"/>
    <col min="13321" max="13321" width="13.7109375" style="122" customWidth="1"/>
    <col min="13322" max="13322" width="7.85546875" style="122" customWidth="1"/>
    <col min="13323" max="13323" width="14.85546875" style="122" customWidth="1"/>
    <col min="13324" max="13324" width="13" style="122" customWidth="1"/>
    <col min="13325" max="13325" width="14.7109375" style="122" customWidth="1"/>
    <col min="13326" max="13326" width="15" style="122" customWidth="1"/>
    <col min="13327" max="13327" width="7.5703125" style="122" customWidth="1"/>
    <col min="13328" max="13328" width="13.85546875" style="122" customWidth="1"/>
    <col min="13329" max="13332" width="0" style="122" hidden="1" customWidth="1"/>
    <col min="13333" max="13333" width="14.85546875" style="122" customWidth="1"/>
    <col min="13334" max="13334" width="9" style="122" customWidth="1"/>
    <col min="13335" max="13335" width="14" style="122" customWidth="1"/>
    <col min="13336" max="13336" width="12.28515625" style="122" customWidth="1"/>
    <col min="13337" max="13337" width="12.42578125" style="122" bestFit="1" customWidth="1"/>
    <col min="13338" max="13339" width="12.42578125" style="122" customWidth="1"/>
    <col min="13340" max="13340" width="12.140625" style="122" bestFit="1" customWidth="1"/>
    <col min="13341" max="13341" width="11.42578125" style="122"/>
    <col min="13342" max="13342" width="12.7109375" style="122" bestFit="1" customWidth="1"/>
    <col min="13343" max="13343" width="11.42578125" style="122"/>
    <col min="13344" max="13344" width="12.140625" style="122" bestFit="1" customWidth="1"/>
    <col min="13345" max="13568" width="11.42578125" style="122"/>
    <col min="13569" max="13569" width="9.28515625" style="122" customWidth="1"/>
    <col min="13570" max="13570" width="26.42578125" style="122" customWidth="1"/>
    <col min="13571" max="13571" width="5.85546875" style="122" customWidth="1"/>
    <col min="13572" max="13572" width="13.7109375" style="122" customWidth="1"/>
    <col min="13573" max="13573" width="16.7109375" style="122" customWidth="1"/>
    <col min="13574" max="13574" width="10.42578125" style="122" customWidth="1"/>
    <col min="13575" max="13575" width="13.28515625" style="122" customWidth="1"/>
    <col min="13576" max="13576" width="17.140625" style="122" customWidth="1"/>
    <col min="13577" max="13577" width="13.7109375" style="122" customWidth="1"/>
    <col min="13578" max="13578" width="7.85546875" style="122" customWidth="1"/>
    <col min="13579" max="13579" width="14.85546875" style="122" customWidth="1"/>
    <col min="13580" max="13580" width="13" style="122" customWidth="1"/>
    <col min="13581" max="13581" width="14.7109375" style="122" customWidth="1"/>
    <col min="13582" max="13582" width="15" style="122" customWidth="1"/>
    <col min="13583" max="13583" width="7.5703125" style="122" customWidth="1"/>
    <col min="13584" max="13584" width="13.85546875" style="122" customWidth="1"/>
    <col min="13585" max="13588" width="0" style="122" hidden="1" customWidth="1"/>
    <col min="13589" max="13589" width="14.85546875" style="122" customWidth="1"/>
    <col min="13590" max="13590" width="9" style="122" customWidth="1"/>
    <col min="13591" max="13591" width="14" style="122" customWidth="1"/>
    <col min="13592" max="13592" width="12.28515625" style="122" customWidth="1"/>
    <col min="13593" max="13593" width="12.42578125" style="122" bestFit="1" customWidth="1"/>
    <col min="13594" max="13595" width="12.42578125" style="122" customWidth="1"/>
    <col min="13596" max="13596" width="12.140625" style="122" bestFit="1" customWidth="1"/>
    <col min="13597" max="13597" width="11.42578125" style="122"/>
    <col min="13598" max="13598" width="12.7109375" style="122" bestFit="1" customWidth="1"/>
    <col min="13599" max="13599" width="11.42578125" style="122"/>
    <col min="13600" max="13600" width="12.140625" style="122" bestFit="1" customWidth="1"/>
    <col min="13601" max="13824" width="11.42578125" style="122"/>
    <col min="13825" max="13825" width="9.28515625" style="122" customWidth="1"/>
    <col min="13826" max="13826" width="26.42578125" style="122" customWidth="1"/>
    <col min="13827" max="13827" width="5.85546875" style="122" customWidth="1"/>
    <col min="13828" max="13828" width="13.7109375" style="122" customWidth="1"/>
    <col min="13829" max="13829" width="16.7109375" style="122" customWidth="1"/>
    <col min="13830" max="13830" width="10.42578125" style="122" customWidth="1"/>
    <col min="13831" max="13831" width="13.28515625" style="122" customWidth="1"/>
    <col min="13832" max="13832" width="17.140625" style="122" customWidth="1"/>
    <col min="13833" max="13833" width="13.7109375" style="122" customWidth="1"/>
    <col min="13834" max="13834" width="7.85546875" style="122" customWidth="1"/>
    <col min="13835" max="13835" width="14.85546875" style="122" customWidth="1"/>
    <col min="13836" max="13836" width="13" style="122" customWidth="1"/>
    <col min="13837" max="13837" width="14.7109375" style="122" customWidth="1"/>
    <col min="13838" max="13838" width="15" style="122" customWidth="1"/>
    <col min="13839" max="13839" width="7.5703125" style="122" customWidth="1"/>
    <col min="13840" max="13840" width="13.85546875" style="122" customWidth="1"/>
    <col min="13841" max="13844" width="0" style="122" hidden="1" customWidth="1"/>
    <col min="13845" max="13845" width="14.85546875" style="122" customWidth="1"/>
    <col min="13846" max="13846" width="9" style="122" customWidth="1"/>
    <col min="13847" max="13847" width="14" style="122" customWidth="1"/>
    <col min="13848" max="13848" width="12.28515625" style="122" customWidth="1"/>
    <col min="13849" max="13849" width="12.42578125" style="122" bestFit="1" customWidth="1"/>
    <col min="13850" max="13851" width="12.42578125" style="122" customWidth="1"/>
    <col min="13852" max="13852" width="12.140625" style="122" bestFit="1" customWidth="1"/>
    <col min="13853" max="13853" width="11.42578125" style="122"/>
    <col min="13854" max="13854" width="12.7109375" style="122" bestFit="1" customWidth="1"/>
    <col min="13855" max="13855" width="11.42578125" style="122"/>
    <col min="13856" max="13856" width="12.140625" style="122" bestFit="1" customWidth="1"/>
    <col min="13857" max="14080" width="11.42578125" style="122"/>
    <col min="14081" max="14081" width="9.28515625" style="122" customWidth="1"/>
    <col min="14082" max="14082" width="26.42578125" style="122" customWidth="1"/>
    <col min="14083" max="14083" width="5.85546875" style="122" customWidth="1"/>
    <col min="14084" max="14084" width="13.7109375" style="122" customWidth="1"/>
    <col min="14085" max="14085" width="16.7109375" style="122" customWidth="1"/>
    <col min="14086" max="14086" width="10.42578125" style="122" customWidth="1"/>
    <col min="14087" max="14087" width="13.28515625" style="122" customWidth="1"/>
    <col min="14088" max="14088" width="17.140625" style="122" customWidth="1"/>
    <col min="14089" max="14089" width="13.7109375" style="122" customWidth="1"/>
    <col min="14090" max="14090" width="7.85546875" style="122" customWidth="1"/>
    <col min="14091" max="14091" width="14.85546875" style="122" customWidth="1"/>
    <col min="14092" max="14092" width="13" style="122" customWidth="1"/>
    <col min="14093" max="14093" width="14.7109375" style="122" customWidth="1"/>
    <col min="14094" max="14094" width="15" style="122" customWidth="1"/>
    <col min="14095" max="14095" width="7.5703125" style="122" customWidth="1"/>
    <col min="14096" max="14096" width="13.85546875" style="122" customWidth="1"/>
    <col min="14097" max="14100" width="0" style="122" hidden="1" customWidth="1"/>
    <col min="14101" max="14101" width="14.85546875" style="122" customWidth="1"/>
    <col min="14102" max="14102" width="9" style="122" customWidth="1"/>
    <col min="14103" max="14103" width="14" style="122" customWidth="1"/>
    <col min="14104" max="14104" width="12.28515625" style="122" customWidth="1"/>
    <col min="14105" max="14105" width="12.42578125" style="122" bestFit="1" customWidth="1"/>
    <col min="14106" max="14107" width="12.42578125" style="122" customWidth="1"/>
    <col min="14108" max="14108" width="12.140625" style="122" bestFit="1" customWidth="1"/>
    <col min="14109" max="14109" width="11.42578125" style="122"/>
    <col min="14110" max="14110" width="12.7109375" style="122" bestFit="1" customWidth="1"/>
    <col min="14111" max="14111" width="11.42578125" style="122"/>
    <col min="14112" max="14112" width="12.140625" style="122" bestFit="1" customWidth="1"/>
    <col min="14113" max="14336" width="11.42578125" style="122"/>
    <col min="14337" max="14337" width="9.28515625" style="122" customWidth="1"/>
    <col min="14338" max="14338" width="26.42578125" style="122" customWidth="1"/>
    <col min="14339" max="14339" width="5.85546875" style="122" customWidth="1"/>
    <col min="14340" max="14340" width="13.7109375" style="122" customWidth="1"/>
    <col min="14341" max="14341" width="16.7109375" style="122" customWidth="1"/>
    <col min="14342" max="14342" width="10.42578125" style="122" customWidth="1"/>
    <col min="14343" max="14343" width="13.28515625" style="122" customWidth="1"/>
    <col min="14344" max="14344" width="17.140625" style="122" customWidth="1"/>
    <col min="14345" max="14345" width="13.7109375" style="122" customWidth="1"/>
    <col min="14346" max="14346" width="7.85546875" style="122" customWidth="1"/>
    <col min="14347" max="14347" width="14.85546875" style="122" customWidth="1"/>
    <col min="14348" max="14348" width="13" style="122" customWidth="1"/>
    <col min="14349" max="14349" width="14.7109375" style="122" customWidth="1"/>
    <col min="14350" max="14350" width="15" style="122" customWidth="1"/>
    <col min="14351" max="14351" width="7.5703125" style="122" customWidth="1"/>
    <col min="14352" max="14352" width="13.85546875" style="122" customWidth="1"/>
    <col min="14353" max="14356" width="0" style="122" hidden="1" customWidth="1"/>
    <col min="14357" max="14357" width="14.85546875" style="122" customWidth="1"/>
    <col min="14358" max="14358" width="9" style="122" customWidth="1"/>
    <col min="14359" max="14359" width="14" style="122" customWidth="1"/>
    <col min="14360" max="14360" width="12.28515625" style="122" customWidth="1"/>
    <col min="14361" max="14361" width="12.42578125" style="122" bestFit="1" customWidth="1"/>
    <col min="14362" max="14363" width="12.42578125" style="122" customWidth="1"/>
    <col min="14364" max="14364" width="12.140625" style="122" bestFit="1" customWidth="1"/>
    <col min="14365" max="14365" width="11.42578125" style="122"/>
    <col min="14366" max="14366" width="12.7109375" style="122" bestFit="1" customWidth="1"/>
    <col min="14367" max="14367" width="11.42578125" style="122"/>
    <col min="14368" max="14368" width="12.140625" style="122" bestFit="1" customWidth="1"/>
    <col min="14369" max="14592" width="11.42578125" style="122"/>
    <col min="14593" max="14593" width="9.28515625" style="122" customWidth="1"/>
    <col min="14594" max="14594" width="26.42578125" style="122" customWidth="1"/>
    <col min="14595" max="14595" width="5.85546875" style="122" customWidth="1"/>
    <col min="14596" max="14596" width="13.7109375" style="122" customWidth="1"/>
    <col min="14597" max="14597" width="16.7109375" style="122" customWidth="1"/>
    <col min="14598" max="14598" width="10.42578125" style="122" customWidth="1"/>
    <col min="14599" max="14599" width="13.28515625" style="122" customWidth="1"/>
    <col min="14600" max="14600" width="17.140625" style="122" customWidth="1"/>
    <col min="14601" max="14601" width="13.7109375" style="122" customWidth="1"/>
    <col min="14602" max="14602" width="7.85546875" style="122" customWidth="1"/>
    <col min="14603" max="14603" width="14.85546875" style="122" customWidth="1"/>
    <col min="14604" max="14604" width="13" style="122" customWidth="1"/>
    <col min="14605" max="14605" width="14.7109375" style="122" customWidth="1"/>
    <col min="14606" max="14606" width="15" style="122" customWidth="1"/>
    <col min="14607" max="14607" width="7.5703125" style="122" customWidth="1"/>
    <col min="14608" max="14608" width="13.85546875" style="122" customWidth="1"/>
    <col min="14609" max="14612" width="0" style="122" hidden="1" customWidth="1"/>
    <col min="14613" max="14613" width="14.85546875" style="122" customWidth="1"/>
    <col min="14614" max="14614" width="9" style="122" customWidth="1"/>
    <col min="14615" max="14615" width="14" style="122" customWidth="1"/>
    <col min="14616" max="14616" width="12.28515625" style="122" customWidth="1"/>
    <col min="14617" max="14617" width="12.42578125" style="122" bestFit="1" customWidth="1"/>
    <col min="14618" max="14619" width="12.42578125" style="122" customWidth="1"/>
    <col min="14620" max="14620" width="12.140625" style="122" bestFit="1" customWidth="1"/>
    <col min="14621" max="14621" width="11.42578125" style="122"/>
    <col min="14622" max="14622" width="12.7109375" style="122" bestFit="1" customWidth="1"/>
    <col min="14623" max="14623" width="11.42578125" style="122"/>
    <col min="14624" max="14624" width="12.140625" style="122" bestFit="1" customWidth="1"/>
    <col min="14625" max="14848" width="11.42578125" style="122"/>
    <col min="14849" max="14849" width="9.28515625" style="122" customWidth="1"/>
    <col min="14850" max="14850" width="26.42578125" style="122" customWidth="1"/>
    <col min="14851" max="14851" width="5.85546875" style="122" customWidth="1"/>
    <col min="14852" max="14852" width="13.7109375" style="122" customWidth="1"/>
    <col min="14853" max="14853" width="16.7109375" style="122" customWidth="1"/>
    <col min="14854" max="14854" width="10.42578125" style="122" customWidth="1"/>
    <col min="14855" max="14855" width="13.28515625" style="122" customWidth="1"/>
    <col min="14856" max="14856" width="17.140625" style="122" customWidth="1"/>
    <col min="14857" max="14857" width="13.7109375" style="122" customWidth="1"/>
    <col min="14858" max="14858" width="7.85546875" style="122" customWidth="1"/>
    <col min="14859" max="14859" width="14.85546875" style="122" customWidth="1"/>
    <col min="14860" max="14860" width="13" style="122" customWidth="1"/>
    <col min="14861" max="14861" width="14.7109375" style="122" customWidth="1"/>
    <col min="14862" max="14862" width="15" style="122" customWidth="1"/>
    <col min="14863" max="14863" width="7.5703125" style="122" customWidth="1"/>
    <col min="14864" max="14864" width="13.85546875" style="122" customWidth="1"/>
    <col min="14865" max="14868" width="0" style="122" hidden="1" customWidth="1"/>
    <col min="14869" max="14869" width="14.85546875" style="122" customWidth="1"/>
    <col min="14870" max="14870" width="9" style="122" customWidth="1"/>
    <col min="14871" max="14871" width="14" style="122" customWidth="1"/>
    <col min="14872" max="14872" width="12.28515625" style="122" customWidth="1"/>
    <col min="14873" max="14873" width="12.42578125" style="122" bestFit="1" customWidth="1"/>
    <col min="14874" max="14875" width="12.42578125" style="122" customWidth="1"/>
    <col min="14876" max="14876" width="12.140625" style="122" bestFit="1" customWidth="1"/>
    <col min="14877" max="14877" width="11.42578125" style="122"/>
    <col min="14878" max="14878" width="12.7109375" style="122" bestFit="1" customWidth="1"/>
    <col min="14879" max="14879" width="11.42578125" style="122"/>
    <col min="14880" max="14880" width="12.140625" style="122" bestFit="1" customWidth="1"/>
    <col min="14881" max="15104" width="11.42578125" style="122"/>
    <col min="15105" max="15105" width="9.28515625" style="122" customWidth="1"/>
    <col min="15106" max="15106" width="26.42578125" style="122" customWidth="1"/>
    <col min="15107" max="15107" width="5.85546875" style="122" customWidth="1"/>
    <col min="15108" max="15108" width="13.7109375" style="122" customWidth="1"/>
    <col min="15109" max="15109" width="16.7109375" style="122" customWidth="1"/>
    <col min="15110" max="15110" width="10.42578125" style="122" customWidth="1"/>
    <col min="15111" max="15111" width="13.28515625" style="122" customWidth="1"/>
    <col min="15112" max="15112" width="17.140625" style="122" customWidth="1"/>
    <col min="15113" max="15113" width="13.7109375" style="122" customWidth="1"/>
    <col min="15114" max="15114" width="7.85546875" style="122" customWidth="1"/>
    <col min="15115" max="15115" width="14.85546875" style="122" customWidth="1"/>
    <col min="15116" max="15116" width="13" style="122" customWidth="1"/>
    <col min="15117" max="15117" width="14.7109375" style="122" customWidth="1"/>
    <col min="15118" max="15118" width="15" style="122" customWidth="1"/>
    <col min="15119" max="15119" width="7.5703125" style="122" customWidth="1"/>
    <col min="15120" max="15120" width="13.85546875" style="122" customWidth="1"/>
    <col min="15121" max="15124" width="0" style="122" hidden="1" customWidth="1"/>
    <col min="15125" max="15125" width="14.85546875" style="122" customWidth="1"/>
    <col min="15126" max="15126" width="9" style="122" customWidth="1"/>
    <col min="15127" max="15127" width="14" style="122" customWidth="1"/>
    <col min="15128" max="15128" width="12.28515625" style="122" customWidth="1"/>
    <col min="15129" max="15129" width="12.42578125" style="122" bestFit="1" customWidth="1"/>
    <col min="15130" max="15131" width="12.42578125" style="122" customWidth="1"/>
    <col min="15132" max="15132" width="12.140625" style="122" bestFit="1" customWidth="1"/>
    <col min="15133" max="15133" width="11.42578125" style="122"/>
    <col min="15134" max="15134" width="12.7109375" style="122" bestFit="1" customWidth="1"/>
    <col min="15135" max="15135" width="11.42578125" style="122"/>
    <col min="15136" max="15136" width="12.140625" style="122" bestFit="1" customWidth="1"/>
    <col min="15137" max="15360" width="11.42578125" style="122"/>
    <col min="15361" max="15361" width="9.28515625" style="122" customWidth="1"/>
    <col min="15362" max="15362" width="26.42578125" style="122" customWidth="1"/>
    <col min="15363" max="15363" width="5.85546875" style="122" customWidth="1"/>
    <col min="15364" max="15364" width="13.7109375" style="122" customWidth="1"/>
    <col min="15365" max="15365" width="16.7109375" style="122" customWidth="1"/>
    <col min="15366" max="15366" width="10.42578125" style="122" customWidth="1"/>
    <col min="15367" max="15367" width="13.28515625" style="122" customWidth="1"/>
    <col min="15368" max="15368" width="17.140625" style="122" customWidth="1"/>
    <col min="15369" max="15369" width="13.7109375" style="122" customWidth="1"/>
    <col min="15370" max="15370" width="7.85546875" style="122" customWidth="1"/>
    <col min="15371" max="15371" width="14.85546875" style="122" customWidth="1"/>
    <col min="15372" max="15372" width="13" style="122" customWidth="1"/>
    <col min="15373" max="15373" width="14.7109375" style="122" customWidth="1"/>
    <col min="15374" max="15374" width="15" style="122" customWidth="1"/>
    <col min="15375" max="15375" width="7.5703125" style="122" customWidth="1"/>
    <col min="15376" max="15376" width="13.85546875" style="122" customWidth="1"/>
    <col min="15377" max="15380" width="0" style="122" hidden="1" customWidth="1"/>
    <col min="15381" max="15381" width="14.85546875" style="122" customWidth="1"/>
    <col min="15382" max="15382" width="9" style="122" customWidth="1"/>
    <col min="15383" max="15383" width="14" style="122" customWidth="1"/>
    <col min="15384" max="15384" width="12.28515625" style="122" customWidth="1"/>
    <col min="15385" max="15385" width="12.42578125" style="122" bestFit="1" customWidth="1"/>
    <col min="15386" max="15387" width="12.42578125" style="122" customWidth="1"/>
    <col min="15388" max="15388" width="12.140625" style="122" bestFit="1" customWidth="1"/>
    <col min="15389" max="15389" width="11.42578125" style="122"/>
    <col min="15390" max="15390" width="12.7109375" style="122" bestFit="1" customWidth="1"/>
    <col min="15391" max="15391" width="11.42578125" style="122"/>
    <col min="15392" max="15392" width="12.140625" style="122" bestFit="1" customWidth="1"/>
    <col min="15393" max="15616" width="11.42578125" style="122"/>
    <col min="15617" max="15617" width="9.28515625" style="122" customWidth="1"/>
    <col min="15618" max="15618" width="26.42578125" style="122" customWidth="1"/>
    <col min="15619" max="15619" width="5.85546875" style="122" customWidth="1"/>
    <col min="15620" max="15620" width="13.7109375" style="122" customWidth="1"/>
    <col min="15621" max="15621" width="16.7109375" style="122" customWidth="1"/>
    <col min="15622" max="15622" width="10.42578125" style="122" customWidth="1"/>
    <col min="15623" max="15623" width="13.28515625" style="122" customWidth="1"/>
    <col min="15624" max="15624" width="17.140625" style="122" customWidth="1"/>
    <col min="15625" max="15625" width="13.7109375" style="122" customWidth="1"/>
    <col min="15626" max="15626" width="7.85546875" style="122" customWidth="1"/>
    <col min="15627" max="15627" width="14.85546875" style="122" customWidth="1"/>
    <col min="15628" max="15628" width="13" style="122" customWidth="1"/>
    <col min="15629" max="15629" width="14.7109375" style="122" customWidth="1"/>
    <col min="15630" max="15630" width="15" style="122" customWidth="1"/>
    <col min="15631" max="15631" width="7.5703125" style="122" customWidth="1"/>
    <col min="15632" max="15632" width="13.85546875" style="122" customWidth="1"/>
    <col min="15633" max="15636" width="0" style="122" hidden="1" customWidth="1"/>
    <col min="15637" max="15637" width="14.85546875" style="122" customWidth="1"/>
    <col min="15638" max="15638" width="9" style="122" customWidth="1"/>
    <col min="15639" max="15639" width="14" style="122" customWidth="1"/>
    <col min="15640" max="15640" width="12.28515625" style="122" customWidth="1"/>
    <col min="15641" max="15641" width="12.42578125" style="122" bestFit="1" customWidth="1"/>
    <col min="15642" max="15643" width="12.42578125" style="122" customWidth="1"/>
    <col min="15644" max="15644" width="12.140625" style="122" bestFit="1" customWidth="1"/>
    <col min="15645" max="15645" width="11.42578125" style="122"/>
    <col min="15646" max="15646" width="12.7109375" style="122" bestFit="1" customWidth="1"/>
    <col min="15647" max="15647" width="11.42578125" style="122"/>
    <col min="15648" max="15648" width="12.140625" style="122" bestFit="1" customWidth="1"/>
    <col min="15649" max="15872" width="11.42578125" style="122"/>
    <col min="15873" max="15873" width="9.28515625" style="122" customWidth="1"/>
    <col min="15874" max="15874" width="26.42578125" style="122" customWidth="1"/>
    <col min="15875" max="15875" width="5.85546875" style="122" customWidth="1"/>
    <col min="15876" max="15876" width="13.7109375" style="122" customWidth="1"/>
    <col min="15877" max="15877" width="16.7109375" style="122" customWidth="1"/>
    <col min="15878" max="15878" width="10.42578125" style="122" customWidth="1"/>
    <col min="15879" max="15879" width="13.28515625" style="122" customWidth="1"/>
    <col min="15880" max="15880" width="17.140625" style="122" customWidth="1"/>
    <col min="15881" max="15881" width="13.7109375" style="122" customWidth="1"/>
    <col min="15882" max="15882" width="7.85546875" style="122" customWidth="1"/>
    <col min="15883" max="15883" width="14.85546875" style="122" customWidth="1"/>
    <col min="15884" max="15884" width="13" style="122" customWidth="1"/>
    <col min="15885" max="15885" width="14.7109375" style="122" customWidth="1"/>
    <col min="15886" max="15886" width="15" style="122" customWidth="1"/>
    <col min="15887" max="15887" width="7.5703125" style="122" customWidth="1"/>
    <col min="15888" max="15888" width="13.85546875" style="122" customWidth="1"/>
    <col min="15889" max="15892" width="0" style="122" hidden="1" customWidth="1"/>
    <col min="15893" max="15893" width="14.85546875" style="122" customWidth="1"/>
    <col min="15894" max="15894" width="9" style="122" customWidth="1"/>
    <col min="15895" max="15895" width="14" style="122" customWidth="1"/>
    <col min="15896" max="15896" width="12.28515625" style="122" customWidth="1"/>
    <col min="15897" max="15897" width="12.42578125" style="122" bestFit="1" customWidth="1"/>
    <col min="15898" max="15899" width="12.42578125" style="122" customWidth="1"/>
    <col min="15900" max="15900" width="12.140625" style="122" bestFit="1" customWidth="1"/>
    <col min="15901" max="15901" width="11.42578125" style="122"/>
    <col min="15902" max="15902" width="12.7109375" style="122" bestFit="1" customWidth="1"/>
    <col min="15903" max="15903" width="11.42578125" style="122"/>
    <col min="15904" max="15904" width="12.140625" style="122" bestFit="1" customWidth="1"/>
    <col min="15905" max="16128" width="11.42578125" style="122"/>
    <col min="16129" max="16129" width="9.28515625" style="122" customWidth="1"/>
    <col min="16130" max="16130" width="26.42578125" style="122" customWidth="1"/>
    <col min="16131" max="16131" width="5.85546875" style="122" customWidth="1"/>
    <col min="16132" max="16132" width="13.7109375" style="122" customWidth="1"/>
    <col min="16133" max="16133" width="16.7109375" style="122" customWidth="1"/>
    <col min="16134" max="16134" width="10.42578125" style="122" customWidth="1"/>
    <col min="16135" max="16135" width="13.28515625" style="122" customWidth="1"/>
    <col min="16136" max="16136" width="17.140625" style="122" customWidth="1"/>
    <col min="16137" max="16137" width="13.7109375" style="122" customWidth="1"/>
    <col min="16138" max="16138" width="7.85546875" style="122" customWidth="1"/>
    <col min="16139" max="16139" width="14.85546875" style="122" customWidth="1"/>
    <col min="16140" max="16140" width="13" style="122" customWidth="1"/>
    <col min="16141" max="16141" width="14.7109375" style="122" customWidth="1"/>
    <col min="16142" max="16142" width="15" style="122" customWidth="1"/>
    <col min="16143" max="16143" width="7.5703125" style="122" customWidth="1"/>
    <col min="16144" max="16144" width="13.85546875" style="122" customWidth="1"/>
    <col min="16145" max="16148" width="0" style="122" hidden="1" customWidth="1"/>
    <col min="16149" max="16149" width="14.85546875" style="122" customWidth="1"/>
    <col min="16150" max="16150" width="9" style="122" customWidth="1"/>
    <col min="16151" max="16151" width="14" style="122" customWidth="1"/>
    <col min="16152" max="16152" width="12.28515625" style="122" customWidth="1"/>
    <col min="16153" max="16153" width="12.42578125" style="122" bestFit="1" customWidth="1"/>
    <col min="16154" max="16155" width="12.42578125" style="122" customWidth="1"/>
    <col min="16156" max="16156" width="12.140625" style="122" bestFit="1" customWidth="1"/>
    <col min="16157" max="16157" width="11.42578125" style="122"/>
    <col min="16158" max="16158" width="12.7109375" style="122" bestFit="1" customWidth="1"/>
    <col min="16159" max="16159" width="11.42578125" style="122"/>
    <col min="16160" max="16160" width="12.140625" style="122" bestFit="1" customWidth="1"/>
    <col min="16161" max="16384" width="11.42578125" style="122"/>
  </cols>
  <sheetData>
    <row r="1" spans="1:34" ht="11.25" customHeight="1" x14ac:dyDescent="0.2">
      <c r="A1" s="633" t="s">
        <v>332</v>
      </c>
      <c r="B1" s="633"/>
      <c r="C1" s="633"/>
      <c r="D1" s="633"/>
      <c r="E1" s="633"/>
      <c r="F1" s="633"/>
      <c r="G1" s="633"/>
      <c r="H1" s="633"/>
      <c r="I1" s="633"/>
      <c r="J1" s="633"/>
      <c r="K1" s="633"/>
      <c r="L1" s="633"/>
      <c r="M1" s="633" t="s">
        <v>332</v>
      </c>
      <c r="N1" s="633"/>
      <c r="O1" s="633"/>
      <c r="P1" s="633"/>
      <c r="Q1" s="633"/>
      <c r="R1" s="633"/>
      <c r="S1" s="633"/>
      <c r="T1" s="633"/>
      <c r="U1" s="633"/>
      <c r="V1" s="633"/>
      <c r="W1" s="633"/>
      <c r="X1" s="633"/>
      <c r="Y1" s="633"/>
      <c r="Z1" s="633"/>
      <c r="AA1" s="633"/>
    </row>
    <row r="2" spans="1:34" ht="11.25" customHeight="1" x14ac:dyDescent="0.2">
      <c r="A2" s="633"/>
      <c r="B2" s="633"/>
      <c r="C2" s="633"/>
      <c r="D2" s="633"/>
      <c r="E2" s="633"/>
      <c r="F2" s="633"/>
      <c r="G2" s="633"/>
      <c r="H2" s="633"/>
      <c r="I2" s="633"/>
      <c r="J2" s="633"/>
      <c r="K2" s="633"/>
      <c r="L2" s="633"/>
      <c r="M2" s="633"/>
      <c r="N2" s="633"/>
      <c r="O2" s="633"/>
      <c r="P2" s="633"/>
      <c r="Q2" s="633"/>
      <c r="R2" s="633"/>
      <c r="S2" s="633"/>
      <c r="T2" s="633"/>
      <c r="U2" s="633"/>
      <c r="V2" s="633"/>
      <c r="W2" s="633"/>
      <c r="X2" s="633"/>
      <c r="Y2" s="633"/>
      <c r="Z2" s="633"/>
      <c r="AA2" s="633"/>
    </row>
    <row r="3" spans="1:34" ht="11.25" customHeight="1" x14ac:dyDescent="0.2">
      <c r="A3" s="634" t="s">
        <v>333</v>
      </c>
      <c r="B3" s="634"/>
      <c r="C3" s="634"/>
      <c r="D3" s="634"/>
      <c r="E3" s="634"/>
      <c r="F3" s="634"/>
      <c r="G3" s="634"/>
      <c r="H3" s="634"/>
      <c r="I3" s="634"/>
      <c r="J3" s="634"/>
      <c r="K3" s="634"/>
      <c r="L3" s="634"/>
      <c r="M3" s="634" t="s">
        <v>334</v>
      </c>
      <c r="N3" s="634"/>
      <c r="O3" s="634"/>
      <c r="P3" s="634"/>
      <c r="Q3" s="634"/>
      <c r="R3" s="634"/>
      <c r="S3" s="634"/>
      <c r="T3" s="634"/>
      <c r="U3" s="634"/>
      <c r="V3" s="634"/>
      <c r="W3" s="634"/>
      <c r="X3" s="634"/>
      <c r="Y3" s="634"/>
      <c r="Z3" s="634"/>
      <c r="AA3" s="634"/>
    </row>
    <row r="4" spans="1:34" ht="19.5" customHeight="1" x14ac:dyDescent="0.2">
      <c r="A4" s="630" t="s">
        <v>3</v>
      </c>
      <c r="B4" s="573" t="s">
        <v>4</v>
      </c>
      <c r="C4" s="573" t="s">
        <v>5</v>
      </c>
      <c r="D4" s="125" t="s">
        <v>6</v>
      </c>
      <c r="E4" s="125"/>
      <c r="F4" s="125" t="s">
        <v>7</v>
      </c>
      <c r="G4" s="125"/>
      <c r="H4" s="125"/>
      <c r="I4" s="573" t="s">
        <v>8</v>
      </c>
      <c r="J4" s="610" t="s">
        <v>9</v>
      </c>
      <c r="K4" s="610"/>
      <c r="L4" s="610"/>
      <c r="M4" s="571" t="s">
        <v>10</v>
      </c>
      <c r="N4" s="573" t="s">
        <v>11</v>
      </c>
      <c r="O4" s="630" t="s">
        <v>12</v>
      </c>
      <c r="P4" s="571" t="s">
        <v>13</v>
      </c>
      <c r="Q4" s="126" t="s">
        <v>47</v>
      </c>
      <c r="R4" s="126" t="s">
        <v>44</v>
      </c>
      <c r="S4" s="126" t="s">
        <v>45</v>
      </c>
      <c r="T4" s="126" t="s">
        <v>46</v>
      </c>
      <c r="U4" s="631" t="s">
        <v>14</v>
      </c>
      <c r="V4" s="631"/>
      <c r="W4" s="631"/>
      <c r="X4" s="573" t="s">
        <v>15</v>
      </c>
      <c r="Y4" s="571" t="s">
        <v>16</v>
      </c>
      <c r="Z4" s="635" t="s">
        <v>335</v>
      </c>
      <c r="AA4" s="635" t="s">
        <v>336</v>
      </c>
      <c r="AB4" s="610" t="s">
        <v>337</v>
      </c>
      <c r="AC4" s="610"/>
      <c r="AD4" s="610"/>
      <c r="AE4" s="610"/>
      <c r="AF4" s="610"/>
      <c r="AG4" s="610"/>
      <c r="AH4" s="345"/>
    </row>
    <row r="5" spans="1:34" x14ac:dyDescent="0.2">
      <c r="A5" s="630"/>
      <c r="B5" s="573"/>
      <c r="C5" s="573"/>
      <c r="D5" s="127" t="s">
        <v>20</v>
      </c>
      <c r="E5" s="127" t="s">
        <v>21</v>
      </c>
      <c r="F5" s="127" t="s">
        <v>22</v>
      </c>
      <c r="G5" s="127" t="s">
        <v>23</v>
      </c>
      <c r="H5" s="127" t="s">
        <v>24</v>
      </c>
      <c r="I5" s="573"/>
      <c r="J5" s="344" t="s">
        <v>25</v>
      </c>
      <c r="K5" s="127" t="s">
        <v>23</v>
      </c>
      <c r="L5" s="127" t="s">
        <v>26</v>
      </c>
      <c r="M5" s="571"/>
      <c r="N5" s="573"/>
      <c r="O5" s="630"/>
      <c r="P5" s="571" t="s">
        <v>27</v>
      </c>
      <c r="Q5" s="126"/>
      <c r="R5" s="126"/>
      <c r="S5" s="126"/>
      <c r="T5" s="126"/>
      <c r="U5" s="346" t="s">
        <v>28</v>
      </c>
      <c r="V5" s="346" t="s">
        <v>29</v>
      </c>
      <c r="W5" s="346" t="s">
        <v>30</v>
      </c>
      <c r="X5" s="573" t="s">
        <v>31</v>
      </c>
      <c r="Y5" s="571" t="s">
        <v>32</v>
      </c>
      <c r="Z5" s="636"/>
      <c r="AA5" s="636"/>
      <c r="AB5" s="127" t="s">
        <v>338</v>
      </c>
      <c r="AC5" s="127" t="s">
        <v>23</v>
      </c>
      <c r="AD5" s="127" t="s">
        <v>339</v>
      </c>
      <c r="AE5" s="127" t="s">
        <v>23</v>
      </c>
      <c r="AF5" s="127" t="s">
        <v>340</v>
      </c>
      <c r="AG5" s="127" t="s">
        <v>23</v>
      </c>
      <c r="AH5" s="345"/>
    </row>
    <row r="6" spans="1:34" ht="46.5" customHeight="1" x14ac:dyDescent="0.2">
      <c r="A6" s="615" t="s">
        <v>275</v>
      </c>
      <c r="B6" s="347" t="s">
        <v>66</v>
      </c>
      <c r="C6" s="624" t="s">
        <v>320</v>
      </c>
      <c r="D6" s="624" t="s">
        <v>67</v>
      </c>
      <c r="E6" s="627" t="s">
        <v>68</v>
      </c>
      <c r="F6" s="348" t="s">
        <v>69</v>
      </c>
      <c r="G6" s="349">
        <v>40221</v>
      </c>
      <c r="H6" s="350">
        <v>300000000</v>
      </c>
      <c r="I6" s="618">
        <v>40309</v>
      </c>
      <c r="J6" s="351" t="s">
        <v>76</v>
      </c>
      <c r="K6" s="349">
        <v>40309</v>
      </c>
      <c r="L6" s="352">
        <v>300000000</v>
      </c>
      <c r="M6" s="621">
        <v>40337</v>
      </c>
      <c r="N6" s="618">
        <v>40337</v>
      </c>
      <c r="O6" s="615" t="s">
        <v>73</v>
      </c>
      <c r="P6" s="583">
        <v>730660460</v>
      </c>
      <c r="Q6" s="126"/>
      <c r="R6" s="126"/>
      <c r="S6" s="126"/>
      <c r="T6" s="126"/>
      <c r="U6" s="346">
        <v>0</v>
      </c>
      <c r="V6" s="346">
        <v>0</v>
      </c>
      <c r="W6" s="346">
        <v>0</v>
      </c>
      <c r="X6" s="618">
        <v>40515</v>
      </c>
      <c r="Y6" s="621">
        <v>40542</v>
      </c>
      <c r="Z6" s="353" t="s">
        <v>35</v>
      </c>
      <c r="AA6" s="621" t="s">
        <v>341</v>
      </c>
      <c r="AB6" s="354">
        <f>L6/2</f>
        <v>150000000</v>
      </c>
      <c r="AC6" s="611">
        <v>40345</v>
      </c>
      <c r="AD6" s="632">
        <v>157994491</v>
      </c>
      <c r="AE6" s="611">
        <v>40451</v>
      </c>
      <c r="AF6" s="610">
        <v>70905670</v>
      </c>
      <c r="AG6" s="611">
        <v>40542</v>
      </c>
      <c r="AH6" s="345"/>
    </row>
    <row r="7" spans="1:34" ht="48" customHeight="1" x14ac:dyDescent="0.2">
      <c r="A7" s="616"/>
      <c r="B7" s="355" t="s">
        <v>66</v>
      </c>
      <c r="C7" s="625"/>
      <c r="D7" s="625"/>
      <c r="E7" s="628"/>
      <c r="F7" s="348" t="s">
        <v>70</v>
      </c>
      <c r="G7" s="349">
        <v>40221</v>
      </c>
      <c r="H7" s="350">
        <v>31000000</v>
      </c>
      <c r="I7" s="619"/>
      <c r="J7" s="351" t="s">
        <v>77</v>
      </c>
      <c r="K7" s="349">
        <v>40309</v>
      </c>
      <c r="L7" s="352">
        <v>30660460</v>
      </c>
      <c r="M7" s="622"/>
      <c r="N7" s="619"/>
      <c r="O7" s="616"/>
      <c r="P7" s="584"/>
      <c r="Q7" s="126"/>
      <c r="R7" s="126"/>
      <c r="S7" s="126"/>
      <c r="T7" s="126"/>
      <c r="U7" s="356"/>
      <c r="V7" s="346">
        <v>0</v>
      </c>
      <c r="W7" s="346"/>
      <c r="X7" s="619"/>
      <c r="Y7" s="622"/>
      <c r="Z7" s="353" t="s">
        <v>35</v>
      </c>
      <c r="AA7" s="622"/>
      <c r="AB7" s="354">
        <f t="shared" ref="AB7:AB8" si="0">L7/2</f>
        <v>15330230</v>
      </c>
      <c r="AC7" s="610"/>
      <c r="AD7" s="632"/>
      <c r="AE7" s="610"/>
      <c r="AF7" s="610"/>
      <c r="AG7" s="610"/>
      <c r="AH7" s="345"/>
    </row>
    <row r="8" spans="1:34" ht="46.5" customHeight="1" x14ac:dyDescent="0.2">
      <c r="A8" s="617"/>
      <c r="B8" s="355" t="s">
        <v>66</v>
      </c>
      <c r="C8" s="625"/>
      <c r="D8" s="625"/>
      <c r="E8" s="628"/>
      <c r="F8" s="348" t="s">
        <v>71</v>
      </c>
      <c r="G8" s="349">
        <v>40221</v>
      </c>
      <c r="H8" s="350">
        <v>400000000</v>
      </c>
      <c r="I8" s="620"/>
      <c r="J8" s="357" t="s">
        <v>78</v>
      </c>
      <c r="K8" s="349">
        <v>40309</v>
      </c>
      <c r="L8" s="352">
        <v>400000000</v>
      </c>
      <c r="M8" s="623"/>
      <c r="N8" s="619"/>
      <c r="O8" s="617"/>
      <c r="P8" s="585"/>
      <c r="Q8" s="126"/>
      <c r="R8" s="126"/>
      <c r="S8" s="126"/>
      <c r="T8" s="126"/>
      <c r="U8" s="356"/>
      <c r="V8" s="346">
        <v>0</v>
      </c>
      <c r="W8" s="346">
        <v>0</v>
      </c>
      <c r="X8" s="619"/>
      <c r="Y8" s="622"/>
      <c r="Z8" s="353" t="s">
        <v>36</v>
      </c>
      <c r="AA8" s="622"/>
      <c r="AB8" s="354">
        <f t="shared" si="0"/>
        <v>200000000</v>
      </c>
      <c r="AC8" s="610"/>
      <c r="AD8" s="632"/>
      <c r="AE8" s="610"/>
      <c r="AF8" s="610"/>
      <c r="AG8" s="610"/>
      <c r="AH8" s="345"/>
    </row>
    <row r="9" spans="1:34" s="123" customFormat="1" ht="45" customHeight="1" x14ac:dyDescent="0.2">
      <c r="A9" s="131" t="s">
        <v>342</v>
      </c>
      <c r="B9" s="358" t="s">
        <v>66</v>
      </c>
      <c r="C9" s="626"/>
      <c r="D9" s="626"/>
      <c r="E9" s="629"/>
      <c r="F9" s="359">
        <v>2468</v>
      </c>
      <c r="G9" s="360">
        <v>40441</v>
      </c>
      <c r="H9" s="361">
        <v>140000000</v>
      </c>
      <c r="I9" s="353">
        <v>40449</v>
      </c>
      <c r="J9" s="357" t="s">
        <v>285</v>
      </c>
      <c r="K9" s="360">
        <v>40449</v>
      </c>
      <c r="L9" s="362">
        <v>139998200</v>
      </c>
      <c r="M9" s="353">
        <v>40458</v>
      </c>
      <c r="N9" s="620"/>
      <c r="O9" s="131" t="s">
        <v>202</v>
      </c>
      <c r="P9" s="363">
        <v>139998200</v>
      </c>
      <c r="Q9" s="343"/>
      <c r="R9" s="343"/>
      <c r="S9" s="343"/>
      <c r="T9" s="343"/>
      <c r="U9" s="360">
        <v>40449</v>
      </c>
      <c r="V9" s="364">
        <v>2</v>
      </c>
      <c r="W9" s="136">
        <v>139998200</v>
      </c>
      <c r="X9" s="620"/>
      <c r="Y9" s="623"/>
      <c r="Z9" s="353" t="s">
        <v>36</v>
      </c>
      <c r="AA9" s="623"/>
      <c r="AB9" s="365">
        <f>W9/2</f>
        <v>69999100</v>
      </c>
      <c r="AC9" s="366">
        <v>40480</v>
      </c>
      <c r="AD9" s="367">
        <v>206429169</v>
      </c>
      <c r="AE9" s="366">
        <v>40529</v>
      </c>
      <c r="AF9" s="610"/>
      <c r="AG9" s="610"/>
      <c r="AH9" s="368"/>
    </row>
    <row r="10" spans="1:34" s="123" customFormat="1" ht="6.75" customHeight="1" x14ac:dyDescent="0.2">
      <c r="A10" s="369"/>
      <c r="B10" s="370"/>
      <c r="C10" s="371"/>
      <c r="D10" s="371"/>
      <c r="E10" s="372"/>
      <c r="F10" s="373"/>
      <c r="G10" s="374"/>
      <c r="H10" s="375"/>
      <c r="I10" s="376"/>
      <c r="J10" s="377"/>
      <c r="K10" s="374"/>
      <c r="L10" s="378"/>
      <c r="M10" s="376"/>
      <c r="N10" s="376"/>
      <c r="O10" s="369"/>
      <c r="P10" s="379"/>
      <c r="Q10" s="380"/>
      <c r="R10" s="380"/>
      <c r="S10" s="380"/>
      <c r="T10" s="380"/>
      <c r="U10" s="374"/>
      <c r="V10" s="381"/>
      <c r="W10" s="382"/>
      <c r="X10" s="376"/>
      <c r="Y10" s="376"/>
      <c r="Z10" s="376"/>
      <c r="AA10" s="376"/>
      <c r="AB10" s="383"/>
      <c r="AC10" s="383"/>
      <c r="AD10" s="383"/>
      <c r="AE10" s="383"/>
      <c r="AF10" s="383"/>
      <c r="AG10" s="383"/>
      <c r="AH10" s="368"/>
    </row>
    <row r="11" spans="1:34" s="397" customFormat="1" ht="24.75" customHeight="1" x14ac:dyDescent="0.2">
      <c r="A11" s="384" t="s">
        <v>60</v>
      </c>
      <c r="B11" s="385" t="s">
        <v>343</v>
      </c>
      <c r="C11" s="612" t="s">
        <v>320</v>
      </c>
      <c r="D11" s="386" t="s">
        <v>48</v>
      </c>
      <c r="E11" s="612" t="s">
        <v>56</v>
      </c>
      <c r="F11" s="387" t="s">
        <v>63</v>
      </c>
      <c r="G11" s="388">
        <v>40269</v>
      </c>
      <c r="H11" s="389">
        <v>7000000</v>
      </c>
      <c r="I11" s="604">
        <v>40372</v>
      </c>
      <c r="J11" s="390" t="s">
        <v>80</v>
      </c>
      <c r="K11" s="604">
        <v>40372</v>
      </c>
      <c r="L11" s="391">
        <v>6952437</v>
      </c>
      <c r="M11" s="604">
        <v>40378</v>
      </c>
      <c r="N11" s="392">
        <v>40400</v>
      </c>
      <c r="O11" s="613" t="s">
        <v>93</v>
      </c>
      <c r="P11" s="588">
        <v>10452437</v>
      </c>
      <c r="Q11" s="393"/>
      <c r="R11" s="393"/>
      <c r="S11" s="393"/>
      <c r="T11" s="393"/>
      <c r="U11" s="394">
        <v>0</v>
      </c>
      <c r="V11" s="394">
        <v>0</v>
      </c>
      <c r="W11" s="394">
        <v>0</v>
      </c>
      <c r="X11" s="604">
        <v>40431</v>
      </c>
      <c r="Y11" s="604">
        <v>40465</v>
      </c>
      <c r="Z11" s="395" t="s">
        <v>344</v>
      </c>
      <c r="AA11" s="598" t="s">
        <v>345</v>
      </c>
      <c r="AB11" s="389">
        <f>L11/2</f>
        <v>3476218.5</v>
      </c>
      <c r="AC11" s="604">
        <v>40395</v>
      </c>
      <c r="AD11" s="608"/>
      <c r="AE11" s="608"/>
      <c r="AF11" s="612">
        <v>5226218</v>
      </c>
      <c r="AG11" s="604">
        <v>40480</v>
      </c>
      <c r="AH11" s="396"/>
    </row>
    <row r="12" spans="1:34" s="397" customFormat="1" ht="45" x14ac:dyDescent="0.2">
      <c r="A12" s="384" t="s">
        <v>60</v>
      </c>
      <c r="B12" s="398" t="s">
        <v>62</v>
      </c>
      <c r="C12" s="605"/>
      <c r="D12" s="399" t="s">
        <v>48</v>
      </c>
      <c r="E12" s="605"/>
      <c r="F12" s="387" t="s">
        <v>64</v>
      </c>
      <c r="G12" s="388">
        <v>40305</v>
      </c>
      <c r="H12" s="389">
        <v>3500000</v>
      </c>
      <c r="I12" s="607"/>
      <c r="J12" s="390" t="s">
        <v>79</v>
      </c>
      <c r="K12" s="607"/>
      <c r="L12" s="391">
        <v>3500000</v>
      </c>
      <c r="M12" s="607"/>
      <c r="N12" s="400">
        <v>40395</v>
      </c>
      <c r="O12" s="614"/>
      <c r="P12" s="587"/>
      <c r="Q12" s="393"/>
      <c r="R12" s="393"/>
      <c r="S12" s="393"/>
      <c r="T12" s="393"/>
      <c r="U12" s="394">
        <v>0</v>
      </c>
      <c r="V12" s="394">
        <v>0</v>
      </c>
      <c r="W12" s="394">
        <v>0</v>
      </c>
      <c r="X12" s="607"/>
      <c r="Y12" s="607"/>
      <c r="Z12" s="395" t="s">
        <v>344</v>
      </c>
      <c r="AA12" s="599"/>
      <c r="AB12" s="389">
        <f>L12/2</f>
        <v>1750000</v>
      </c>
      <c r="AC12" s="605"/>
      <c r="AD12" s="609"/>
      <c r="AE12" s="609"/>
      <c r="AF12" s="605"/>
      <c r="AG12" s="605"/>
      <c r="AH12" s="396"/>
    </row>
    <row r="13" spans="1:34" s="397" customFormat="1" ht="6" customHeight="1" x14ac:dyDescent="0.2">
      <c r="A13" s="401"/>
      <c r="B13" s="402"/>
      <c r="C13" s="403"/>
      <c r="D13" s="404"/>
      <c r="E13" s="405"/>
      <c r="F13" s="406"/>
      <c r="G13" s="407"/>
      <c r="H13" s="403"/>
      <c r="I13" s="408"/>
      <c r="J13" s="409"/>
      <c r="K13" s="407"/>
      <c r="L13" s="410"/>
      <c r="M13" s="408"/>
      <c r="N13" s="411"/>
      <c r="O13" s="412"/>
      <c r="P13" s="403"/>
      <c r="Q13" s="403"/>
      <c r="R13" s="403"/>
      <c r="S13" s="403"/>
      <c r="T13" s="403"/>
      <c r="U13" s="403"/>
      <c r="V13" s="403"/>
      <c r="W13" s="403"/>
      <c r="X13" s="407"/>
      <c r="Y13" s="407"/>
      <c r="Z13" s="407"/>
      <c r="AA13" s="407"/>
      <c r="AB13" s="403"/>
      <c r="AC13" s="403"/>
      <c r="AD13" s="403"/>
      <c r="AE13" s="403"/>
      <c r="AF13" s="403"/>
      <c r="AG13" s="403"/>
      <c r="AH13" s="396"/>
    </row>
    <row r="14" spans="1:34" s="397" customFormat="1" ht="33.75" x14ac:dyDescent="0.2">
      <c r="A14" s="384" t="s">
        <v>90</v>
      </c>
      <c r="B14" s="398" t="s">
        <v>82</v>
      </c>
      <c r="C14" s="389" t="s">
        <v>320</v>
      </c>
      <c r="D14" s="386" t="s">
        <v>83</v>
      </c>
      <c r="E14" s="389" t="s">
        <v>84</v>
      </c>
      <c r="F14" s="387" t="s">
        <v>85</v>
      </c>
      <c r="G14" s="388">
        <v>40322</v>
      </c>
      <c r="H14" s="350">
        <v>3000000</v>
      </c>
      <c r="I14" s="388">
        <v>40399</v>
      </c>
      <c r="J14" s="413" t="s">
        <v>99</v>
      </c>
      <c r="K14" s="388">
        <v>40399</v>
      </c>
      <c r="L14" s="350">
        <v>2934680</v>
      </c>
      <c r="M14" s="392">
        <v>40039</v>
      </c>
      <c r="N14" s="392">
        <v>40407</v>
      </c>
      <c r="O14" s="384" t="s">
        <v>86</v>
      </c>
      <c r="P14" s="361">
        <v>2934680</v>
      </c>
      <c r="Q14" s="414"/>
      <c r="R14" s="414"/>
      <c r="S14" s="414"/>
      <c r="T14" s="414"/>
      <c r="U14" s="415">
        <v>0</v>
      </c>
      <c r="V14" s="415">
        <v>0</v>
      </c>
      <c r="W14" s="415">
        <v>0</v>
      </c>
      <c r="X14" s="388">
        <v>40421</v>
      </c>
      <c r="Y14" s="388">
        <v>40465</v>
      </c>
      <c r="Z14" s="388" t="s">
        <v>346</v>
      </c>
      <c r="AA14" s="416" t="s">
        <v>127</v>
      </c>
      <c r="AB14" s="350">
        <v>0</v>
      </c>
      <c r="AC14" s="350"/>
      <c r="AD14" s="350"/>
      <c r="AE14" s="350"/>
      <c r="AF14" s="350">
        <f>2934680</f>
        <v>2934680</v>
      </c>
      <c r="AG14" s="388">
        <v>40501</v>
      </c>
      <c r="AH14" s="350"/>
    </row>
    <row r="15" spans="1:34" s="397" customFormat="1" x14ac:dyDescent="0.2">
      <c r="A15" s="417"/>
      <c r="B15" s="418"/>
      <c r="C15" s="419"/>
      <c r="D15" s="420"/>
      <c r="E15" s="421"/>
      <c r="F15" s="422"/>
      <c r="G15" s="423"/>
      <c r="H15" s="419"/>
      <c r="I15" s="424"/>
      <c r="J15" s="422"/>
      <c r="K15" s="423"/>
      <c r="L15" s="419"/>
      <c r="M15" s="424"/>
      <c r="N15" s="424"/>
      <c r="O15" s="425"/>
      <c r="P15" s="419"/>
      <c r="Q15" s="419"/>
      <c r="R15" s="419"/>
      <c r="S15" s="419"/>
      <c r="T15" s="419"/>
      <c r="U15" s="419"/>
      <c r="V15" s="419"/>
      <c r="W15" s="419"/>
      <c r="X15" s="423"/>
      <c r="Y15" s="423"/>
      <c r="Z15" s="423"/>
      <c r="AA15" s="423"/>
      <c r="AB15" s="419"/>
      <c r="AC15" s="419"/>
      <c r="AD15" s="419"/>
      <c r="AE15" s="419"/>
      <c r="AF15" s="419"/>
      <c r="AG15" s="419"/>
      <c r="AH15" s="419"/>
    </row>
    <row r="16" spans="1:34" s="397" customFormat="1" ht="33.75" x14ac:dyDescent="0.2">
      <c r="A16" s="384" t="s">
        <v>81</v>
      </c>
      <c r="B16" s="398" t="s">
        <v>97</v>
      </c>
      <c r="C16" s="389" t="s">
        <v>320</v>
      </c>
      <c r="D16" s="386" t="s">
        <v>91</v>
      </c>
      <c r="E16" s="389" t="s">
        <v>106</v>
      </c>
      <c r="F16" s="426" t="s">
        <v>92</v>
      </c>
      <c r="G16" s="388">
        <v>40322</v>
      </c>
      <c r="H16" s="350">
        <v>12000000</v>
      </c>
      <c r="I16" s="388">
        <v>40399</v>
      </c>
      <c r="J16" s="413" t="s">
        <v>98</v>
      </c>
      <c r="K16" s="388">
        <v>40399</v>
      </c>
      <c r="L16" s="350">
        <v>11398764</v>
      </c>
      <c r="M16" s="392">
        <v>40037</v>
      </c>
      <c r="N16" s="392">
        <v>40430</v>
      </c>
      <c r="O16" s="384" t="s">
        <v>93</v>
      </c>
      <c r="P16" s="361">
        <v>11398764</v>
      </c>
      <c r="Q16" s="414"/>
      <c r="R16" s="414"/>
      <c r="S16" s="414"/>
      <c r="T16" s="414"/>
      <c r="U16" s="415">
        <v>0</v>
      </c>
      <c r="V16" s="415">
        <v>0</v>
      </c>
      <c r="W16" s="415">
        <v>0</v>
      </c>
      <c r="X16" s="388">
        <v>40459</v>
      </c>
      <c r="Y16" s="388">
        <v>40479</v>
      </c>
      <c r="Z16" s="416" t="s">
        <v>347</v>
      </c>
      <c r="AA16" s="416" t="s">
        <v>127</v>
      </c>
      <c r="AB16" s="350">
        <f>P16/2</f>
        <v>5699382</v>
      </c>
      <c r="AC16" s="388">
        <v>40437</v>
      </c>
      <c r="AD16" s="350"/>
      <c r="AE16" s="350"/>
      <c r="AF16" s="350">
        <v>5699382</v>
      </c>
      <c r="AG16" s="388">
        <v>40487</v>
      </c>
      <c r="AH16" s="350"/>
    </row>
    <row r="17" spans="1:34" s="397" customFormat="1" x14ac:dyDescent="0.2">
      <c r="A17" s="427"/>
      <c r="B17" s="428"/>
      <c r="C17" s="429"/>
      <c r="D17" s="430"/>
      <c r="E17" s="431"/>
      <c r="F17" s="432"/>
      <c r="G17" s="433"/>
      <c r="H17" s="429"/>
      <c r="I17" s="434"/>
      <c r="J17" s="435"/>
      <c r="K17" s="433"/>
      <c r="L17" s="429"/>
      <c r="M17" s="434"/>
      <c r="N17" s="434"/>
      <c r="O17" s="436"/>
      <c r="P17" s="429"/>
      <c r="Q17" s="429"/>
      <c r="R17" s="429"/>
      <c r="S17" s="429"/>
      <c r="T17" s="429"/>
      <c r="U17" s="429"/>
      <c r="V17" s="429"/>
      <c r="W17" s="429"/>
      <c r="X17" s="433"/>
      <c r="Y17" s="433"/>
      <c r="Z17" s="433"/>
      <c r="AA17" s="433"/>
      <c r="AB17" s="429"/>
      <c r="AC17" s="429"/>
      <c r="AD17" s="429"/>
      <c r="AE17" s="429"/>
      <c r="AF17" s="429"/>
      <c r="AG17" s="429"/>
      <c r="AH17" s="429"/>
    </row>
    <row r="18" spans="1:34" s="445" customFormat="1" ht="33.75" x14ac:dyDescent="0.2">
      <c r="A18" s="437" t="s">
        <v>100</v>
      </c>
      <c r="B18" s="438" t="s">
        <v>101</v>
      </c>
      <c r="C18" s="389" t="s">
        <v>320</v>
      </c>
      <c r="D18" s="439" t="s">
        <v>102</v>
      </c>
      <c r="E18" s="440" t="s">
        <v>103</v>
      </c>
      <c r="F18" s="441" t="s">
        <v>104</v>
      </c>
      <c r="G18" s="442">
        <v>40378</v>
      </c>
      <c r="H18" s="443">
        <v>6000000</v>
      </c>
      <c r="I18" s="591">
        <v>40428</v>
      </c>
      <c r="J18" s="441" t="s">
        <v>107</v>
      </c>
      <c r="K18" s="591">
        <v>40428</v>
      </c>
      <c r="L18" s="443">
        <v>5927876</v>
      </c>
      <c r="M18" s="591">
        <v>40434</v>
      </c>
      <c r="N18" s="591">
        <v>40456</v>
      </c>
      <c r="O18" s="600" t="s">
        <v>93</v>
      </c>
      <c r="P18" s="603">
        <v>13927876</v>
      </c>
      <c r="Q18" s="443"/>
      <c r="R18" s="443"/>
      <c r="S18" s="443"/>
      <c r="T18" s="443"/>
      <c r="U18" s="394">
        <v>0</v>
      </c>
      <c r="V18" s="394">
        <v>0</v>
      </c>
      <c r="W18" s="394">
        <v>0</v>
      </c>
      <c r="X18" s="442">
        <v>40487</v>
      </c>
      <c r="Y18" s="442">
        <v>40515</v>
      </c>
      <c r="Z18" s="442" t="s">
        <v>348</v>
      </c>
      <c r="AA18" s="598" t="s">
        <v>345</v>
      </c>
      <c r="AB18" s="444">
        <f>L18/2</f>
        <v>2963938</v>
      </c>
      <c r="AC18" s="586">
        <v>40437</v>
      </c>
      <c r="AD18" s="443"/>
      <c r="AE18" s="443"/>
      <c r="AF18" s="588">
        <v>6963754</v>
      </c>
      <c r="AG18" s="586">
        <v>40536</v>
      </c>
      <c r="AH18" s="589" t="s">
        <v>349</v>
      </c>
    </row>
    <row r="19" spans="1:34" s="445" customFormat="1" ht="33.75" x14ac:dyDescent="0.2">
      <c r="A19" s="437" t="s">
        <v>100</v>
      </c>
      <c r="B19" s="438" t="s">
        <v>101</v>
      </c>
      <c r="C19" s="389" t="s">
        <v>320</v>
      </c>
      <c r="D19" s="439" t="s">
        <v>102</v>
      </c>
      <c r="E19" s="440" t="s">
        <v>103</v>
      </c>
      <c r="F19" s="441" t="s">
        <v>105</v>
      </c>
      <c r="G19" s="442">
        <v>40378</v>
      </c>
      <c r="H19" s="443">
        <v>8000000</v>
      </c>
      <c r="I19" s="606"/>
      <c r="J19" s="441" t="s">
        <v>108</v>
      </c>
      <c r="K19" s="606"/>
      <c r="L19" s="443">
        <v>8000000</v>
      </c>
      <c r="M19" s="606"/>
      <c r="N19" s="606"/>
      <c r="O19" s="602"/>
      <c r="P19" s="593"/>
      <c r="Q19" s="443"/>
      <c r="R19" s="443"/>
      <c r="S19" s="443"/>
      <c r="T19" s="443"/>
      <c r="U19" s="394">
        <v>0</v>
      </c>
      <c r="V19" s="394">
        <v>0</v>
      </c>
      <c r="W19" s="394">
        <v>0</v>
      </c>
      <c r="X19" s="442">
        <v>40487</v>
      </c>
      <c r="Y19" s="442">
        <v>40515</v>
      </c>
      <c r="Z19" s="442" t="s">
        <v>350</v>
      </c>
      <c r="AA19" s="599"/>
      <c r="AB19" s="444">
        <f>L19/2</f>
        <v>4000000</v>
      </c>
      <c r="AC19" s="587"/>
      <c r="AD19" s="443"/>
      <c r="AE19" s="443"/>
      <c r="AF19" s="587"/>
      <c r="AG19" s="587"/>
      <c r="AH19" s="590"/>
    </row>
    <row r="20" spans="1:34" s="445" customFormat="1" ht="2.25" customHeight="1" x14ac:dyDescent="0.2">
      <c r="A20" s="446"/>
      <c r="B20" s="447"/>
      <c r="C20" s="448"/>
      <c r="D20" s="449"/>
      <c r="E20" s="450"/>
      <c r="F20" s="451"/>
      <c r="G20" s="452"/>
      <c r="H20" s="448"/>
      <c r="I20" s="453"/>
      <c r="J20" s="451"/>
      <c r="K20" s="452"/>
      <c r="L20" s="448"/>
      <c r="M20" s="453"/>
      <c r="N20" s="453"/>
      <c r="O20" s="454"/>
      <c r="P20" s="448"/>
      <c r="Q20" s="448"/>
      <c r="R20" s="448"/>
      <c r="S20" s="448"/>
      <c r="T20" s="448"/>
      <c r="U20" s="448"/>
      <c r="V20" s="448"/>
      <c r="W20" s="448"/>
      <c r="X20" s="452"/>
      <c r="Y20" s="452"/>
      <c r="Z20" s="452"/>
      <c r="AA20" s="452"/>
      <c r="AB20" s="448"/>
      <c r="AC20" s="448"/>
      <c r="AD20" s="448"/>
      <c r="AE20" s="448"/>
      <c r="AF20" s="448"/>
      <c r="AG20" s="448"/>
      <c r="AH20" s="448"/>
    </row>
    <row r="21" spans="1:34" s="445" customFormat="1" ht="33.75" x14ac:dyDescent="0.2">
      <c r="A21" s="437" t="s">
        <v>112</v>
      </c>
      <c r="B21" s="438" t="s">
        <v>113</v>
      </c>
      <c r="C21" s="389" t="s">
        <v>320</v>
      </c>
      <c r="D21" s="439" t="s">
        <v>114</v>
      </c>
      <c r="E21" s="443" t="s">
        <v>115</v>
      </c>
      <c r="F21" s="441" t="s">
        <v>116</v>
      </c>
      <c r="G21" s="442">
        <v>40381</v>
      </c>
      <c r="H21" s="443">
        <v>7000000</v>
      </c>
      <c r="I21" s="392">
        <v>40428</v>
      </c>
      <c r="J21" s="441" t="s">
        <v>117</v>
      </c>
      <c r="K21" s="442">
        <v>40428</v>
      </c>
      <c r="L21" s="443">
        <v>6953984</v>
      </c>
      <c r="M21" s="392">
        <v>40430</v>
      </c>
      <c r="N21" s="392">
        <v>40434</v>
      </c>
      <c r="O21" s="455" t="s">
        <v>93</v>
      </c>
      <c r="P21" s="443">
        <v>6953984</v>
      </c>
      <c r="Q21" s="443"/>
      <c r="R21" s="443"/>
      <c r="S21" s="443"/>
      <c r="T21" s="443"/>
      <c r="U21" s="394">
        <v>0</v>
      </c>
      <c r="V21" s="394">
        <v>0</v>
      </c>
      <c r="W21" s="394">
        <v>0</v>
      </c>
      <c r="X21" s="442">
        <v>40457</v>
      </c>
      <c r="Y21" s="442">
        <v>40471</v>
      </c>
      <c r="Z21" s="442" t="s">
        <v>351</v>
      </c>
      <c r="AA21" s="456" t="s">
        <v>345</v>
      </c>
      <c r="AB21" s="443">
        <f>P21/2</f>
        <v>3476992</v>
      </c>
      <c r="AC21" s="442">
        <v>40437</v>
      </c>
      <c r="AD21" s="443"/>
      <c r="AE21" s="443"/>
      <c r="AF21" s="443">
        <v>3476992</v>
      </c>
      <c r="AG21" s="442">
        <v>40479</v>
      </c>
      <c r="AH21" s="443"/>
    </row>
    <row r="22" spans="1:34" s="445" customFormat="1" ht="3" customHeight="1" x14ac:dyDescent="0.2">
      <c r="A22" s="417"/>
      <c r="B22" s="418"/>
      <c r="C22" s="419"/>
      <c r="D22" s="420"/>
      <c r="E22" s="419"/>
      <c r="F22" s="422"/>
      <c r="G22" s="423"/>
      <c r="H22" s="419"/>
      <c r="I22" s="424"/>
      <c r="J22" s="422"/>
      <c r="K22" s="423"/>
      <c r="L22" s="419"/>
      <c r="M22" s="424"/>
      <c r="N22" s="424"/>
      <c r="O22" s="425"/>
      <c r="P22" s="419"/>
      <c r="Q22" s="419"/>
      <c r="R22" s="419"/>
      <c r="S22" s="419"/>
      <c r="T22" s="419"/>
      <c r="U22" s="419"/>
      <c r="V22" s="419"/>
      <c r="W22" s="419"/>
      <c r="X22" s="423"/>
      <c r="Y22" s="423"/>
      <c r="Z22" s="423"/>
      <c r="AA22" s="423"/>
      <c r="AB22" s="419"/>
      <c r="AC22" s="419"/>
      <c r="AD22" s="419"/>
      <c r="AE22" s="419"/>
      <c r="AF22" s="419"/>
      <c r="AG22" s="419"/>
      <c r="AH22" s="419"/>
    </row>
    <row r="23" spans="1:34" s="445" customFormat="1" ht="33.75" x14ac:dyDescent="0.2">
      <c r="A23" s="437" t="s">
        <v>121</v>
      </c>
      <c r="B23" s="438" t="s">
        <v>122</v>
      </c>
      <c r="C23" s="389" t="s">
        <v>320</v>
      </c>
      <c r="D23" s="439" t="s">
        <v>123</v>
      </c>
      <c r="E23" s="443" t="s">
        <v>124</v>
      </c>
      <c r="F23" s="441" t="s">
        <v>125</v>
      </c>
      <c r="G23" s="442">
        <v>40378</v>
      </c>
      <c r="H23" s="443">
        <v>14200000</v>
      </c>
      <c r="I23" s="392">
        <v>40428</v>
      </c>
      <c r="J23" s="441" t="s">
        <v>126</v>
      </c>
      <c r="K23" s="442">
        <v>40428</v>
      </c>
      <c r="L23" s="443">
        <v>14145084</v>
      </c>
      <c r="M23" s="392">
        <v>40434</v>
      </c>
      <c r="N23" s="392">
        <v>40436</v>
      </c>
      <c r="O23" s="455" t="s">
        <v>86</v>
      </c>
      <c r="P23" s="443">
        <v>14145084</v>
      </c>
      <c r="Q23" s="443"/>
      <c r="R23" s="443"/>
      <c r="S23" s="443"/>
      <c r="T23" s="443"/>
      <c r="U23" s="394">
        <v>0</v>
      </c>
      <c r="V23" s="394">
        <v>0</v>
      </c>
      <c r="W23" s="394">
        <v>0</v>
      </c>
      <c r="X23" s="442">
        <v>40441</v>
      </c>
      <c r="Y23" s="442">
        <v>40448</v>
      </c>
      <c r="Z23" s="442" t="s">
        <v>346</v>
      </c>
      <c r="AA23" s="456" t="s">
        <v>208</v>
      </c>
      <c r="AB23" s="443"/>
      <c r="AC23" s="443"/>
      <c r="AD23" s="443"/>
      <c r="AE23" s="443"/>
      <c r="AF23" s="443">
        <f>P23</f>
        <v>14145084</v>
      </c>
      <c r="AG23" s="442">
        <v>40462</v>
      </c>
      <c r="AH23" s="443"/>
    </row>
    <row r="24" spans="1:34" s="445" customFormat="1" ht="2.25" customHeight="1" x14ac:dyDescent="0.2">
      <c r="A24" s="427"/>
      <c r="B24" s="428"/>
      <c r="C24" s="429"/>
      <c r="D24" s="430"/>
      <c r="E24" s="429"/>
      <c r="F24" s="435"/>
      <c r="G24" s="433"/>
      <c r="H24" s="429"/>
      <c r="I24" s="434"/>
      <c r="J24" s="435"/>
      <c r="K24" s="433"/>
      <c r="L24" s="429"/>
      <c r="M24" s="434"/>
      <c r="N24" s="434"/>
      <c r="O24" s="436"/>
      <c r="P24" s="429"/>
      <c r="Q24" s="429"/>
      <c r="R24" s="429"/>
      <c r="S24" s="429"/>
      <c r="T24" s="429"/>
      <c r="U24" s="429"/>
      <c r="V24" s="429"/>
      <c r="W24" s="429"/>
      <c r="X24" s="433"/>
      <c r="Y24" s="433"/>
      <c r="Z24" s="433"/>
      <c r="AA24" s="433"/>
      <c r="AB24" s="429"/>
      <c r="AC24" s="429"/>
      <c r="AD24" s="429"/>
      <c r="AE24" s="429"/>
      <c r="AF24" s="429"/>
      <c r="AG24" s="429"/>
      <c r="AH24" s="429"/>
    </row>
    <row r="25" spans="1:34" s="397" customFormat="1" ht="72" customHeight="1" x14ac:dyDescent="0.2">
      <c r="A25" s="384" t="s">
        <v>130</v>
      </c>
      <c r="B25" s="438" t="s">
        <v>131</v>
      </c>
      <c r="C25" s="389" t="s">
        <v>320</v>
      </c>
      <c r="D25" s="439" t="s">
        <v>132</v>
      </c>
      <c r="E25" s="396" t="s">
        <v>133</v>
      </c>
      <c r="F25" s="457" t="s">
        <v>135</v>
      </c>
      <c r="G25" s="458">
        <v>40392</v>
      </c>
      <c r="H25" s="396">
        <v>607558.42000000004</v>
      </c>
      <c r="I25" s="388">
        <v>40457</v>
      </c>
      <c r="J25" s="441" t="s">
        <v>157</v>
      </c>
      <c r="K25" s="458">
        <v>40457</v>
      </c>
      <c r="L25" s="396">
        <v>607558</v>
      </c>
      <c r="M25" s="392">
        <v>40464</v>
      </c>
      <c r="N25" s="388">
        <v>40470</v>
      </c>
      <c r="O25" s="384" t="s">
        <v>93</v>
      </c>
      <c r="P25" s="440">
        <v>607558</v>
      </c>
      <c r="Q25" s="459"/>
      <c r="R25" s="459"/>
      <c r="S25" s="459"/>
      <c r="T25" s="459"/>
      <c r="U25" s="460">
        <v>0</v>
      </c>
      <c r="V25" s="460">
        <v>0</v>
      </c>
      <c r="W25" s="460">
        <v>0</v>
      </c>
      <c r="X25" s="395">
        <v>40500</v>
      </c>
      <c r="Y25" s="395">
        <v>40508</v>
      </c>
      <c r="Z25" s="395" t="s">
        <v>348</v>
      </c>
      <c r="AA25" s="598" t="s">
        <v>345</v>
      </c>
      <c r="AB25" s="389">
        <v>0</v>
      </c>
      <c r="AC25" s="389">
        <v>0</v>
      </c>
      <c r="AD25" s="389">
        <v>0</v>
      </c>
      <c r="AE25" s="389">
        <v>0</v>
      </c>
      <c r="AF25" s="389">
        <v>2174786</v>
      </c>
      <c r="AG25" s="395">
        <v>40526</v>
      </c>
      <c r="AH25" s="396"/>
    </row>
    <row r="26" spans="1:34" s="397" customFormat="1" ht="62.25" customHeight="1" x14ac:dyDescent="0.2">
      <c r="A26" s="384" t="s">
        <v>130</v>
      </c>
      <c r="B26" s="438" t="s">
        <v>131</v>
      </c>
      <c r="C26" s="396" t="s">
        <v>320</v>
      </c>
      <c r="D26" s="439" t="s">
        <v>132</v>
      </c>
      <c r="E26" s="396" t="s">
        <v>133</v>
      </c>
      <c r="F26" s="457" t="s">
        <v>134</v>
      </c>
      <c r="G26" s="458">
        <v>40392</v>
      </c>
      <c r="H26" s="396">
        <v>1656228</v>
      </c>
      <c r="I26" s="388">
        <v>40457</v>
      </c>
      <c r="J26" s="441" t="s">
        <v>158</v>
      </c>
      <c r="K26" s="458">
        <v>40457</v>
      </c>
      <c r="L26" s="396">
        <v>1567235</v>
      </c>
      <c r="M26" s="392">
        <v>40464</v>
      </c>
      <c r="N26" s="388">
        <v>40470</v>
      </c>
      <c r="O26" s="384" t="s">
        <v>93</v>
      </c>
      <c r="P26" s="440">
        <v>1567235</v>
      </c>
      <c r="Q26" s="459"/>
      <c r="R26" s="459"/>
      <c r="S26" s="459"/>
      <c r="T26" s="459"/>
      <c r="U26" s="460">
        <v>0</v>
      </c>
      <c r="V26" s="460">
        <v>0</v>
      </c>
      <c r="W26" s="460">
        <v>0</v>
      </c>
      <c r="X26" s="395">
        <v>40500</v>
      </c>
      <c r="Y26" s="395">
        <v>40508</v>
      </c>
      <c r="Z26" s="395" t="s">
        <v>344</v>
      </c>
      <c r="AA26" s="599"/>
      <c r="AB26" s="389"/>
      <c r="AC26" s="389"/>
      <c r="AD26" s="389"/>
      <c r="AE26" s="389"/>
      <c r="AF26" s="389"/>
      <c r="AG26" s="389"/>
      <c r="AH26" s="396"/>
    </row>
    <row r="27" spans="1:34" s="397" customFormat="1" ht="3.75" customHeight="1" x14ac:dyDescent="0.2">
      <c r="A27" s="461"/>
      <c r="B27" s="447"/>
      <c r="C27" s="448"/>
      <c r="D27" s="449"/>
      <c r="E27" s="448"/>
      <c r="F27" s="451"/>
      <c r="G27" s="452"/>
      <c r="H27" s="448"/>
      <c r="I27" s="453"/>
      <c r="J27" s="451"/>
      <c r="K27" s="452"/>
      <c r="L27" s="448"/>
      <c r="M27" s="453"/>
      <c r="N27" s="453"/>
      <c r="O27" s="454"/>
      <c r="P27" s="448"/>
      <c r="Q27" s="448"/>
      <c r="R27" s="448"/>
      <c r="S27" s="448"/>
      <c r="T27" s="448"/>
      <c r="U27" s="448"/>
      <c r="V27" s="448"/>
      <c r="W27" s="448"/>
      <c r="X27" s="452"/>
      <c r="Y27" s="452"/>
      <c r="Z27" s="452"/>
      <c r="AA27" s="452"/>
      <c r="AB27" s="448"/>
      <c r="AC27" s="448"/>
      <c r="AD27" s="448"/>
      <c r="AE27" s="448"/>
      <c r="AF27" s="448"/>
      <c r="AG27" s="448"/>
      <c r="AH27" s="448"/>
    </row>
    <row r="28" spans="1:34" s="445" customFormat="1" ht="36.75" customHeight="1" x14ac:dyDescent="0.2">
      <c r="A28" s="600" t="s">
        <v>139</v>
      </c>
      <c r="B28" s="462" t="s">
        <v>150</v>
      </c>
      <c r="C28" s="443"/>
      <c r="D28" s="462" t="s">
        <v>149</v>
      </c>
      <c r="E28" s="443" t="s">
        <v>154</v>
      </c>
      <c r="F28" s="441" t="s">
        <v>153</v>
      </c>
      <c r="G28" s="442">
        <v>40371</v>
      </c>
      <c r="H28" s="443">
        <v>50000000</v>
      </c>
      <c r="I28" s="392">
        <v>40466</v>
      </c>
      <c r="J28" s="441" t="s">
        <v>185</v>
      </c>
      <c r="K28" s="442">
        <v>40466</v>
      </c>
      <c r="L28" s="443">
        <v>49999903</v>
      </c>
      <c r="M28" s="392">
        <v>40485</v>
      </c>
      <c r="N28" s="392">
        <v>40508</v>
      </c>
      <c r="O28" s="455" t="s">
        <v>73</v>
      </c>
      <c r="P28" s="603">
        <v>99998178</v>
      </c>
      <c r="Q28" s="443"/>
      <c r="R28" s="443"/>
      <c r="S28" s="443"/>
      <c r="T28" s="443"/>
      <c r="U28" s="443">
        <v>0</v>
      </c>
      <c r="V28" s="443">
        <v>0</v>
      </c>
      <c r="W28" s="443">
        <v>0</v>
      </c>
      <c r="X28" s="591">
        <v>40641</v>
      </c>
      <c r="Y28" s="591">
        <v>40641</v>
      </c>
      <c r="Z28" s="443" t="s">
        <v>36</v>
      </c>
      <c r="AA28" s="583" t="s">
        <v>352</v>
      </c>
      <c r="AB28" s="440">
        <f>L28/2</f>
        <v>24999951.5</v>
      </c>
      <c r="AC28" s="591">
        <v>40501</v>
      </c>
      <c r="AD28" s="588"/>
      <c r="AE28" s="595"/>
      <c r="AF28" s="596">
        <v>24986076</v>
      </c>
      <c r="AG28" s="597">
        <v>40784</v>
      </c>
      <c r="AH28" s="583" t="s">
        <v>353</v>
      </c>
    </row>
    <row r="29" spans="1:34" s="445" customFormat="1" ht="52.5" customHeight="1" x14ac:dyDescent="0.2">
      <c r="A29" s="601"/>
      <c r="B29" s="140" t="s">
        <v>151</v>
      </c>
      <c r="C29" s="443"/>
      <c r="D29" s="462" t="s">
        <v>149</v>
      </c>
      <c r="E29" s="443" t="s">
        <v>154</v>
      </c>
      <c r="F29" s="441" t="s">
        <v>155</v>
      </c>
      <c r="G29" s="442">
        <v>40389</v>
      </c>
      <c r="H29" s="443">
        <v>25000000</v>
      </c>
      <c r="I29" s="392">
        <v>40466</v>
      </c>
      <c r="J29" s="441" t="s">
        <v>186</v>
      </c>
      <c r="K29" s="442">
        <v>40466</v>
      </c>
      <c r="L29" s="443">
        <v>24998748</v>
      </c>
      <c r="M29" s="392">
        <v>40485</v>
      </c>
      <c r="N29" s="392">
        <v>40508</v>
      </c>
      <c r="O29" s="455" t="s">
        <v>73</v>
      </c>
      <c r="P29" s="592"/>
      <c r="Q29" s="443"/>
      <c r="R29" s="443"/>
      <c r="S29" s="443"/>
      <c r="T29" s="443"/>
      <c r="U29" s="443">
        <v>0</v>
      </c>
      <c r="V29" s="443">
        <v>0</v>
      </c>
      <c r="W29" s="443">
        <v>0</v>
      </c>
      <c r="X29" s="592"/>
      <c r="Y29" s="592"/>
      <c r="Z29" s="443" t="s">
        <v>36</v>
      </c>
      <c r="AA29" s="584"/>
      <c r="AB29" s="440">
        <f t="shared" ref="AB29:AB30" si="1">L29/2</f>
        <v>12499374</v>
      </c>
      <c r="AC29" s="592"/>
      <c r="AD29" s="594"/>
      <c r="AE29" s="595"/>
      <c r="AF29" s="596"/>
      <c r="AG29" s="597"/>
      <c r="AH29" s="584"/>
    </row>
    <row r="30" spans="1:34" s="445" customFormat="1" ht="35.25" customHeight="1" x14ac:dyDescent="0.2">
      <c r="A30" s="602"/>
      <c r="B30" s="462" t="s">
        <v>152</v>
      </c>
      <c r="C30" s="443"/>
      <c r="D30" s="462" t="s">
        <v>149</v>
      </c>
      <c r="E30" s="443" t="s">
        <v>154</v>
      </c>
      <c r="F30" s="441" t="s">
        <v>156</v>
      </c>
      <c r="G30" s="442">
        <v>40389</v>
      </c>
      <c r="H30" s="443">
        <v>25000000</v>
      </c>
      <c r="I30" s="392">
        <v>40466</v>
      </c>
      <c r="J30" s="441" t="s">
        <v>187</v>
      </c>
      <c r="K30" s="442">
        <v>40466</v>
      </c>
      <c r="L30" s="443">
        <v>24999527</v>
      </c>
      <c r="M30" s="392">
        <v>40485</v>
      </c>
      <c r="N30" s="392">
        <v>40508</v>
      </c>
      <c r="O30" s="455" t="s">
        <v>73</v>
      </c>
      <c r="P30" s="593"/>
      <c r="Q30" s="443"/>
      <c r="R30" s="443"/>
      <c r="S30" s="443"/>
      <c r="T30" s="443"/>
      <c r="U30" s="443"/>
      <c r="V30" s="443">
        <v>0</v>
      </c>
      <c r="W30" s="443">
        <v>0</v>
      </c>
      <c r="X30" s="593"/>
      <c r="Y30" s="593"/>
      <c r="Z30" s="443" t="s">
        <v>36</v>
      </c>
      <c r="AA30" s="585"/>
      <c r="AB30" s="440">
        <f t="shared" si="1"/>
        <v>12499763.5</v>
      </c>
      <c r="AC30" s="593"/>
      <c r="AD30" s="587"/>
      <c r="AE30" s="595"/>
      <c r="AF30" s="596"/>
      <c r="AG30" s="597"/>
      <c r="AH30" s="585"/>
    </row>
    <row r="31" spans="1:34" s="445" customFormat="1" ht="4.5" customHeight="1" x14ac:dyDescent="0.2">
      <c r="A31" s="463"/>
      <c r="B31" s="464"/>
      <c r="C31" s="448"/>
      <c r="D31" s="464"/>
      <c r="E31" s="448"/>
      <c r="F31" s="451"/>
      <c r="G31" s="452"/>
      <c r="H31" s="448"/>
      <c r="I31" s="453"/>
      <c r="J31" s="451"/>
      <c r="K31" s="452"/>
      <c r="L31" s="448"/>
      <c r="M31" s="453"/>
      <c r="N31" s="453"/>
      <c r="O31" s="454"/>
      <c r="P31" s="448"/>
      <c r="Q31" s="448"/>
      <c r="R31" s="448"/>
      <c r="S31" s="448"/>
      <c r="T31" s="448"/>
      <c r="U31" s="448"/>
      <c r="V31" s="448"/>
      <c r="W31" s="448"/>
      <c r="X31" s="448"/>
      <c r="Y31" s="448"/>
      <c r="Z31" s="448"/>
      <c r="AA31" s="448"/>
      <c r="AB31" s="448"/>
      <c r="AC31" s="448"/>
      <c r="AD31" s="448"/>
      <c r="AE31" s="448"/>
      <c r="AF31" s="448"/>
      <c r="AG31" s="448"/>
      <c r="AH31" s="448"/>
    </row>
    <row r="32" spans="1:34" s="397" customFormat="1" ht="45" x14ac:dyDescent="0.2">
      <c r="A32" s="384" t="s">
        <v>140</v>
      </c>
      <c r="B32" s="438" t="s">
        <v>141</v>
      </c>
      <c r="C32" s="396"/>
      <c r="D32" s="438" t="s">
        <v>142</v>
      </c>
      <c r="E32" s="396" t="s">
        <v>143</v>
      </c>
      <c r="F32" s="457" t="s">
        <v>144</v>
      </c>
      <c r="G32" s="458">
        <v>40322</v>
      </c>
      <c r="H32" s="396">
        <v>45000000</v>
      </c>
      <c r="I32" s="388">
        <v>40472</v>
      </c>
      <c r="J32" s="457" t="s">
        <v>184</v>
      </c>
      <c r="K32" s="458">
        <v>40472</v>
      </c>
      <c r="L32" s="396">
        <v>45000000</v>
      </c>
      <c r="M32" s="388">
        <v>40478</v>
      </c>
      <c r="N32" s="350"/>
      <c r="O32" s="465" t="s">
        <v>73</v>
      </c>
      <c r="P32" s="443">
        <v>45000000</v>
      </c>
      <c r="Q32" s="393"/>
      <c r="R32" s="393"/>
      <c r="S32" s="393"/>
      <c r="T32" s="393"/>
      <c r="U32" s="394"/>
      <c r="V32" s="394"/>
      <c r="W32" s="394"/>
      <c r="X32" s="396"/>
      <c r="Y32" s="396"/>
      <c r="Z32" s="396"/>
      <c r="AA32" s="396"/>
      <c r="AB32" s="396"/>
      <c r="AC32" s="396"/>
      <c r="AD32" s="396"/>
      <c r="AE32" s="396"/>
      <c r="AF32" s="396"/>
      <c r="AG32" s="396"/>
      <c r="AH32" s="396"/>
    </row>
    <row r="33" spans="1:34" s="397" customFormat="1" ht="45" x14ac:dyDescent="0.2">
      <c r="A33" s="384" t="s">
        <v>140</v>
      </c>
      <c r="B33" s="438" t="s">
        <v>141</v>
      </c>
      <c r="C33" s="396"/>
      <c r="D33" s="438" t="s">
        <v>142</v>
      </c>
      <c r="E33" s="389" t="s">
        <v>143</v>
      </c>
      <c r="F33" s="457" t="s">
        <v>145</v>
      </c>
      <c r="G33" s="458">
        <v>40322</v>
      </c>
      <c r="H33" s="396">
        <v>30000000</v>
      </c>
      <c r="I33" s="388">
        <v>40472</v>
      </c>
      <c r="J33" s="457" t="s">
        <v>183</v>
      </c>
      <c r="K33" s="458">
        <v>40472</v>
      </c>
      <c r="L33" s="396">
        <v>29982857</v>
      </c>
      <c r="M33" s="388">
        <v>40478</v>
      </c>
      <c r="N33" s="350"/>
      <c r="O33" s="465" t="s">
        <v>73</v>
      </c>
      <c r="P33" s="443">
        <v>29982857</v>
      </c>
      <c r="Q33" s="393"/>
      <c r="R33" s="393"/>
      <c r="S33" s="393"/>
      <c r="T33" s="393"/>
      <c r="U33" s="394">
        <f>SUM(P32:P33)</f>
        <v>74982857</v>
      </c>
      <c r="V33" s="394"/>
      <c r="W33" s="394"/>
      <c r="X33" s="396"/>
      <c r="Y33" s="396"/>
      <c r="Z33" s="396"/>
      <c r="AA33" s="396"/>
      <c r="AB33" s="396"/>
      <c r="AC33" s="396"/>
      <c r="AD33" s="396"/>
      <c r="AE33" s="396"/>
      <c r="AF33" s="396"/>
      <c r="AG33" s="396"/>
      <c r="AH33" s="396"/>
    </row>
    <row r="34" spans="1:34" s="397" customFormat="1" ht="6" customHeight="1" x14ac:dyDescent="0.2">
      <c r="A34" s="417"/>
      <c r="B34" s="418"/>
      <c r="C34" s="419"/>
      <c r="D34" s="418"/>
      <c r="E34" s="421"/>
      <c r="F34" s="422"/>
      <c r="G34" s="423"/>
      <c r="H34" s="419"/>
      <c r="I34" s="424"/>
      <c r="J34" s="422"/>
      <c r="K34" s="423"/>
      <c r="L34" s="466"/>
      <c r="M34" s="424"/>
      <c r="N34" s="467"/>
      <c r="O34" s="425"/>
      <c r="P34" s="419"/>
      <c r="Q34" s="419"/>
      <c r="R34" s="419"/>
      <c r="S34" s="419"/>
      <c r="T34" s="419"/>
      <c r="U34" s="419"/>
      <c r="V34" s="419"/>
      <c r="W34" s="419"/>
      <c r="X34" s="419"/>
      <c r="Y34" s="419"/>
      <c r="Z34" s="419"/>
      <c r="AA34" s="419"/>
      <c r="AB34" s="419"/>
      <c r="AC34" s="419"/>
      <c r="AD34" s="419"/>
      <c r="AE34" s="419"/>
      <c r="AF34" s="419"/>
      <c r="AG34" s="419"/>
      <c r="AH34" s="419"/>
    </row>
    <row r="35" spans="1:34" s="397" customFormat="1" ht="72.75" customHeight="1" x14ac:dyDescent="0.2">
      <c r="A35" s="384" t="s">
        <v>167</v>
      </c>
      <c r="B35" s="468" t="s">
        <v>175</v>
      </c>
      <c r="C35" s="350" t="s">
        <v>320</v>
      </c>
      <c r="D35" s="469" t="s">
        <v>176</v>
      </c>
      <c r="E35" s="440" t="s">
        <v>177</v>
      </c>
      <c r="F35" s="470" t="s">
        <v>284</v>
      </c>
      <c r="G35" s="392">
        <v>40375</v>
      </c>
      <c r="H35" s="361">
        <v>37000000</v>
      </c>
      <c r="I35" s="392">
        <v>40478</v>
      </c>
      <c r="J35" s="413" t="s">
        <v>182</v>
      </c>
      <c r="K35" s="392">
        <v>40478</v>
      </c>
      <c r="L35" s="471">
        <v>36919586</v>
      </c>
      <c r="M35" s="392">
        <v>40479</v>
      </c>
      <c r="N35" s="392">
        <v>40513</v>
      </c>
      <c r="O35" s="437" t="s">
        <v>178</v>
      </c>
      <c r="P35" s="361">
        <v>36919586</v>
      </c>
      <c r="Q35" s="361"/>
      <c r="R35" s="361"/>
      <c r="S35" s="361"/>
      <c r="T35" s="361"/>
      <c r="U35" s="361">
        <v>0</v>
      </c>
      <c r="V35" s="361">
        <v>0</v>
      </c>
      <c r="W35" s="361">
        <v>0</v>
      </c>
      <c r="X35" s="392">
        <v>40546</v>
      </c>
      <c r="Y35" s="392">
        <v>40610</v>
      </c>
      <c r="Z35" s="361" t="s">
        <v>344</v>
      </c>
      <c r="AA35" s="363" t="s">
        <v>352</v>
      </c>
      <c r="AB35" s="350">
        <f>P35/2</f>
        <v>18459793</v>
      </c>
      <c r="AC35" s="388">
        <v>40500</v>
      </c>
      <c r="AD35" s="350"/>
      <c r="AE35" s="350"/>
      <c r="AF35" s="350">
        <v>18459782</v>
      </c>
      <c r="AG35" s="388">
        <v>40619</v>
      </c>
      <c r="AH35" s="472" t="s">
        <v>354</v>
      </c>
    </row>
    <row r="36" spans="1:34" s="397" customFormat="1" ht="9" customHeight="1" x14ac:dyDescent="0.2">
      <c r="A36" s="417"/>
      <c r="B36" s="418"/>
      <c r="C36" s="419"/>
      <c r="D36" s="473"/>
      <c r="E36" s="421"/>
      <c r="F36" s="422"/>
      <c r="G36" s="423"/>
      <c r="H36" s="419"/>
      <c r="I36" s="424"/>
      <c r="J36" s="422"/>
      <c r="K36" s="423"/>
      <c r="L36" s="474"/>
      <c r="M36" s="424"/>
      <c r="N36" s="424"/>
      <c r="O36" s="425"/>
      <c r="P36" s="419"/>
      <c r="Q36" s="419"/>
      <c r="R36" s="419"/>
      <c r="S36" s="419"/>
      <c r="T36" s="419"/>
      <c r="U36" s="419"/>
      <c r="V36" s="419"/>
      <c r="W36" s="419"/>
      <c r="X36" s="423"/>
      <c r="Y36" s="419"/>
      <c r="Z36" s="419"/>
      <c r="AA36" s="419"/>
      <c r="AB36" s="419"/>
      <c r="AC36" s="419"/>
      <c r="AD36" s="419"/>
      <c r="AE36" s="419"/>
      <c r="AF36" s="419"/>
      <c r="AG36" s="419"/>
      <c r="AH36" s="419"/>
    </row>
    <row r="37" spans="1:34" ht="56.25" x14ac:dyDescent="0.2">
      <c r="A37" s="384" t="s">
        <v>168</v>
      </c>
      <c r="B37" s="438" t="s">
        <v>169</v>
      </c>
      <c r="C37" s="396"/>
      <c r="D37" s="475" t="s">
        <v>355</v>
      </c>
      <c r="E37" s="389" t="s">
        <v>124</v>
      </c>
      <c r="F37" s="476" t="s">
        <v>171</v>
      </c>
      <c r="G37" s="395">
        <v>40451</v>
      </c>
      <c r="H37" s="389">
        <v>13980000</v>
      </c>
      <c r="I37" s="388">
        <v>40478</v>
      </c>
      <c r="J37" s="476" t="s">
        <v>269</v>
      </c>
      <c r="K37" s="395">
        <v>40478</v>
      </c>
      <c r="L37" s="389">
        <v>13916460</v>
      </c>
      <c r="M37" s="388">
        <v>40480</v>
      </c>
      <c r="N37" s="388">
        <v>40478</v>
      </c>
      <c r="O37" s="384" t="s">
        <v>86</v>
      </c>
      <c r="P37" s="440">
        <v>13916460</v>
      </c>
      <c r="Q37" s="393"/>
      <c r="R37" s="393"/>
      <c r="S37" s="393"/>
      <c r="T37" s="393"/>
      <c r="U37" s="394">
        <v>0</v>
      </c>
      <c r="V37" s="394">
        <v>0</v>
      </c>
      <c r="W37" s="394">
        <v>0</v>
      </c>
      <c r="X37" s="458">
        <v>40494</v>
      </c>
      <c r="Y37" s="477">
        <v>40498</v>
      </c>
      <c r="Z37" s="477" t="s">
        <v>344</v>
      </c>
      <c r="AA37" s="478" t="s">
        <v>345</v>
      </c>
      <c r="AB37" s="345">
        <v>0</v>
      </c>
      <c r="AC37" s="345">
        <v>0</v>
      </c>
      <c r="AD37" s="345">
        <v>0</v>
      </c>
      <c r="AE37" s="345">
        <v>0</v>
      </c>
      <c r="AF37" s="479">
        <f>P37</f>
        <v>13916460</v>
      </c>
      <c r="AG37" s="477">
        <v>40500</v>
      </c>
      <c r="AH37" s="345"/>
    </row>
    <row r="38" spans="1:34" x14ac:dyDescent="0.2">
      <c r="A38" s="427"/>
      <c r="B38" s="428"/>
      <c r="C38" s="429"/>
      <c r="D38" s="480"/>
      <c r="E38" s="431"/>
      <c r="F38" s="481"/>
      <c r="G38" s="482"/>
      <c r="H38" s="431"/>
      <c r="I38" s="434"/>
      <c r="J38" s="481"/>
      <c r="K38" s="482"/>
      <c r="L38" s="431"/>
      <c r="M38" s="434"/>
      <c r="N38" s="434"/>
      <c r="O38" s="427"/>
      <c r="P38" s="431"/>
      <c r="Q38" s="429"/>
      <c r="R38" s="429"/>
      <c r="S38" s="429"/>
      <c r="T38" s="429"/>
      <c r="U38" s="429"/>
      <c r="V38" s="429"/>
      <c r="W38" s="429"/>
      <c r="X38" s="433"/>
      <c r="Y38" s="483"/>
      <c r="Z38" s="483"/>
      <c r="AA38" s="483"/>
      <c r="AB38" s="484"/>
      <c r="AC38" s="484"/>
      <c r="AD38" s="484"/>
      <c r="AE38" s="484"/>
      <c r="AF38" s="484"/>
      <c r="AG38" s="484"/>
      <c r="AH38" s="484"/>
    </row>
    <row r="39" spans="1:34" ht="48" customHeight="1" x14ac:dyDescent="0.2">
      <c r="A39" s="384" t="s">
        <v>188</v>
      </c>
      <c r="B39" s="469" t="s">
        <v>189</v>
      </c>
      <c r="C39" s="396"/>
      <c r="D39" s="363" t="s">
        <v>283</v>
      </c>
      <c r="E39" s="396" t="s">
        <v>191</v>
      </c>
      <c r="F39" s="457" t="s">
        <v>192</v>
      </c>
      <c r="G39" s="458">
        <v>40322</v>
      </c>
      <c r="H39" s="443">
        <v>14400000</v>
      </c>
      <c r="I39" s="392">
        <v>40493</v>
      </c>
      <c r="J39" s="441" t="s">
        <v>204</v>
      </c>
      <c r="K39" s="458">
        <v>40493</v>
      </c>
      <c r="L39" s="396">
        <v>14276254</v>
      </c>
      <c r="M39" s="392">
        <v>40504</v>
      </c>
      <c r="N39" s="392">
        <v>40513</v>
      </c>
      <c r="O39" s="465" t="s">
        <v>178</v>
      </c>
      <c r="P39" s="443">
        <v>14276254</v>
      </c>
      <c r="Q39" s="393"/>
      <c r="R39" s="393"/>
      <c r="S39" s="393"/>
      <c r="T39" s="393"/>
      <c r="U39" s="394">
        <v>0</v>
      </c>
      <c r="V39" s="394">
        <v>0</v>
      </c>
      <c r="W39" s="394">
        <v>0</v>
      </c>
      <c r="X39" s="458">
        <v>40546</v>
      </c>
      <c r="Y39" s="485"/>
      <c r="Z39" s="485"/>
      <c r="AA39" s="485"/>
      <c r="AB39" s="345"/>
      <c r="AC39" s="345"/>
      <c r="AD39" s="345"/>
      <c r="AE39" s="345"/>
      <c r="AF39" s="345"/>
      <c r="AG39" s="345"/>
      <c r="AH39" s="345"/>
    </row>
    <row r="40" spans="1:34" ht="42" customHeight="1" x14ac:dyDescent="0.2">
      <c r="A40" s="384"/>
      <c r="B40" s="438"/>
      <c r="C40" s="396"/>
      <c r="D40" s="438"/>
      <c r="E40" s="396"/>
      <c r="F40" s="457"/>
      <c r="G40" s="458"/>
      <c r="H40" s="443"/>
      <c r="I40" s="392"/>
      <c r="J40" s="441"/>
      <c r="K40" s="458"/>
      <c r="L40" s="396"/>
      <c r="M40" s="392"/>
      <c r="N40" s="392"/>
      <c r="O40" s="465"/>
      <c r="P40" s="443"/>
      <c r="Q40" s="393"/>
      <c r="R40" s="393"/>
      <c r="S40" s="393"/>
      <c r="T40" s="393"/>
      <c r="U40" s="394"/>
      <c r="V40" s="394"/>
      <c r="W40" s="394"/>
      <c r="X40" s="458"/>
      <c r="Y40" s="485"/>
      <c r="Z40" s="485"/>
      <c r="AA40" s="485"/>
      <c r="AB40" s="345"/>
      <c r="AC40" s="345"/>
      <c r="AD40" s="345"/>
      <c r="AE40" s="345"/>
      <c r="AF40" s="345"/>
      <c r="AG40" s="345"/>
      <c r="AH40" s="345"/>
    </row>
    <row r="41" spans="1:34" ht="45" x14ac:dyDescent="0.2">
      <c r="A41" s="384" t="s">
        <v>194</v>
      </c>
      <c r="B41" s="438" t="s">
        <v>195</v>
      </c>
      <c r="C41" s="396"/>
      <c r="D41" s="363" t="s">
        <v>142</v>
      </c>
      <c r="E41" s="350" t="s">
        <v>143</v>
      </c>
      <c r="F41" s="387" t="s">
        <v>196</v>
      </c>
      <c r="G41" s="388">
        <v>40452</v>
      </c>
      <c r="H41" s="413">
        <v>13000000</v>
      </c>
      <c r="I41" s="392">
        <v>40493</v>
      </c>
      <c r="J41" s="413" t="s">
        <v>203</v>
      </c>
      <c r="K41" s="388">
        <v>40493</v>
      </c>
      <c r="L41" s="350">
        <v>12997564</v>
      </c>
      <c r="M41" s="392">
        <v>40505</v>
      </c>
      <c r="N41" s="392">
        <v>40527</v>
      </c>
      <c r="O41" s="384" t="s">
        <v>178</v>
      </c>
      <c r="P41" s="361">
        <v>12997564</v>
      </c>
      <c r="Q41" s="414"/>
      <c r="R41" s="414"/>
      <c r="S41" s="414"/>
      <c r="T41" s="414"/>
      <c r="U41" s="415">
        <v>0</v>
      </c>
      <c r="V41" s="415">
        <v>0</v>
      </c>
      <c r="W41" s="415">
        <v>0</v>
      </c>
      <c r="X41" s="388">
        <v>40557</v>
      </c>
      <c r="Y41" s="486">
        <v>40599</v>
      </c>
      <c r="Z41" s="486" t="s">
        <v>344</v>
      </c>
      <c r="AA41" s="487" t="s">
        <v>345</v>
      </c>
      <c r="AB41" s="488">
        <f>P41/2</f>
        <v>6498782</v>
      </c>
      <c r="AC41" s="349">
        <v>40512</v>
      </c>
      <c r="AD41" s="127"/>
      <c r="AE41" s="127"/>
      <c r="AF41" s="127">
        <v>6498782</v>
      </c>
      <c r="AG41" s="349">
        <v>40604</v>
      </c>
      <c r="AH41" s="127"/>
    </row>
    <row r="42" spans="1:34" x14ac:dyDescent="0.2">
      <c r="A42" s="489"/>
      <c r="B42" s="490"/>
      <c r="C42" s="491"/>
      <c r="D42" s="490"/>
      <c r="E42" s="491"/>
      <c r="F42" s="492"/>
      <c r="G42" s="493"/>
      <c r="H42" s="492"/>
      <c r="I42" s="494"/>
      <c r="J42" s="492"/>
      <c r="K42" s="493"/>
      <c r="L42" s="491"/>
      <c r="M42" s="494"/>
      <c r="N42" s="494"/>
      <c r="O42" s="495"/>
      <c r="P42" s="491"/>
      <c r="Q42" s="491"/>
      <c r="R42" s="491"/>
      <c r="S42" s="491"/>
      <c r="T42" s="491"/>
      <c r="U42" s="491"/>
      <c r="V42" s="491"/>
      <c r="W42" s="491"/>
      <c r="X42" s="493"/>
      <c r="Y42" s="493"/>
      <c r="Z42" s="493"/>
      <c r="AA42" s="493"/>
      <c r="AB42" s="496"/>
      <c r="AC42" s="496"/>
      <c r="AD42" s="496"/>
      <c r="AE42" s="496"/>
      <c r="AF42" s="496"/>
      <c r="AG42" s="496"/>
      <c r="AH42" s="496"/>
    </row>
    <row r="43" spans="1:34" s="507" customFormat="1" ht="45" x14ac:dyDescent="0.2">
      <c r="A43" s="497" t="s">
        <v>197</v>
      </c>
      <c r="B43" s="498" t="s">
        <v>198</v>
      </c>
      <c r="C43" s="499"/>
      <c r="D43" s="498" t="s">
        <v>199</v>
      </c>
      <c r="E43" s="499" t="s">
        <v>200</v>
      </c>
      <c r="F43" s="500" t="s">
        <v>201</v>
      </c>
      <c r="G43" s="501">
        <v>40451</v>
      </c>
      <c r="H43" s="502"/>
      <c r="I43" s="503">
        <v>40499</v>
      </c>
      <c r="J43" s="499"/>
      <c r="K43" s="501">
        <v>40499</v>
      </c>
      <c r="L43" s="499">
        <v>49946406</v>
      </c>
      <c r="M43" s="504"/>
      <c r="N43" s="504"/>
      <c r="O43" s="505" t="s">
        <v>202</v>
      </c>
      <c r="P43" s="499">
        <v>49946406</v>
      </c>
      <c r="Q43" s="499"/>
      <c r="R43" s="499"/>
      <c r="S43" s="499"/>
      <c r="T43" s="499"/>
      <c r="U43" s="394"/>
      <c r="V43" s="394"/>
      <c r="W43" s="394"/>
      <c r="X43" s="499"/>
      <c r="Y43" s="506"/>
      <c r="Z43" s="506"/>
      <c r="AA43" s="506"/>
      <c r="AB43" s="506"/>
      <c r="AC43" s="506"/>
      <c r="AD43" s="506"/>
      <c r="AE43" s="506"/>
      <c r="AF43" s="506"/>
      <c r="AG43" s="506"/>
      <c r="AH43" s="506"/>
    </row>
    <row r="44" spans="1:34" ht="74.25" customHeight="1" x14ac:dyDescent="0.2">
      <c r="A44" s="384" t="s">
        <v>205</v>
      </c>
      <c r="B44" s="438" t="s">
        <v>206</v>
      </c>
      <c r="C44" s="396"/>
      <c r="D44" s="363" t="s">
        <v>142</v>
      </c>
      <c r="E44" s="396" t="s">
        <v>143</v>
      </c>
      <c r="F44" s="457" t="s">
        <v>207</v>
      </c>
      <c r="G44" s="458">
        <v>40441</v>
      </c>
      <c r="H44" s="396">
        <v>13330000</v>
      </c>
      <c r="I44" s="388">
        <v>40513</v>
      </c>
      <c r="J44" s="441" t="s">
        <v>268</v>
      </c>
      <c r="K44" s="458">
        <v>40513</v>
      </c>
      <c r="L44" s="396">
        <v>13325000</v>
      </c>
      <c r="M44" s="388">
        <v>40522</v>
      </c>
      <c r="N44" s="350"/>
      <c r="O44" s="465" t="s">
        <v>73</v>
      </c>
      <c r="P44" s="443">
        <v>13325000</v>
      </c>
      <c r="Q44" s="393"/>
      <c r="R44" s="393"/>
      <c r="S44" s="393"/>
      <c r="T44" s="393"/>
      <c r="U44" s="394"/>
      <c r="V44" s="394"/>
      <c r="W44" s="508"/>
      <c r="X44" s="396"/>
      <c r="Y44" s="345"/>
      <c r="Z44" s="345"/>
      <c r="AA44" s="345"/>
      <c r="AB44" s="345"/>
      <c r="AC44" s="345"/>
      <c r="AD44" s="345"/>
      <c r="AE44" s="345"/>
      <c r="AF44" s="345"/>
      <c r="AG44" s="345"/>
      <c r="AH44" s="345"/>
    </row>
    <row r="45" spans="1:34" ht="47.25" customHeight="1" x14ac:dyDescent="0.2">
      <c r="A45" s="384" t="s">
        <v>217</v>
      </c>
      <c r="B45" s="438" t="s">
        <v>250</v>
      </c>
      <c r="C45" s="396"/>
      <c r="D45" s="438" t="s">
        <v>210</v>
      </c>
      <c r="E45" s="396" t="s">
        <v>211</v>
      </c>
      <c r="F45" s="457" t="s">
        <v>212</v>
      </c>
      <c r="G45" s="458">
        <v>40480</v>
      </c>
      <c r="H45" s="509">
        <v>14359028</v>
      </c>
      <c r="I45" s="388">
        <v>40525</v>
      </c>
      <c r="J45" s="441" t="s">
        <v>236</v>
      </c>
      <c r="K45" s="458">
        <v>40525</v>
      </c>
      <c r="L45" s="396">
        <v>14046537</v>
      </c>
      <c r="M45" s="388">
        <v>40536</v>
      </c>
      <c r="N45" s="388">
        <v>40542</v>
      </c>
      <c r="O45" s="465" t="s">
        <v>213</v>
      </c>
      <c r="P45" s="443">
        <v>14046537</v>
      </c>
      <c r="Q45" s="393"/>
      <c r="R45" s="393"/>
      <c r="S45" s="393"/>
      <c r="T45" s="393"/>
      <c r="U45" s="394">
        <v>0</v>
      </c>
      <c r="V45" s="394">
        <v>0</v>
      </c>
      <c r="W45" s="394">
        <v>0</v>
      </c>
      <c r="X45" s="458">
        <v>40585</v>
      </c>
      <c r="Y45" s="442">
        <v>40606</v>
      </c>
      <c r="Z45" s="442"/>
      <c r="AA45" s="442"/>
      <c r="AB45" s="345"/>
      <c r="AC45" s="345"/>
      <c r="AD45" s="345"/>
      <c r="AE45" s="345"/>
      <c r="AF45" s="345"/>
      <c r="AG45" s="345"/>
      <c r="AH45" s="345"/>
    </row>
    <row r="46" spans="1:34" ht="33.75" x14ac:dyDescent="0.2">
      <c r="A46" s="510" t="s">
        <v>218</v>
      </c>
      <c r="B46" s="438" t="s">
        <v>219</v>
      </c>
      <c r="C46" s="345"/>
      <c r="D46" s="438" t="s">
        <v>132</v>
      </c>
      <c r="E46" s="345" t="s">
        <v>133</v>
      </c>
      <c r="F46" s="511" t="s">
        <v>249</v>
      </c>
      <c r="G46" s="477">
        <v>40451</v>
      </c>
      <c r="H46" s="509">
        <v>2800000</v>
      </c>
      <c r="I46" s="349">
        <v>40529</v>
      </c>
      <c r="J46" s="511" t="s">
        <v>252</v>
      </c>
      <c r="K46" s="477">
        <v>40529</v>
      </c>
      <c r="L46" s="396">
        <v>2758860</v>
      </c>
      <c r="M46" s="349">
        <v>40532</v>
      </c>
      <c r="N46" s="349">
        <v>40568</v>
      </c>
      <c r="O46" s="512" t="s">
        <v>220</v>
      </c>
      <c r="P46" s="443">
        <v>2758000</v>
      </c>
      <c r="Q46" s="513"/>
      <c r="R46" s="513"/>
      <c r="S46" s="513"/>
      <c r="T46" s="513"/>
      <c r="U46" s="514">
        <v>0</v>
      </c>
      <c r="V46" s="514">
        <v>0</v>
      </c>
      <c r="W46" s="514">
        <v>0</v>
      </c>
      <c r="X46" s="477">
        <v>40577</v>
      </c>
      <c r="Y46" s="442">
        <v>40599</v>
      </c>
      <c r="Z46" s="442"/>
      <c r="AA46" s="442"/>
      <c r="AB46" s="345"/>
      <c r="AC46" s="345"/>
      <c r="AD46" s="345"/>
      <c r="AE46" s="345"/>
      <c r="AF46" s="345"/>
      <c r="AG46" s="345"/>
      <c r="AH46" s="345"/>
    </row>
    <row r="47" spans="1:34" ht="45" x14ac:dyDescent="0.2">
      <c r="A47" s="510" t="s">
        <v>221</v>
      </c>
      <c r="B47" s="438" t="s">
        <v>230</v>
      </c>
      <c r="C47" s="345"/>
      <c r="D47" s="438" t="s">
        <v>231</v>
      </c>
      <c r="E47" s="515" t="s">
        <v>232</v>
      </c>
      <c r="F47" s="511" t="s">
        <v>233</v>
      </c>
      <c r="G47" s="477">
        <v>40451</v>
      </c>
      <c r="H47" s="516">
        <v>6200000</v>
      </c>
      <c r="I47" s="349">
        <v>40529</v>
      </c>
      <c r="J47" s="517" t="s">
        <v>253</v>
      </c>
      <c r="K47" s="477">
        <v>40529</v>
      </c>
      <c r="L47" s="396">
        <v>6189468</v>
      </c>
      <c r="M47" s="349">
        <v>40541</v>
      </c>
      <c r="N47" s="349">
        <v>40535</v>
      </c>
      <c r="O47" s="512" t="s">
        <v>234</v>
      </c>
      <c r="P47" s="443">
        <v>6189468</v>
      </c>
      <c r="Q47" s="513"/>
      <c r="R47" s="513"/>
      <c r="S47" s="513"/>
      <c r="T47" s="513"/>
      <c r="U47" s="514">
        <v>0</v>
      </c>
      <c r="V47" s="514">
        <v>0</v>
      </c>
      <c r="W47" s="514">
        <v>0</v>
      </c>
      <c r="X47" s="477">
        <v>40542</v>
      </c>
      <c r="Y47" s="477">
        <v>40543</v>
      </c>
      <c r="Z47" s="477"/>
      <c r="AA47" s="477"/>
      <c r="AB47" s="345"/>
      <c r="AC47" s="345"/>
      <c r="AD47" s="345"/>
      <c r="AE47" s="345"/>
      <c r="AF47" s="345"/>
      <c r="AG47" s="345"/>
      <c r="AH47" s="345"/>
    </row>
    <row r="48" spans="1:34" ht="86.25" customHeight="1" x14ac:dyDescent="0.2">
      <c r="A48" s="510" t="s">
        <v>222</v>
      </c>
      <c r="B48" s="438" t="s">
        <v>237</v>
      </c>
      <c r="C48" s="345"/>
      <c r="D48" s="469" t="s">
        <v>238</v>
      </c>
      <c r="E48" s="345" t="s">
        <v>239</v>
      </c>
      <c r="F48" s="511" t="s">
        <v>187</v>
      </c>
      <c r="G48" s="477">
        <v>40499</v>
      </c>
      <c r="H48" s="509">
        <v>10000000</v>
      </c>
      <c r="I48" s="349">
        <v>40529</v>
      </c>
      <c r="J48" s="516" t="s">
        <v>251</v>
      </c>
      <c r="K48" s="477">
        <v>40529</v>
      </c>
      <c r="L48" s="518">
        <v>9990000</v>
      </c>
      <c r="M48" s="349">
        <v>40539</v>
      </c>
      <c r="N48" s="360">
        <v>40560</v>
      </c>
      <c r="O48" s="512" t="s">
        <v>93</v>
      </c>
      <c r="P48" s="443">
        <v>9990000</v>
      </c>
      <c r="Q48" s="513"/>
      <c r="R48" s="513"/>
      <c r="S48" s="513"/>
      <c r="T48" s="513"/>
      <c r="U48" s="514">
        <v>0</v>
      </c>
      <c r="V48" s="514">
        <v>0</v>
      </c>
      <c r="W48" s="514">
        <v>0</v>
      </c>
      <c r="X48" s="477">
        <v>40591</v>
      </c>
      <c r="Y48" s="477">
        <v>40591</v>
      </c>
      <c r="Z48" s="477"/>
      <c r="AA48" s="477"/>
      <c r="AB48" s="345"/>
      <c r="AC48" s="345"/>
      <c r="AD48" s="345"/>
      <c r="AE48" s="345"/>
      <c r="AF48" s="345"/>
      <c r="AG48" s="345"/>
      <c r="AH48" s="345"/>
    </row>
    <row r="49" spans="1:34" ht="62.25" customHeight="1" x14ac:dyDescent="0.2">
      <c r="A49" s="510" t="s">
        <v>301</v>
      </c>
      <c r="B49" s="438" t="s">
        <v>319</v>
      </c>
      <c r="C49" s="519" t="s">
        <v>320</v>
      </c>
      <c r="D49" s="438" t="s">
        <v>149</v>
      </c>
      <c r="E49" s="345" t="s">
        <v>154</v>
      </c>
      <c r="F49" s="511" t="s">
        <v>321</v>
      </c>
      <c r="G49" s="477">
        <v>40403</v>
      </c>
      <c r="H49" s="509">
        <v>200000000</v>
      </c>
      <c r="I49" s="349">
        <v>40532</v>
      </c>
      <c r="J49" s="516" t="s">
        <v>322</v>
      </c>
      <c r="K49" s="477">
        <v>40532</v>
      </c>
      <c r="L49" s="518">
        <v>199999126</v>
      </c>
      <c r="M49" s="349">
        <v>40532</v>
      </c>
      <c r="N49" s="520">
        <v>40554</v>
      </c>
      <c r="O49" s="512" t="s">
        <v>323</v>
      </c>
      <c r="P49" s="443">
        <v>199999126</v>
      </c>
      <c r="Q49" s="513"/>
      <c r="R49" s="513"/>
      <c r="S49" s="513"/>
      <c r="T49" s="513"/>
      <c r="U49" s="514">
        <v>0</v>
      </c>
      <c r="V49" s="514">
        <v>0</v>
      </c>
      <c r="W49" s="514">
        <v>0</v>
      </c>
      <c r="X49" s="345"/>
      <c r="Y49" s="345"/>
      <c r="Z49" s="345"/>
      <c r="AA49" s="345"/>
      <c r="AB49" s="345"/>
      <c r="AC49" s="345"/>
      <c r="AD49" s="345"/>
      <c r="AE49" s="345"/>
      <c r="AF49" s="345"/>
      <c r="AG49" s="345"/>
      <c r="AH49" s="345"/>
    </row>
    <row r="50" spans="1:34" ht="64.5" customHeight="1" x14ac:dyDescent="0.2">
      <c r="A50" s="510" t="s">
        <v>301</v>
      </c>
      <c r="B50" s="438" t="s">
        <v>319</v>
      </c>
      <c r="C50" s="519" t="s">
        <v>320</v>
      </c>
      <c r="D50" s="438" t="s">
        <v>149</v>
      </c>
      <c r="E50" s="345" t="s">
        <v>154</v>
      </c>
      <c r="F50" s="511" t="s">
        <v>324</v>
      </c>
      <c r="G50" s="477">
        <v>40575</v>
      </c>
      <c r="H50" s="509">
        <v>90000000</v>
      </c>
      <c r="I50" s="349">
        <v>40644</v>
      </c>
      <c r="J50" s="516" t="s">
        <v>325</v>
      </c>
      <c r="K50" s="477">
        <v>40644</v>
      </c>
      <c r="L50" s="518">
        <v>89995799</v>
      </c>
      <c r="M50" s="349">
        <v>40651</v>
      </c>
      <c r="N50" s="520">
        <v>40554</v>
      </c>
      <c r="O50" s="512"/>
      <c r="P50" s="443"/>
      <c r="Q50" s="513"/>
      <c r="R50" s="513"/>
      <c r="S50" s="513"/>
      <c r="T50" s="513"/>
      <c r="U50" s="521">
        <v>40644</v>
      </c>
      <c r="V50" s="514">
        <v>45</v>
      </c>
      <c r="W50" s="522">
        <v>89995799</v>
      </c>
      <c r="X50" s="345"/>
      <c r="Y50" s="345"/>
      <c r="Z50" s="345"/>
      <c r="AA50" s="345"/>
      <c r="AB50" s="345"/>
      <c r="AC50" s="345"/>
      <c r="AD50" s="345"/>
      <c r="AE50" s="345"/>
      <c r="AF50" s="345"/>
      <c r="AG50" s="345"/>
      <c r="AH50" s="345"/>
    </row>
    <row r="51" spans="1:34" ht="64.5" customHeight="1" x14ac:dyDescent="0.2">
      <c r="A51" s="510"/>
      <c r="B51" s="438"/>
      <c r="C51" s="519"/>
      <c r="D51" s="438"/>
      <c r="E51" s="345"/>
      <c r="F51" s="511"/>
      <c r="G51" s="477"/>
      <c r="H51" s="509"/>
      <c r="I51" s="349"/>
      <c r="J51" s="516"/>
      <c r="K51" s="477"/>
      <c r="L51" s="518"/>
      <c r="M51" s="349"/>
      <c r="N51" s="520"/>
      <c r="O51" s="512"/>
      <c r="P51" s="443"/>
      <c r="Q51" s="513"/>
      <c r="R51" s="513"/>
      <c r="S51" s="513"/>
      <c r="T51" s="513"/>
      <c r="U51" s="521"/>
      <c r="V51" s="514"/>
      <c r="W51" s="522"/>
      <c r="X51" s="345"/>
      <c r="Y51" s="345"/>
      <c r="Z51" s="345"/>
      <c r="AA51" s="345"/>
      <c r="AB51" s="345"/>
      <c r="AC51" s="345"/>
      <c r="AD51" s="345"/>
      <c r="AE51" s="345"/>
      <c r="AF51" s="345"/>
      <c r="AG51" s="345"/>
      <c r="AH51" s="345"/>
    </row>
    <row r="52" spans="1:34" ht="33.75" x14ac:dyDescent="0.2">
      <c r="A52" s="510" t="s">
        <v>223</v>
      </c>
      <c r="B52" s="438" t="s">
        <v>224</v>
      </c>
      <c r="C52" s="345"/>
      <c r="D52" s="438" t="s">
        <v>225</v>
      </c>
      <c r="E52" s="345" t="s">
        <v>226</v>
      </c>
      <c r="F52" s="345">
        <v>3162</v>
      </c>
      <c r="G52" s="477">
        <v>40512</v>
      </c>
      <c r="H52" s="509">
        <v>14395506</v>
      </c>
      <c r="I52" s="349">
        <v>40532</v>
      </c>
      <c r="J52" s="516" t="s">
        <v>255</v>
      </c>
      <c r="K52" s="477">
        <v>40532</v>
      </c>
      <c r="L52" s="396">
        <v>14394483</v>
      </c>
      <c r="M52" s="349">
        <v>40533</v>
      </c>
      <c r="N52" s="520">
        <v>40535</v>
      </c>
      <c r="O52" s="512" t="s">
        <v>213</v>
      </c>
      <c r="P52" s="443">
        <v>14394483</v>
      </c>
      <c r="Q52" s="513"/>
      <c r="R52" s="513"/>
      <c r="S52" s="513"/>
      <c r="T52" s="513"/>
      <c r="U52" s="514">
        <v>0</v>
      </c>
      <c r="V52" s="514">
        <v>0</v>
      </c>
      <c r="W52" s="514">
        <v>0</v>
      </c>
      <c r="X52" s="477">
        <v>40578</v>
      </c>
      <c r="Y52" s="477">
        <v>40606</v>
      </c>
      <c r="Z52" s="345" t="s">
        <v>344</v>
      </c>
      <c r="AA52" s="523" t="s">
        <v>345</v>
      </c>
      <c r="AB52" s="345">
        <v>0</v>
      </c>
      <c r="AC52" s="345">
        <v>0</v>
      </c>
      <c r="AD52" s="345">
        <v>0</v>
      </c>
      <c r="AE52" s="345">
        <v>0</v>
      </c>
      <c r="AF52" s="524">
        <v>14394483</v>
      </c>
      <c r="AG52" s="477">
        <v>40617</v>
      </c>
      <c r="AH52" s="345"/>
    </row>
    <row r="53" spans="1:34" ht="5.25" customHeight="1" x14ac:dyDescent="0.2">
      <c r="A53" s="525"/>
      <c r="B53" s="490"/>
      <c r="C53" s="496"/>
      <c r="D53" s="490"/>
      <c r="E53" s="496"/>
      <c r="F53" s="496"/>
      <c r="G53" s="526"/>
      <c r="H53" s="527"/>
      <c r="I53" s="528"/>
      <c r="J53" s="529"/>
      <c r="K53" s="526"/>
      <c r="L53" s="491"/>
      <c r="M53" s="528"/>
      <c r="N53" s="530"/>
      <c r="O53" s="531"/>
      <c r="P53" s="491"/>
      <c r="Q53" s="496"/>
      <c r="R53" s="496"/>
      <c r="S53" s="496"/>
      <c r="T53" s="496"/>
      <c r="U53" s="496"/>
      <c r="V53" s="496"/>
      <c r="W53" s="496"/>
      <c r="X53" s="496"/>
      <c r="Y53" s="496"/>
      <c r="Z53" s="496"/>
      <c r="AA53" s="496"/>
      <c r="AB53" s="496"/>
      <c r="AC53" s="496"/>
      <c r="AD53" s="496"/>
      <c r="AE53" s="496"/>
      <c r="AF53" s="496"/>
      <c r="AG53" s="496"/>
      <c r="AH53" s="496"/>
    </row>
    <row r="54" spans="1:34" ht="74.25" customHeight="1" x14ac:dyDescent="0.2">
      <c r="A54" s="510" t="s">
        <v>240</v>
      </c>
      <c r="B54" s="438" t="s">
        <v>244</v>
      </c>
      <c r="C54" s="345"/>
      <c r="D54" s="469" t="s">
        <v>241</v>
      </c>
      <c r="E54" s="345" t="s">
        <v>242</v>
      </c>
      <c r="F54" s="511" t="s">
        <v>186</v>
      </c>
      <c r="G54" s="477">
        <v>40499</v>
      </c>
      <c r="H54" s="396">
        <v>10000000</v>
      </c>
      <c r="I54" s="349">
        <v>40532</v>
      </c>
      <c r="J54" s="516" t="s">
        <v>254</v>
      </c>
      <c r="K54" s="477">
        <v>40532</v>
      </c>
      <c r="L54" s="396">
        <v>9930000</v>
      </c>
      <c r="M54" s="349">
        <v>40536</v>
      </c>
      <c r="N54" s="360">
        <v>40560</v>
      </c>
      <c r="O54" s="512" t="s">
        <v>178</v>
      </c>
      <c r="P54" s="443">
        <v>9930000</v>
      </c>
      <c r="Q54" s="513"/>
      <c r="R54" s="513"/>
      <c r="S54" s="513"/>
      <c r="T54" s="513"/>
      <c r="U54" s="514">
        <v>0</v>
      </c>
      <c r="V54" s="514">
        <v>0</v>
      </c>
      <c r="W54" s="514">
        <v>0</v>
      </c>
      <c r="X54" s="477">
        <v>40591</v>
      </c>
      <c r="Y54" s="477">
        <v>40591</v>
      </c>
      <c r="Z54" s="477" t="s">
        <v>34</v>
      </c>
      <c r="AA54" s="532" t="s">
        <v>208</v>
      </c>
      <c r="AB54" s="479">
        <f>P54/2</f>
        <v>4965000</v>
      </c>
      <c r="AC54" s="477">
        <v>40542</v>
      </c>
      <c r="AD54" s="345"/>
      <c r="AE54" s="345"/>
      <c r="AF54" s="524">
        <v>4965000</v>
      </c>
      <c r="AG54" s="477">
        <v>40866</v>
      </c>
      <c r="AH54" s="345"/>
    </row>
    <row r="55" spans="1:34" ht="3.75" customHeight="1" x14ac:dyDescent="0.2">
      <c r="A55" s="533"/>
      <c r="B55" s="447"/>
      <c r="C55" s="534"/>
      <c r="D55" s="535"/>
      <c r="E55" s="534"/>
      <c r="F55" s="536"/>
      <c r="G55" s="537"/>
      <c r="H55" s="448"/>
      <c r="I55" s="538"/>
      <c r="J55" s="536"/>
      <c r="K55" s="537"/>
      <c r="L55" s="448"/>
      <c r="M55" s="538"/>
      <c r="N55" s="538"/>
      <c r="O55" s="539"/>
      <c r="P55" s="448"/>
      <c r="Q55" s="534"/>
      <c r="R55" s="534"/>
      <c r="S55" s="534"/>
      <c r="T55" s="534"/>
      <c r="U55" s="534"/>
      <c r="V55" s="534"/>
      <c r="W55" s="534"/>
      <c r="X55" s="537"/>
      <c r="Y55" s="537"/>
      <c r="Z55" s="537"/>
      <c r="AA55" s="537"/>
      <c r="AB55" s="534"/>
      <c r="AC55" s="534"/>
      <c r="AD55" s="534"/>
      <c r="AE55" s="534"/>
      <c r="AF55" s="534"/>
      <c r="AG55" s="534"/>
      <c r="AH55" s="534"/>
    </row>
    <row r="56" spans="1:34" ht="60.75" customHeight="1" x14ac:dyDescent="0.2">
      <c r="A56" s="510" t="s">
        <v>243</v>
      </c>
      <c r="B56" s="438" t="s">
        <v>245</v>
      </c>
      <c r="C56" s="345"/>
      <c r="D56" s="438" t="s">
        <v>246</v>
      </c>
      <c r="E56" s="345" t="s">
        <v>247</v>
      </c>
      <c r="F56" s="511" t="s">
        <v>248</v>
      </c>
      <c r="G56" s="477">
        <v>40499</v>
      </c>
      <c r="H56" s="396">
        <v>10000000</v>
      </c>
      <c r="I56" s="349">
        <v>40534</v>
      </c>
      <c r="J56" s="511" t="s">
        <v>267</v>
      </c>
      <c r="K56" s="477">
        <v>40534</v>
      </c>
      <c r="L56" s="396">
        <v>9990000</v>
      </c>
      <c r="M56" s="349">
        <v>40539</v>
      </c>
      <c r="N56" s="360">
        <v>40560</v>
      </c>
      <c r="O56" s="512" t="s">
        <v>178</v>
      </c>
      <c r="P56" s="443">
        <v>9990000</v>
      </c>
      <c r="Q56" s="513"/>
      <c r="R56" s="513"/>
      <c r="S56" s="513"/>
      <c r="T56" s="513"/>
      <c r="U56" s="514">
        <v>0</v>
      </c>
      <c r="V56" s="514">
        <v>0</v>
      </c>
      <c r="W56" s="514">
        <v>0</v>
      </c>
      <c r="X56" s="477">
        <v>40591</v>
      </c>
      <c r="Y56" s="477">
        <v>40591</v>
      </c>
      <c r="Z56" s="345" t="s">
        <v>34</v>
      </c>
      <c r="AA56" s="523" t="s">
        <v>208</v>
      </c>
      <c r="AB56" s="479">
        <f>P56/2</f>
        <v>4995000</v>
      </c>
      <c r="AC56" s="477">
        <v>40542</v>
      </c>
      <c r="AD56" s="345"/>
      <c r="AE56" s="345"/>
      <c r="AF56" s="524">
        <v>4995000</v>
      </c>
      <c r="AG56" s="477">
        <v>40774</v>
      </c>
      <c r="AH56" s="345"/>
    </row>
    <row r="57" spans="1:34" ht="9.75" customHeight="1" x14ac:dyDescent="0.2">
      <c r="A57" s="540"/>
      <c r="B57" s="541"/>
      <c r="C57" s="542"/>
      <c r="D57" s="541"/>
      <c r="E57" s="542"/>
      <c r="F57" s="543"/>
      <c r="G57" s="544"/>
      <c r="H57" s="545"/>
      <c r="I57" s="546"/>
      <c r="J57" s="543"/>
      <c r="K57" s="544"/>
      <c r="L57" s="545"/>
      <c r="M57" s="546"/>
      <c r="N57" s="546"/>
      <c r="O57" s="547"/>
      <c r="P57" s="545"/>
      <c r="Q57" s="542"/>
      <c r="R57" s="542"/>
      <c r="S57" s="542"/>
      <c r="T57" s="542"/>
      <c r="U57" s="542"/>
      <c r="V57" s="542"/>
      <c r="W57" s="542"/>
      <c r="X57" s="542"/>
      <c r="Y57" s="542"/>
      <c r="Z57" s="542"/>
      <c r="AA57" s="542"/>
      <c r="AB57" s="542"/>
      <c r="AC57" s="542"/>
      <c r="AD57" s="542"/>
      <c r="AE57" s="542"/>
      <c r="AF57" s="542"/>
      <c r="AG57" s="542"/>
      <c r="AH57" s="542"/>
    </row>
    <row r="58" spans="1:34" ht="54" x14ac:dyDescent="0.2">
      <c r="A58" s="510" t="s">
        <v>288</v>
      </c>
      <c r="B58" s="438" t="s">
        <v>327</v>
      </c>
      <c r="C58" s="345"/>
      <c r="D58" s="548" t="s">
        <v>328</v>
      </c>
      <c r="E58" s="345" t="s">
        <v>329</v>
      </c>
      <c r="F58" s="511" t="s">
        <v>330</v>
      </c>
      <c r="G58" s="477">
        <v>40480</v>
      </c>
      <c r="H58" s="396">
        <v>82000000</v>
      </c>
      <c r="I58" s="349">
        <v>40535</v>
      </c>
      <c r="J58" s="511" t="s">
        <v>331</v>
      </c>
      <c r="K58" s="477">
        <v>40535</v>
      </c>
      <c r="L58" s="396">
        <v>81816067</v>
      </c>
      <c r="M58" s="349">
        <v>40542</v>
      </c>
      <c r="N58" s="360">
        <v>40569</v>
      </c>
      <c r="O58" s="512" t="s">
        <v>202</v>
      </c>
      <c r="P58" s="443">
        <v>81816067</v>
      </c>
      <c r="Q58" s="513"/>
      <c r="R58" s="513"/>
      <c r="S58" s="513"/>
      <c r="T58" s="513"/>
      <c r="U58" s="514">
        <v>0</v>
      </c>
      <c r="V58" s="514">
        <v>0</v>
      </c>
      <c r="W58" s="514">
        <v>0</v>
      </c>
      <c r="X58" s="477">
        <v>40679</v>
      </c>
      <c r="Y58" s="477">
        <v>40751</v>
      </c>
      <c r="Z58" s="477"/>
      <c r="AA58" s="477"/>
      <c r="AB58" s="345"/>
      <c r="AC58" s="345"/>
      <c r="AD58" s="345"/>
      <c r="AE58" s="345"/>
      <c r="AF58" s="345"/>
      <c r="AG58" s="345"/>
      <c r="AH58" s="345"/>
    </row>
    <row r="59" spans="1:34" ht="89.25" customHeight="1" x14ac:dyDescent="0.2">
      <c r="A59" s="510" t="s">
        <v>256</v>
      </c>
      <c r="B59" s="438" t="s">
        <v>257</v>
      </c>
      <c r="C59" s="368"/>
      <c r="D59" s="469" t="s">
        <v>102</v>
      </c>
      <c r="E59" s="363" t="s">
        <v>258</v>
      </c>
      <c r="F59" s="345" t="s">
        <v>260</v>
      </c>
      <c r="G59" s="549">
        <v>40529</v>
      </c>
      <c r="H59" s="396">
        <v>14000000</v>
      </c>
      <c r="I59" s="349">
        <v>40542</v>
      </c>
      <c r="J59" s="511" t="s">
        <v>261</v>
      </c>
      <c r="K59" s="477">
        <v>40542</v>
      </c>
      <c r="L59" s="396">
        <v>13809075</v>
      </c>
      <c r="M59" s="349">
        <v>40543</v>
      </c>
      <c r="N59" s="127"/>
      <c r="O59" s="512" t="s">
        <v>93</v>
      </c>
      <c r="P59" s="443">
        <v>13809075</v>
      </c>
      <c r="Q59" s="513"/>
      <c r="R59" s="513"/>
      <c r="S59" s="513"/>
      <c r="T59" s="513"/>
      <c r="U59" s="514">
        <v>0</v>
      </c>
      <c r="V59" s="514">
        <v>0</v>
      </c>
      <c r="W59" s="514">
        <v>0</v>
      </c>
      <c r="X59" s="345">
        <v>0</v>
      </c>
      <c r="Y59" s="345"/>
      <c r="Z59" s="345"/>
      <c r="AA59" s="345"/>
      <c r="AB59" s="345"/>
      <c r="AC59" s="345"/>
      <c r="AD59" s="345"/>
      <c r="AE59" s="345"/>
      <c r="AF59" s="345"/>
      <c r="AG59" s="345"/>
      <c r="AH59" s="345"/>
    </row>
    <row r="98" spans="16:16" x14ac:dyDescent="0.2">
      <c r="P98" s="123">
        <v>870658660</v>
      </c>
    </row>
    <row r="99" spans="16:16" x14ac:dyDescent="0.2">
      <c r="P99" s="123">
        <v>799752990</v>
      </c>
    </row>
    <row r="100" spans="16:16" x14ac:dyDescent="0.2">
      <c r="P100" s="554">
        <f>P98-P99</f>
        <v>70905670</v>
      </c>
    </row>
  </sheetData>
  <mergeCells count="74">
    <mergeCell ref="A1:L2"/>
    <mergeCell ref="M1:AA2"/>
    <mergeCell ref="A3:L3"/>
    <mergeCell ref="M3:AA3"/>
    <mergeCell ref="A4:A5"/>
    <mergeCell ref="B4:B5"/>
    <mergeCell ref="C4:C5"/>
    <mergeCell ref="I4:I5"/>
    <mergeCell ref="J4:L4"/>
    <mergeCell ref="M4:M5"/>
    <mergeCell ref="Z4:Z5"/>
    <mergeCell ref="AA4:AA5"/>
    <mergeCell ref="AB4:AG4"/>
    <mergeCell ref="A6:A8"/>
    <mergeCell ref="C6:C9"/>
    <mergeCell ref="D6:D9"/>
    <mergeCell ref="E6:E9"/>
    <mergeCell ref="I6:I8"/>
    <mergeCell ref="M6:M8"/>
    <mergeCell ref="N6:N9"/>
    <mergeCell ref="N4:N5"/>
    <mergeCell ref="O4:O5"/>
    <mergeCell ref="P4:P5"/>
    <mergeCell ref="U4:W4"/>
    <mergeCell ref="X4:X5"/>
    <mergeCell ref="Y4:Y5"/>
    <mergeCell ref="AD6:AD8"/>
    <mergeCell ref="AE6:AE8"/>
    <mergeCell ref="AF6:AF9"/>
    <mergeCell ref="AG6:AG9"/>
    <mergeCell ref="C11:C12"/>
    <mergeCell ref="E11:E12"/>
    <mergeCell ref="I11:I12"/>
    <mergeCell ref="K11:K12"/>
    <mergeCell ref="M11:M12"/>
    <mergeCell ref="O11:O12"/>
    <mergeCell ref="O6:O8"/>
    <mergeCell ref="P6:P8"/>
    <mergeCell ref="X6:X9"/>
    <mergeCell ref="Y6:Y9"/>
    <mergeCell ref="AA6:AA9"/>
    <mergeCell ref="AC6:AC8"/>
    <mergeCell ref="AE11:AE12"/>
    <mergeCell ref="AF11:AF12"/>
    <mergeCell ref="AG11:AG12"/>
    <mergeCell ref="I18:I19"/>
    <mergeCell ref="K18:K19"/>
    <mergeCell ref="M18:M19"/>
    <mergeCell ref="N18:N19"/>
    <mergeCell ref="O18:O19"/>
    <mergeCell ref="P18:P19"/>
    <mergeCell ref="AA18:AA19"/>
    <mergeCell ref="P11:P12"/>
    <mergeCell ref="X11:X12"/>
    <mergeCell ref="Y11:Y12"/>
    <mergeCell ref="AA11:AA12"/>
    <mergeCell ref="AC11:AC12"/>
    <mergeCell ref="AD11:AD12"/>
    <mergeCell ref="AA25:AA26"/>
    <mergeCell ref="A28:A30"/>
    <mergeCell ref="P28:P30"/>
    <mergeCell ref="X28:X30"/>
    <mergeCell ref="Y28:Y30"/>
    <mergeCell ref="AA28:AA30"/>
    <mergeCell ref="AH28:AH30"/>
    <mergeCell ref="AC18:AC19"/>
    <mergeCell ref="AF18:AF19"/>
    <mergeCell ref="AG18:AG19"/>
    <mergeCell ref="AH18:AH19"/>
    <mergeCell ref="AC28:AC30"/>
    <mergeCell ref="AD28:AD30"/>
    <mergeCell ref="AE28:AE30"/>
    <mergeCell ref="AF28:AF30"/>
    <mergeCell ref="AG28:AG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GRAL CONTRATOS 10</vt:lpstr>
      <vt:lpstr>CONTRATOS JURIDICA</vt:lpstr>
      <vt:lpstr>Hoja1</vt:lpstr>
      <vt:lpstr>RESERVA2010</vt:lpstr>
      <vt:lpstr>CAUSACIÓN</vt:lpstr>
      <vt:lpstr>SALDOS</vt:lpstr>
      <vt:lpstr>rel</vt:lpstr>
      <vt:lpstr>EMPAL ALCAL</vt:lpstr>
      <vt:lpstr>'GRAL CONTRATOS 10'!Títulos_a_imprimir</vt:lpstr>
      <vt:lpstr>rel!Títulos_a_imprimir</vt:lpstr>
      <vt:lpstr>RESERVA2010!Títulos_a_imprimir</vt:lpstr>
      <vt:lpstr>SALDOS!Títulos_a_imprimir</vt:lpstr>
    </vt:vector>
  </TitlesOfParts>
  <Company>INFRAESTRUCTURA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DEYRA</dc:creator>
  <cp:lastModifiedBy>Invitado</cp:lastModifiedBy>
  <cp:lastPrinted>2011-02-17T14:41:50Z</cp:lastPrinted>
  <dcterms:created xsi:type="dcterms:W3CDTF">2009-02-23T12:38:57Z</dcterms:created>
  <dcterms:modified xsi:type="dcterms:W3CDTF">2020-07-06T19:54:33Z</dcterms:modified>
</cp:coreProperties>
</file>